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https://d.docs.live.net/025ce8c7f8b2c882/WAGNER_LOP (DISCO EXTERNO)/MUNICIPÍO DAULE --(2024 - 2027)/PROYECTO DE CONSTRUCCION DEL MALECON DE LA AURORA/"/>
    </mc:Choice>
  </mc:AlternateContent>
  <xr:revisionPtr revIDLastSave="0" documentId="8_{37BE9BEB-C70A-4BCB-A3DD-5B87CC0D138D}" xr6:coauthVersionLast="47" xr6:coauthVersionMax="47" xr10:uidLastSave="{00000000-0000-0000-0000-000000000000}"/>
  <bookViews>
    <workbookView xWindow="-120" yWindow="-120" windowWidth="29040" windowHeight="15720" xr2:uid="{DA9F5DCF-8734-4D54-8B1F-27A29330DCD0}"/>
  </bookViews>
  <sheets>
    <sheet name="APUS2 (1001 - 1053)"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a">#REF!</definedName>
    <definedName name="\b">#REF!</definedName>
    <definedName name="\c">#REF!</definedName>
    <definedName name="\d">#REF!</definedName>
    <definedName name="\i">#REF!</definedName>
    <definedName name="\p">#REF!</definedName>
    <definedName name="\s">#REF!</definedName>
    <definedName name="\w">#REF!</definedName>
    <definedName name="\x">#REF!</definedName>
    <definedName name="\z">#REF!</definedName>
    <definedName name="___________XP231">#REF!</definedName>
    <definedName name="___XP231">#REF!</definedName>
    <definedName name="__err6" hidden="1">#REF!</definedName>
    <definedName name="__xlfn_AGGREGATE">#N/A</definedName>
    <definedName name="__XP231">#REF!</definedName>
    <definedName name="_Fill" hidden="1">#REF!</definedName>
    <definedName name="_gat6">#REF!</definedName>
    <definedName name="_Key1" hidden="1">#REF!</definedName>
    <definedName name="_Key2" hidden="1">#REF!</definedName>
    <definedName name="_Order1" hidden="1">255</definedName>
    <definedName name="_Order2" hidden="1">255</definedName>
    <definedName name="_R">#REF!</definedName>
    <definedName name="_Regression_Int" hidden="1">1</definedName>
    <definedName name="_shs007">'[2]ANALISIS DE PRECIOS UNITARIOS'!#REF!</definedName>
    <definedName name="_Sort" hidden="1">#REF!</definedName>
    <definedName name="_XP231">#REF!</definedName>
    <definedName name="A">#REF!</definedName>
    <definedName name="A_IMPRESIÓN_IM">#REF!</definedName>
    <definedName name="A89.26">'[3]APU''s'!#REF!</definedName>
    <definedName name="accesorios">#REF!</definedName>
    <definedName name="ALBAÑILERÍA">#REF!</definedName>
    <definedName name="anscount" hidden="1">1</definedName>
    <definedName name="AREA">#REF!</definedName>
    <definedName name="_xlnm.Print_Area" localSheetId="0">'APUS2 (1001 - 1053)'!$B$1:$O$4519</definedName>
    <definedName name="_xlnm.Print_Area">#REF!</definedName>
    <definedName name="Área_de_impressão1">#REF!</definedName>
    <definedName name="Área_de_impressão2">#REF!</definedName>
    <definedName name="Armico">#REF!</definedName>
    <definedName name="ASPERSION_1.1">#REF!</definedName>
    <definedName name="ASTM_1.2">#REF!</definedName>
    <definedName name="ASTM_2.2">#REF!</definedName>
    <definedName name="B">#REF!</definedName>
    <definedName name="BASE">#REF!</definedName>
    <definedName name="basedetalle">OFFSET(#REF!,0,0,COUNT(OFFSET(#REF!,0,0,9999)),12)</definedName>
    <definedName name="baseequipos">OFFSET(#REF!,0,0,COUNT(OFFSET(#REF!,0,0,9999)),7)</definedName>
    <definedName name="basemano">OFFSET(#REF!,0,0,COUNT(OFFSET(#REF!,0,0,9999)),7)</definedName>
    <definedName name="BASEMATERIALES">OFFSET(#REF!,0,0,COUNT(OFFSET(#REF!,0,0,9999)),4)</definedName>
    <definedName name="basetransporte">OFFSET([4]Transporte!$A$1,0,0,COUNT(OFFSET([4]Transporte!$A$1,0,0,9999)),4)</definedName>
    <definedName name="bbb">#REF!</definedName>
    <definedName name="bbvfgty">#REF!</definedName>
    <definedName name="bhk" hidden="1">#REF!</definedName>
    <definedName name="BuiltIn_Print_Area">#REF!</definedName>
    <definedName name="BuiltIn_Print_Area___0">#REF!</definedName>
    <definedName name="BuiltIn_Print_Area___0___0">#REF!</definedName>
    <definedName name="BuiltIn_Print_Area___0___0___0">#REF!</definedName>
    <definedName name="BuiltIn_Print_Area___0___0___0___0">#REF!</definedName>
    <definedName name="BuiltIn_Print_Area___0___0___0___0___0">#REF!</definedName>
    <definedName name="BuiltIn_Print_Area___0___0___0___1">#REF!</definedName>
    <definedName name="BuiltIn_Print_Area___0___0___0___10">#REF!</definedName>
    <definedName name="BuiltIn_Print_Area___0___0___0___12">#REF!</definedName>
    <definedName name="BuiltIn_Print_Area___0___0___0___2">#REF!</definedName>
    <definedName name="BuiltIn_Print_Area___0___0___0___3">#REF!</definedName>
    <definedName name="BuiltIn_Print_Area___0___0___0___7">#REF!</definedName>
    <definedName name="BuiltIn_Print_Area___0___0___0___9">#REF!</definedName>
    <definedName name="BuiltIn_Print_Area___0___0___1">#REF!</definedName>
    <definedName name="BuiltIn_Print_Area___0___0___10">#REF!</definedName>
    <definedName name="BuiltIn_Print_Area___0___0___12">#REF!</definedName>
    <definedName name="BuiltIn_Print_Area___0___0___2">#REF!</definedName>
    <definedName name="BuiltIn_Print_Area___0___0___3">#REF!</definedName>
    <definedName name="BuiltIn_Print_Area___0___0___6">#REF!</definedName>
    <definedName name="BuiltIn_Print_Area___0___0___7">#REF!</definedName>
    <definedName name="BuiltIn_Print_Area___0___0___9">#REF!</definedName>
    <definedName name="BuiltIn_Print_Area___0___1">#REF!</definedName>
    <definedName name="BuiltIn_Print_Area___0___1___0">#REF!</definedName>
    <definedName name="BuiltIn_Print_Area___0___10">#REF!</definedName>
    <definedName name="BuiltIn_Print_Area___0___12">#REF!</definedName>
    <definedName name="BuiltIn_Print_Area___0___2">#REF!</definedName>
    <definedName name="BuiltIn_Print_Area___0___3">#REF!</definedName>
    <definedName name="BuiltIn_Print_Area___0___4">#REF!</definedName>
    <definedName name="BuiltIn_Print_Area___0___5">#REF!</definedName>
    <definedName name="BuiltIn_Print_Area___0___5___0">#REF!</definedName>
    <definedName name="BuiltIn_Print_Area___0___5___0___0">#REF!</definedName>
    <definedName name="BuiltIn_Print_Area___0___5___0___0___0">#REF!</definedName>
    <definedName name="BuiltIn_Print_Area___0___5___1">#REF!</definedName>
    <definedName name="BuiltIn_Print_Area___0___5___10">#REF!</definedName>
    <definedName name="BuiltIn_Print_Area___0___5___2">#REF!</definedName>
    <definedName name="BuiltIn_Print_Area___0___5___3">#REF!</definedName>
    <definedName name="BuiltIn_Print_Area___0___5___9">#REF!</definedName>
    <definedName name="BuiltIn_Print_Area___0___6">#REF!</definedName>
    <definedName name="BuiltIn_Print_Area___0___6___0">#REF!</definedName>
    <definedName name="BuiltIn_Print_Area___0___6___0___0">#REF!</definedName>
    <definedName name="BuiltIn_Print_Area___0___6___0___0___0">#REF!</definedName>
    <definedName name="BuiltIn_Print_Area___0___6___1">#REF!</definedName>
    <definedName name="BuiltIn_Print_Area___0___6___10">#REF!</definedName>
    <definedName name="BuiltIn_Print_Area___0___6___2">#REF!</definedName>
    <definedName name="BuiltIn_Print_Area___0___6___3">#REF!</definedName>
    <definedName name="BuiltIn_Print_Area___0___6___9">#REF!</definedName>
    <definedName name="BuiltIn_Print_Area___0___7">#REF!</definedName>
    <definedName name="BuiltIn_Print_Area___0___7___0">#REF!</definedName>
    <definedName name="BuiltIn_Print_Area___0___7___0___0">#REF!</definedName>
    <definedName name="BuiltIn_Print_Area___0___7___0___0___0">#REF!</definedName>
    <definedName name="BuiltIn_Print_Area___0___7___1">#REF!</definedName>
    <definedName name="BuiltIn_Print_Area___0___7___10">#REF!</definedName>
    <definedName name="BuiltIn_Print_Area___0___7___2">#REF!</definedName>
    <definedName name="BuiltIn_Print_Area___0___7___3">#REF!</definedName>
    <definedName name="BuiltIn_Print_Area___0___7___7">#REF!</definedName>
    <definedName name="BuiltIn_Print_Area___0___7___9">#REF!</definedName>
    <definedName name="BuiltIn_Print_Area___0___8">#REF!</definedName>
    <definedName name="BuiltIn_Print_Area___0___8___0">#REF!</definedName>
    <definedName name="BuiltIn_Print_Area___0___8___0___0">#REF!</definedName>
    <definedName name="BuiltIn_Print_Area___0___8___1">#REF!</definedName>
    <definedName name="BuiltIn_Print_Area___0___8___10">#REF!</definedName>
    <definedName name="BuiltIn_Print_Area___0___8___2">#REF!</definedName>
    <definedName name="BuiltIn_Print_Area___0___8___3">#REF!</definedName>
    <definedName name="BuiltIn_Print_Area___0___8___9">#REF!</definedName>
    <definedName name="BuiltIn_Print_Area___0___9">#REF!</definedName>
    <definedName name="BuiltIn_Print_Area___1">#REF!</definedName>
    <definedName name="BuiltIn_Print_Area___10">#REF!</definedName>
    <definedName name="BuiltIn_Print_Area___2">#REF!</definedName>
    <definedName name="BuiltIn_Print_Area___3">#REF!</definedName>
    <definedName name="BuiltIn_Print_Area___9">#REF!</definedName>
    <definedName name="BuiltIn_Print_Titles">#REF!</definedName>
    <definedName name="BuiltIn_Print_Titles___0">#REF!</definedName>
    <definedName name="BuiltIn_Print_Titles___0___0">#REF!</definedName>
    <definedName name="BuiltIn_Print_Titles___0___0___0">#REF!</definedName>
    <definedName name="BuiltIn_Print_Titles___0___0___0___0">#REF!</definedName>
    <definedName name="BuiltIn_Print_Titles___0___0___0___0___0">#REF!</definedName>
    <definedName name="BuiltIn_Print_Titles___0___0___0___1">#REF!</definedName>
    <definedName name="BuiltIn_Print_Titles___0___0___0___10">#REF!</definedName>
    <definedName name="BuiltIn_Print_Titles___0___0___0___12">#REF!</definedName>
    <definedName name="BuiltIn_Print_Titles___0___0___0___2">#REF!</definedName>
    <definedName name="BuiltIn_Print_Titles___0___0___0___3">#REF!</definedName>
    <definedName name="BuiltIn_Print_Titles___0___0___0___7">#REF!</definedName>
    <definedName name="BuiltIn_Print_Titles___0___0___0___9">#REF!</definedName>
    <definedName name="BuiltIn_Print_Titles___0___0___1">#REF!</definedName>
    <definedName name="BuiltIn_Print_Titles___0___0___10">#REF!</definedName>
    <definedName name="BuiltIn_Print_Titles___0___0___12">#REF!</definedName>
    <definedName name="BuiltIn_Print_Titles___0___0___2">#REF!</definedName>
    <definedName name="BuiltIn_Print_Titles___0___0___3">#REF!</definedName>
    <definedName name="BuiltIn_Print_Titles___0___0___7">#REF!</definedName>
    <definedName name="BuiltIn_Print_Titles___0___1">#REF!</definedName>
    <definedName name="BuiltIn_Print_Titles___0___10">#REF!</definedName>
    <definedName name="BuiltIn_Print_Titles___0___12">#REF!</definedName>
    <definedName name="BuiltIn_Print_Titles___0___2">#REF!</definedName>
    <definedName name="BuiltIn_Print_Titles___0___3">#REF!</definedName>
    <definedName name="BuiltIn_Print_Titles___0___5">#REF!</definedName>
    <definedName name="BuiltIn_Print_Titles___0___5___0">#REF!</definedName>
    <definedName name="BuiltIn_Print_Titles___0___5___0___0">#REF!</definedName>
    <definedName name="BuiltIn_Print_Titles___0___5___1">#REF!</definedName>
    <definedName name="BuiltIn_Print_Titles___0___5___10">#REF!</definedName>
    <definedName name="BuiltIn_Print_Titles___0___5___2">#REF!</definedName>
    <definedName name="BuiltIn_Print_Titles___0___5___3">#REF!</definedName>
    <definedName name="BuiltIn_Print_Titles___0___6">#REF!</definedName>
    <definedName name="BuiltIn_Print_Titles___0___6___0">#REF!</definedName>
    <definedName name="BuiltIn_Print_Titles___0___6___0___0">#REF!</definedName>
    <definedName name="BuiltIn_Print_Titles___0___6___1">#REF!</definedName>
    <definedName name="BuiltIn_Print_Titles___0___6___10">#REF!</definedName>
    <definedName name="BuiltIn_Print_Titles___0___6___2">#REF!</definedName>
    <definedName name="BuiltIn_Print_Titles___0___6___3">#REF!</definedName>
    <definedName name="BuiltIn_Print_Titles___0___6___7">#REF!</definedName>
    <definedName name="BuiltIn_Print_Titles___0___7">#REF!</definedName>
    <definedName name="BuiltIn_Print_Titles___0___7___0">#REF!</definedName>
    <definedName name="BuiltIn_Print_Titles___0___7___0___0">#REF!</definedName>
    <definedName name="BuiltIn_Print_Titles___0___7___1">#REF!</definedName>
    <definedName name="BuiltIn_Print_Titles___0___7___10">#REF!</definedName>
    <definedName name="BuiltIn_Print_Titles___0___7___2">#REF!</definedName>
    <definedName name="BuiltIn_Print_Titles___0___7___3">#REF!</definedName>
    <definedName name="BuiltIn_Print_Titles___0___7___7">#REF!</definedName>
    <definedName name="BuiltIn_Print_Titles___0___8">#REF!</definedName>
    <definedName name="BuiltIn_Print_Titles___0___8___0">#REF!</definedName>
    <definedName name="BuiltIn_Print_Titles___0___8___0___0">#REF!</definedName>
    <definedName name="BuiltIn_Print_Titles___0___8___1">#REF!</definedName>
    <definedName name="BuiltIn_Print_Titles___0___8___10">#REF!</definedName>
    <definedName name="BuiltIn_Print_Titles___0___8___2">#REF!</definedName>
    <definedName name="BuiltIn_Print_Titles___0___8___3">#REF!</definedName>
    <definedName name="BuiltIn_Print_Titles___0___9">#REF!</definedName>
    <definedName name="BuiltIn_Print_Titles___1">#REF!</definedName>
    <definedName name="BuiltIn_Print_Titles___10">#REF!</definedName>
    <definedName name="BuiltIn_Print_Titles___2">#REF!</definedName>
    <definedName name="BuiltIn_Print_Titles___3">#REF!</definedName>
    <definedName name="BuiltIn_Print_Titles___4___4">#REF!</definedName>
    <definedName name="BuiltIn_Print_Titles___5___5">#REF!</definedName>
    <definedName name="BuiltIn_Print_Titles___5___5___0">#REF!</definedName>
    <definedName name="BuiltIn_Print_Titles___5___5___0___0">#REF!</definedName>
    <definedName name="BuiltIn_Print_Titles___5___5___0___0___0">#REF!</definedName>
    <definedName name="BuiltIn_Print_Titles___5___5___1">#REF!</definedName>
    <definedName name="BuiltIn_Print_Titles___5___5___10">#REF!</definedName>
    <definedName name="BuiltIn_Print_Titles___5___5___2">#REF!</definedName>
    <definedName name="BuiltIn_Print_Titles___5___5___3">#REF!</definedName>
    <definedName name="BuiltIn_Print_Titles___6___6">#REF!</definedName>
    <definedName name="BuiltIn_Print_Titles___6___6___0">#REF!</definedName>
    <definedName name="BuiltIn_Print_Titles___6___6___0___0">#REF!</definedName>
    <definedName name="BuiltIn_Print_Titles___6___6___0___0___0">#REF!</definedName>
    <definedName name="BuiltIn_Print_Titles___6___6___1">#REF!</definedName>
    <definedName name="BuiltIn_Print_Titles___6___6___10">#REF!</definedName>
    <definedName name="BuiltIn_Print_Titles___6___6___2">#REF!</definedName>
    <definedName name="BuiltIn_Print_Titles___6___6___3">#REF!</definedName>
    <definedName name="BuiltIn_Print_Titles___7___7">#REF!</definedName>
    <definedName name="BuiltIn_Print_Titles___9">#REF!</definedName>
    <definedName name="calculo">#REF!</definedName>
    <definedName name="CAN">#REF!</definedName>
    <definedName name="CANAL_BAJANTE_1.1">#REF!</definedName>
    <definedName name="CARCONST">#REF!</definedName>
    <definedName name="CARTERA">#REF!</definedName>
    <definedName name="ccc" hidden="1">#REF!</definedName>
    <definedName name="CODIGO">#REF!</definedName>
    <definedName name="CPVC_1.1">'[5]LISTA PVP USD'!#REF!</definedName>
    <definedName name="CR">#REF!</definedName>
    <definedName name="CRONO">#REF!</definedName>
    <definedName name="Cronograma">#REF!</definedName>
    <definedName name="CUATRO">#REF!</definedName>
    <definedName name="DATOS">#REF!</definedName>
    <definedName name="DATOS_DE_PROFESIONALES">[2]!Tabla2[#Data]</definedName>
    <definedName name="DD">#REF!</definedName>
    <definedName name="DESAGÜE_1.2">#REF!</definedName>
    <definedName name="DESAGÜE_1.3">#REF!</definedName>
    <definedName name="DESAGÜE_2.2">#REF!</definedName>
    <definedName name="DESAGÜE_2.3">#REF!</definedName>
    <definedName name="DESAGÜE_3.3">#REF!</definedName>
    <definedName name="DESCRIPCION_DEL_MATERIAL">[2]!Tabla9[[DESCRIPCION DEL MATERIAL ]]</definedName>
    <definedName name="DESCRIPCION_DEL_RUBRO">[2]!RUBRO_BASE[DESCRIPCION DEL RUBRO]</definedName>
    <definedName name="detalle2">#REF!</definedName>
    <definedName name="DETALLES1">#REF!</definedName>
    <definedName name="DFGDFDF">#REF!</definedName>
    <definedName name="DFGGG">#REF!</definedName>
    <definedName name="dgf" hidden="1">#REF!</definedName>
    <definedName name="dkflnvdf">#REF!</definedName>
    <definedName name="dos">#REF!</definedName>
    <definedName name="DRENAJE_1.1">#REF!</definedName>
    <definedName name="DUCTO_CONDUIT_1.1">#REF!</definedName>
    <definedName name="E.C_1.5">#REF!</definedName>
    <definedName name="E.C_1.7">#REF!</definedName>
    <definedName name="E.C_2.5">#REF!</definedName>
    <definedName name="E.C_2.7">#REF!</definedName>
    <definedName name="E.C_3.5">#REF!</definedName>
    <definedName name="E.C_3.7">#REF!</definedName>
    <definedName name="E.C_4.5">#REF!</definedName>
    <definedName name="E.C_4.7">#REF!</definedName>
    <definedName name="E.C_5.5">#REF!</definedName>
    <definedName name="E.C_5.7">#REF!</definedName>
    <definedName name="E.C_6.7">#REF!</definedName>
    <definedName name="E.C_7.7">#REF!</definedName>
    <definedName name="EJECUTADO">#REF!</definedName>
    <definedName name="ENSAMBLE_1.1">#REF!</definedName>
    <definedName name="EQUIPO">#REF!</definedName>
    <definedName name="equipo1">#REF!</definedName>
    <definedName name="EQUIPOS">[6]EQUIPOS!$B$1:$D$65536</definedName>
    <definedName name="ESTRUCTURA">'[7]RUBROS GENERALES'!$AC$4:$AC$7</definedName>
    <definedName name="EXTRACTORES">#REF!</definedName>
    <definedName name="fhhhb">#REF!</definedName>
    <definedName name="fjyj">#REF!</definedName>
    <definedName name="FLEX_1.2">#REF!</definedName>
    <definedName name="FLEX_2.2">#REF!</definedName>
    <definedName name="fsfs">#REF!</definedName>
    <definedName name="gdfgdc">#REF!</definedName>
    <definedName name="GENERAL">#REF!</definedName>
    <definedName name="GEOME.SURCOS_1.1">#REF!</definedName>
    <definedName name="gfdyr" hidden="1">#REF!</definedName>
    <definedName name="gh" hidden="1">#REF!</definedName>
    <definedName name="GINAT">#REF!</definedName>
    <definedName name="GOTEO_1.1">#REF!</definedName>
    <definedName name="hfgvhn">#REF!</definedName>
    <definedName name="hfhf" hidden="1">#REF!</definedName>
    <definedName name="hg" hidden="1">#REF!</definedName>
    <definedName name="hh">#REF!</definedName>
    <definedName name="HIERRO_NEGRO">#REF!</definedName>
    <definedName name="INT">#REF!*#REF!/12</definedName>
    <definedName name="kñ">#REF!</definedName>
    <definedName name="kñññ">#REF!</definedName>
    <definedName name="kp">#REF!</definedName>
    <definedName name="limcount" hidden="1">1</definedName>
    <definedName name="LIQUID1">#REF!</definedName>
    <definedName name="lista">#REF!</definedName>
    <definedName name="LISTDALTON">#REF!</definedName>
    <definedName name="M.OBRA">'[8]MANO DE OBRA'!$A$1:$IV$65536</definedName>
    <definedName name="M.OBRA1">#REF!</definedName>
    <definedName name="madera">[7]Material!#REF!</definedName>
    <definedName name="MAI">INT('[9]HH.MM.SS'!A1048572)+INT(MOD('[9]HH.MM.SS'!A1048572,1)*60)/100+MOD(MOD('[9]HH.MM.SS'!A1048572,1)*60,1)/10000*60</definedName>
    <definedName name="mama">#REF!</definedName>
    <definedName name="MANEJO_AMBIENTAL">#REF!</definedName>
    <definedName name="mano1">#REF!</definedName>
    <definedName name="mano2">#REF!</definedName>
    <definedName name="MAT">#REF!</definedName>
    <definedName name="mat_precios">[7]!Tabla22[[#All],[Material]:[EP/ND/NP]]</definedName>
    <definedName name="materia_elec">[10]ANALISIS!$B$3:$G$313</definedName>
    <definedName name="MATERIAL">#REF!</definedName>
    <definedName name="MATERIAL_CODIGO">#REF!</definedName>
    <definedName name="MATERIALES">[2]!Tabla9[#Data]</definedName>
    <definedName name="MATERIALES_CONSTRUCCION">[2]!Tabla9[#Data]</definedName>
    <definedName name="materiales1">#REF!</definedName>
    <definedName name="MATERIALES2">[11]Materiales!$A$3:$F$2084</definedName>
    <definedName name="MATERIALES3">[11]Materiales!$A$3:$F$2084</definedName>
    <definedName name="MaterialesGenerales">[7]!Tabla22[#Data]</definedName>
    <definedName name="MATPOL">#REF!</definedName>
    <definedName name="MATRIZ">#REF!</definedName>
    <definedName name="MATSIM">#REF!</definedName>
    <definedName name="MEMHI1">#REF!</definedName>
    <definedName name="MEMOR1">#REF!</definedName>
    <definedName name="mn">#REF!</definedName>
    <definedName name="mnho">#REF!</definedName>
    <definedName name="nbv" hidden="1">#REF!</definedName>
    <definedName name="NOVAFORT_1.1">#REF!</definedName>
    <definedName name="NOVALOC">#REF!</definedName>
    <definedName name="Ñ405">#REF!</definedName>
    <definedName name="ñlk">#REF!</definedName>
    <definedName name="OBRAS_EXTERIORES">'[7]RUBROS GENERALES'!$K$4:$K$16</definedName>
    <definedName name="OBRAS_PRELIMINARES___MOVIMIENTO_DE_TIERRA">#REF!</definedName>
    <definedName name="OBRAS_PRELIMINARES_Y_MOVIMIENTO_DE_TIERRA">[7]!Tabla5[[#All],[OBRAS_PRELIMINARES_Y_MOVIMIENTO_DE_TIERRA]]</definedName>
    <definedName name="oiyoi">#REF!</definedName>
    <definedName name="OJO">'[5]LISTA PVP USD'!#REF!</definedName>
    <definedName name="ORCAMB">#REF!</definedName>
    <definedName name="oy" hidden="1">#REF!</definedName>
    <definedName name="PAGO">IF(#REF!="","",PMT(#REF!/12,#REF!,-#REF!))</definedName>
    <definedName name="papa">#REF!</definedName>
    <definedName name="PAUL">#REF!</definedName>
    <definedName name="PERNOS">[12]TABLAS!$B$6:$C$21</definedName>
    <definedName name="PIEZAS_SANITARIAS">#REF!</definedName>
    <definedName name="PLANI">#REF!</definedName>
    <definedName name="Poliproli">#REF!</definedName>
    <definedName name="POLIPROPILENO_1.2">#REF!</definedName>
    <definedName name="POLIPROPILENO_1.3">#REF!</definedName>
    <definedName name="POLIPROPILENO_2.2">#REF!</definedName>
    <definedName name="POLIPROPILENO_2.3">#REF!</definedName>
    <definedName name="POLIPROPILENO_3.3">#REF!</definedName>
    <definedName name="ppppp4">'[5]LISTA PVP USD'!#REF!</definedName>
    <definedName name="Pr_unit">#REF!</definedName>
    <definedName name="PRECIO_UNITARIO">[2]!RUBRO_BASE[PRECIO UNITARIO]</definedName>
    <definedName name="PRECIO_VENTA">#REF!</definedName>
    <definedName name="PRES">#REF!</definedName>
    <definedName name="PRESU">#REF!</definedName>
    <definedName name="PRESUP">#REF!</definedName>
    <definedName name="Print_Area_MI">#REF!</definedName>
    <definedName name="QWER">#REF!</definedName>
    <definedName name="RANGOS">'[13]29. CPC'!#REF!</definedName>
    <definedName name="REAL">#REF!</definedName>
    <definedName name="RES">#REF!</definedName>
    <definedName name="RESUMEN">#REF!</definedName>
    <definedName name="RETIRO_Y_DEMOLICIONES">'[7]RUBROS GENERALES'!$Q$4:$Q$16</definedName>
    <definedName name="ROSCABLE_1.2">#REF!</definedName>
    <definedName name="ROSCABLE_2.2">#REF!</definedName>
    <definedName name="ROSCABLE_ISO_1.2">#REF!</definedName>
    <definedName name="ROSCABLE_ISO_2.2">#REF!</definedName>
    <definedName name="RU">#REF!</definedName>
    <definedName name="RUB">#REF!</definedName>
    <definedName name="RUBR">#REF!</definedName>
    <definedName name="RUBRO">#REF!</definedName>
    <definedName name="rubros">'[14]BASE DATOS'!$A:$IV</definedName>
    <definedName name="scvxb">#REF!</definedName>
    <definedName name="sdsdaf">#REF!</definedName>
    <definedName name="sencount" hidden="1">2</definedName>
    <definedName name="SEÑALIZACIÓN">#REF!</definedName>
    <definedName name="SIMBO1">#REF!</definedName>
    <definedName name="SIMBO2">#REF!</definedName>
    <definedName name="SISTEMA_ELECTRICO">'[7]RUBROS GENERALES'!$AI$4:$AI$13</definedName>
    <definedName name="SISTEMA_HIDROSANITARIO">'[7]RUBROS GENERALES'!$W$4:$W$14</definedName>
    <definedName name="SOLDABLE_1.1">#REF!</definedName>
    <definedName name="SOLDADURA_1.1">#REF!</definedName>
    <definedName name="TANQUE_1.1">#REF!</definedName>
    <definedName name="TERMOFUSION_1.4">#REF!</definedName>
    <definedName name="TERMOFUSION_1.5">#REF!</definedName>
    <definedName name="TERMOFUSION_2.4">#REF!</definedName>
    <definedName name="TERMOFUSION_2.5">#REF!</definedName>
    <definedName name="TERMOFUSION_3.4">#REF!</definedName>
    <definedName name="TERMOFUSION_3.5">#REF!</definedName>
    <definedName name="TERMOFUSION_4.4">#REF!</definedName>
    <definedName name="TERMOFUSION_4.5">#REF!</definedName>
    <definedName name="TERMOFUSION_5.5">#REF!</definedName>
    <definedName name="_xlnm.Print_Titles">#REF!</definedName>
    <definedName name="Títulos_a_imprimir_IM">#REF!</definedName>
    <definedName name="tra">#REF!</definedName>
    <definedName name="transporte1">[15]Tranporte!$A$4:$G$501</definedName>
    <definedName name="tres">#REF!</definedName>
    <definedName name="try">#REF!</definedName>
    <definedName name="Tub_HORMIGON_ARMADO">#REF!</definedName>
    <definedName name="Tub_HORMIGON_SIMPLE">#REF!</definedName>
    <definedName name="Tub_NOVAFORT">#REF!</definedName>
    <definedName name="Tub_POLIPROPILENO_ROSCABLE">#REF!</definedName>
    <definedName name="Tub_POLIPROPILENO_TERMOFUSION">#REF!</definedName>
    <definedName name="Tub_PVC_CEDULA">#REF!</definedName>
    <definedName name="Tub_PVC_ESPIGO_Y_CAMPANA">#REF!</definedName>
    <definedName name="Tub_PVC_ROSCABLE">#REF!</definedName>
    <definedName name="TUBERIA">[12]TABLAS!$K$1:$S$65536</definedName>
    <definedName name="U.Z_1.3">#REF!</definedName>
    <definedName name="U.Z_2.3">#REF!</definedName>
    <definedName name="U.Z_3.3">#REF!</definedName>
    <definedName name="UMBRALESCPC">[2]!DESCRIPCION_DEL_PRODUCTO[#Data]</definedName>
    <definedName name="UNIDAD">[2]!RUBRO_BASE[UNIDAD]</definedName>
    <definedName name="uno">#REF!</definedName>
    <definedName name="VALOR_CANTIDAD">[16]PPTO!#REF!</definedName>
    <definedName name="VARIOS">#REF!</definedName>
    <definedName name="VENTILACION_1.1">#REF!</definedName>
    <definedName name="WSD">#REF!</definedName>
    <definedName name="WW">#REF!</definedName>
    <definedName name="X">#REF!</definedName>
    <definedName name="xdvxd">#REF!</definedName>
    <definedName name="XEJECUTAR">#REF!</definedName>
    <definedName name="yh" hidden="1">#REF!</definedName>
    <definedName name="yuiu">#REF!</definedName>
    <definedName name="yuui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4497" i="1" l="1"/>
  <c r="K4497" i="1"/>
  <c r="I4497" i="1"/>
  <c r="O4466" i="1"/>
  <c r="O4492" i="1" s="1"/>
  <c r="N4466" i="1"/>
  <c r="M4466" i="1"/>
  <c r="L4466" i="1"/>
  <c r="H4466" i="1"/>
  <c r="I4466" i="1" s="1"/>
  <c r="F4466" i="1"/>
  <c r="B4466" i="1"/>
  <c r="O4450" i="1"/>
  <c r="O4463" i="1" s="1"/>
  <c r="N4450" i="1"/>
  <c r="M4450" i="1"/>
  <c r="L4450" i="1"/>
  <c r="H4450" i="1"/>
  <c r="F4450" i="1"/>
  <c r="G4450" i="1" s="1"/>
  <c r="I4450" i="1" s="1"/>
  <c r="B4450" i="1"/>
  <c r="O4435" i="1"/>
  <c r="N4435" i="1"/>
  <c r="M4435" i="1"/>
  <c r="L4435" i="1"/>
  <c r="H4435" i="1"/>
  <c r="F4435" i="1"/>
  <c r="G4435" i="1" s="1"/>
  <c r="I4435" i="1" s="1"/>
  <c r="B4435" i="1"/>
  <c r="O4434" i="1"/>
  <c r="O4447" i="1" s="1"/>
  <c r="O4501" i="1" s="1"/>
  <c r="N4434" i="1"/>
  <c r="M4434" i="1"/>
  <c r="L4434" i="1"/>
  <c r="B4434" i="1"/>
  <c r="P4433" i="1"/>
  <c r="Q4434" i="1" s="1"/>
  <c r="C4431" i="1"/>
  <c r="F4430" i="1"/>
  <c r="C4430" i="1"/>
  <c r="C4422" i="1"/>
  <c r="O4412" i="1"/>
  <c r="K4412" i="1"/>
  <c r="I4412" i="1"/>
  <c r="O4381" i="1"/>
  <c r="O4407" i="1" s="1"/>
  <c r="N4381" i="1"/>
  <c r="M4381" i="1"/>
  <c r="L4381" i="1"/>
  <c r="H4381" i="1"/>
  <c r="I4381" i="1" s="1"/>
  <c r="F4381" i="1"/>
  <c r="B4381" i="1"/>
  <c r="Q4365" i="1"/>
  <c r="Q4381" i="1" s="1"/>
  <c r="Q4410" i="1" s="1"/>
  <c r="O4365" i="1"/>
  <c r="O4378" i="1" s="1"/>
  <c r="N4365" i="1"/>
  <c r="M4365" i="1"/>
  <c r="L4365" i="1"/>
  <c r="H4365" i="1"/>
  <c r="F4365" i="1"/>
  <c r="G4365" i="1" s="1"/>
  <c r="I4365" i="1" s="1"/>
  <c r="I4378" i="1" s="1"/>
  <c r="I4349" i="1" s="1"/>
  <c r="B4365" i="1"/>
  <c r="P4357" i="1"/>
  <c r="P4358" i="1" s="1"/>
  <c r="P4359" i="1" s="1"/>
  <c r="P4360" i="1" s="1"/>
  <c r="P4361" i="1" s="1"/>
  <c r="P4362" i="1" s="1"/>
  <c r="P4363" i="1" s="1"/>
  <c r="P4364" i="1" s="1"/>
  <c r="P4365" i="1" s="1"/>
  <c r="P4366" i="1" s="1"/>
  <c r="P4367" i="1" s="1"/>
  <c r="P4368" i="1" s="1"/>
  <c r="P4369" i="1" s="1"/>
  <c r="P4370" i="1" s="1"/>
  <c r="P4371" i="1" s="1"/>
  <c r="P4372" i="1" s="1"/>
  <c r="P4373" i="1" s="1"/>
  <c r="P4374" i="1" s="1"/>
  <c r="P4375" i="1" s="1"/>
  <c r="P4376" i="1" s="1"/>
  <c r="P4377" i="1" s="1"/>
  <c r="P4378" i="1" s="1"/>
  <c r="P4379" i="1" s="1"/>
  <c r="P4380" i="1" s="1"/>
  <c r="P4381" i="1" s="1"/>
  <c r="P4382" i="1" s="1"/>
  <c r="P4383" i="1" s="1"/>
  <c r="P4384" i="1" s="1"/>
  <c r="P4385" i="1" s="1"/>
  <c r="P4386" i="1" s="1"/>
  <c r="P4387" i="1" s="1"/>
  <c r="P4388" i="1" s="1"/>
  <c r="P4389" i="1" s="1"/>
  <c r="P4390" i="1" s="1"/>
  <c r="P4391" i="1" s="1"/>
  <c r="P4392" i="1" s="1"/>
  <c r="P4393" i="1" s="1"/>
  <c r="P4394" i="1" s="1"/>
  <c r="P4395" i="1" s="1"/>
  <c r="P4396" i="1" s="1"/>
  <c r="P4397" i="1" s="1"/>
  <c r="P4398" i="1" s="1"/>
  <c r="P4399" i="1" s="1"/>
  <c r="P4400" i="1" s="1"/>
  <c r="P4401" i="1" s="1"/>
  <c r="P4402" i="1" s="1"/>
  <c r="P4403" i="1" s="1"/>
  <c r="P4404" i="1" s="1"/>
  <c r="P4405" i="1" s="1"/>
  <c r="P4406" i="1" s="1"/>
  <c r="P4407" i="1" s="1"/>
  <c r="P4408" i="1" s="1"/>
  <c r="P4409" i="1" s="1"/>
  <c r="P4410" i="1" s="1"/>
  <c r="P4411" i="1" s="1"/>
  <c r="P4412" i="1" s="1"/>
  <c r="P4413" i="1" s="1"/>
  <c r="P4414" i="1" s="1"/>
  <c r="P4415" i="1" s="1"/>
  <c r="P4416" i="1" s="1"/>
  <c r="P4417" i="1" s="1"/>
  <c r="P4418" i="1" s="1"/>
  <c r="P4419" i="1" s="1"/>
  <c r="P4420" i="1" s="1"/>
  <c r="Q4350" i="1"/>
  <c r="O4350" i="1"/>
  <c r="O4362" i="1" s="1"/>
  <c r="O4416" i="1" s="1"/>
  <c r="N4350" i="1"/>
  <c r="M4350" i="1"/>
  <c r="L4350" i="1"/>
  <c r="H4350" i="1"/>
  <c r="G4350" i="1"/>
  <c r="I4350" i="1" s="1"/>
  <c r="F4350" i="1"/>
  <c r="B4350" i="1"/>
  <c r="Q4349" i="1"/>
  <c r="P4349" i="1"/>
  <c r="P4350" i="1" s="1"/>
  <c r="P4351" i="1" s="1"/>
  <c r="P4352" i="1" s="1"/>
  <c r="P4353" i="1" s="1"/>
  <c r="P4354" i="1" s="1"/>
  <c r="P4355" i="1" s="1"/>
  <c r="P4356" i="1" s="1"/>
  <c r="O4349" i="1"/>
  <c r="N4349" i="1"/>
  <c r="M4349" i="1"/>
  <c r="L4349" i="1"/>
  <c r="B4349" i="1"/>
  <c r="P4348" i="1"/>
  <c r="C4346" i="1"/>
  <c r="F4345" i="1"/>
  <c r="C4345" i="1"/>
  <c r="C4337" i="1"/>
  <c r="O4327" i="1"/>
  <c r="K4327" i="1"/>
  <c r="I4327" i="1"/>
  <c r="O4296" i="1"/>
  <c r="O4322" i="1" s="1"/>
  <c r="N4296" i="1"/>
  <c r="M4296" i="1"/>
  <c r="L4296" i="1"/>
  <c r="H4296" i="1"/>
  <c r="I4296" i="1" s="1"/>
  <c r="F4296" i="1"/>
  <c r="B4296" i="1"/>
  <c r="O4280" i="1"/>
  <c r="O4293" i="1" s="1"/>
  <c r="N4280" i="1"/>
  <c r="M4280" i="1"/>
  <c r="L4280" i="1"/>
  <c r="H4280" i="1"/>
  <c r="F4280" i="1"/>
  <c r="G4280" i="1" s="1"/>
  <c r="I4280" i="1" s="1"/>
  <c r="B4280" i="1"/>
  <c r="O4277" i="1"/>
  <c r="O4264" i="1"/>
  <c r="N4264" i="1"/>
  <c r="M4264" i="1"/>
  <c r="L4264" i="1"/>
  <c r="B4264" i="1"/>
  <c r="P4263" i="1"/>
  <c r="Q4264" i="1" s="1"/>
  <c r="C4261" i="1"/>
  <c r="F4260" i="1"/>
  <c r="C4260" i="1"/>
  <c r="C4252" i="1"/>
  <c r="O4242" i="1"/>
  <c r="K4242" i="1"/>
  <c r="I4242" i="1"/>
  <c r="O4237" i="1"/>
  <c r="I4237" i="1"/>
  <c r="O4211" i="1"/>
  <c r="N4211" i="1"/>
  <c r="M4211" i="1"/>
  <c r="L4211" i="1"/>
  <c r="I4211" i="1"/>
  <c r="H4211" i="1"/>
  <c r="F4211" i="1"/>
  <c r="B4211" i="1"/>
  <c r="Q4195" i="1"/>
  <c r="Q4211" i="1" s="1"/>
  <c r="Q4240" i="1" s="1"/>
  <c r="O4195" i="1"/>
  <c r="O4208" i="1" s="1"/>
  <c r="N4195" i="1"/>
  <c r="M4195" i="1"/>
  <c r="L4195" i="1"/>
  <c r="I4195" i="1"/>
  <c r="I4208" i="1" s="1"/>
  <c r="I4179" i="1" s="1"/>
  <c r="H4195" i="1"/>
  <c r="G4195" i="1"/>
  <c r="F4195" i="1"/>
  <c r="B4195" i="1"/>
  <c r="O4192" i="1"/>
  <c r="O4246" i="1" s="1"/>
  <c r="P4179" i="1"/>
  <c r="P4180" i="1" s="1"/>
  <c r="P4181" i="1" s="1"/>
  <c r="P4182" i="1" s="1"/>
  <c r="P4183" i="1" s="1"/>
  <c r="P4184" i="1" s="1"/>
  <c r="P4185" i="1" s="1"/>
  <c r="P4186" i="1" s="1"/>
  <c r="P4187" i="1" s="1"/>
  <c r="P4188" i="1" s="1"/>
  <c r="P4189" i="1" s="1"/>
  <c r="P4190" i="1" s="1"/>
  <c r="P4191" i="1" s="1"/>
  <c r="P4192" i="1" s="1"/>
  <c r="P4193" i="1" s="1"/>
  <c r="P4194" i="1" s="1"/>
  <c r="P4195" i="1" s="1"/>
  <c r="P4196" i="1" s="1"/>
  <c r="P4197" i="1" s="1"/>
  <c r="P4198" i="1" s="1"/>
  <c r="P4199" i="1" s="1"/>
  <c r="P4200" i="1" s="1"/>
  <c r="P4201" i="1" s="1"/>
  <c r="P4202" i="1" s="1"/>
  <c r="P4203" i="1" s="1"/>
  <c r="P4204" i="1" s="1"/>
  <c r="P4205" i="1" s="1"/>
  <c r="P4206" i="1" s="1"/>
  <c r="P4207" i="1" s="1"/>
  <c r="P4208" i="1" s="1"/>
  <c r="P4209" i="1" s="1"/>
  <c r="P4210" i="1" s="1"/>
  <c r="P4211" i="1" s="1"/>
  <c r="P4212" i="1" s="1"/>
  <c r="P4213" i="1" s="1"/>
  <c r="P4214" i="1" s="1"/>
  <c r="P4215" i="1" s="1"/>
  <c r="P4216" i="1" s="1"/>
  <c r="P4217" i="1" s="1"/>
  <c r="P4218" i="1" s="1"/>
  <c r="P4219" i="1" s="1"/>
  <c r="P4220" i="1" s="1"/>
  <c r="P4221" i="1" s="1"/>
  <c r="P4222" i="1" s="1"/>
  <c r="P4223" i="1" s="1"/>
  <c r="P4224" i="1" s="1"/>
  <c r="P4225" i="1" s="1"/>
  <c r="P4226" i="1" s="1"/>
  <c r="P4227" i="1" s="1"/>
  <c r="P4228" i="1" s="1"/>
  <c r="P4229" i="1" s="1"/>
  <c r="P4230" i="1" s="1"/>
  <c r="P4231" i="1" s="1"/>
  <c r="P4232" i="1" s="1"/>
  <c r="P4233" i="1" s="1"/>
  <c r="P4234" i="1" s="1"/>
  <c r="P4235" i="1" s="1"/>
  <c r="P4236" i="1" s="1"/>
  <c r="P4237" i="1" s="1"/>
  <c r="P4238" i="1" s="1"/>
  <c r="P4239" i="1" s="1"/>
  <c r="P4240" i="1" s="1"/>
  <c r="P4241" i="1" s="1"/>
  <c r="P4242" i="1" s="1"/>
  <c r="P4243" i="1" s="1"/>
  <c r="P4244" i="1" s="1"/>
  <c r="P4245" i="1" s="1"/>
  <c r="P4246" i="1" s="1"/>
  <c r="P4247" i="1" s="1"/>
  <c r="P4248" i="1" s="1"/>
  <c r="P4249" i="1" s="1"/>
  <c r="P4250" i="1" s="1"/>
  <c r="O4179" i="1"/>
  <c r="N4179" i="1"/>
  <c r="M4179" i="1"/>
  <c r="L4179" i="1"/>
  <c r="B4179" i="1"/>
  <c r="P4178" i="1"/>
  <c r="Q4179" i="1" s="1"/>
  <c r="Q4180" i="1" s="1"/>
  <c r="C4176" i="1"/>
  <c r="F4175" i="1"/>
  <c r="C4175" i="1"/>
  <c r="C4167" i="1"/>
  <c r="O4157" i="1"/>
  <c r="K4157" i="1"/>
  <c r="I4157" i="1"/>
  <c r="Q4155" i="1"/>
  <c r="O4127" i="1"/>
  <c r="N4127" i="1"/>
  <c r="M4127" i="1"/>
  <c r="L4127" i="1"/>
  <c r="H4127" i="1"/>
  <c r="I4127" i="1" s="1"/>
  <c r="F4127" i="1"/>
  <c r="B4127" i="1"/>
  <c r="O4126" i="1"/>
  <c r="O4152" i="1" s="1"/>
  <c r="N4126" i="1"/>
  <c r="M4126" i="1"/>
  <c r="L4126" i="1"/>
  <c r="H4126" i="1"/>
  <c r="I4126" i="1" s="1"/>
  <c r="I4152" i="1" s="1"/>
  <c r="F4126" i="1"/>
  <c r="B4126" i="1"/>
  <c r="O4123" i="1"/>
  <c r="K4123" i="1"/>
  <c r="I4123" i="1"/>
  <c r="Q4110" i="1"/>
  <c r="Q4126" i="1" s="1"/>
  <c r="I4107" i="1"/>
  <c r="P4105" i="1"/>
  <c r="P4106" i="1" s="1"/>
  <c r="P4107" i="1" s="1"/>
  <c r="P4108" i="1" s="1"/>
  <c r="P4109" i="1" s="1"/>
  <c r="P4110" i="1" s="1"/>
  <c r="P4111" i="1" s="1"/>
  <c r="P4112" i="1" s="1"/>
  <c r="P4113" i="1" s="1"/>
  <c r="P4114" i="1" s="1"/>
  <c r="P4115" i="1" s="1"/>
  <c r="P4116" i="1" s="1"/>
  <c r="P4117" i="1" s="1"/>
  <c r="P4118" i="1" s="1"/>
  <c r="P4119" i="1" s="1"/>
  <c r="P4120" i="1" s="1"/>
  <c r="P4121" i="1" s="1"/>
  <c r="P4122" i="1" s="1"/>
  <c r="P4123" i="1" s="1"/>
  <c r="P4124" i="1" s="1"/>
  <c r="P4125" i="1" s="1"/>
  <c r="P4126" i="1" s="1"/>
  <c r="P4127" i="1" s="1"/>
  <c r="P4128" i="1" s="1"/>
  <c r="P4129" i="1" s="1"/>
  <c r="P4130" i="1" s="1"/>
  <c r="P4131" i="1" s="1"/>
  <c r="P4132" i="1" s="1"/>
  <c r="P4133" i="1" s="1"/>
  <c r="P4134" i="1" s="1"/>
  <c r="P4135" i="1" s="1"/>
  <c r="P4136" i="1" s="1"/>
  <c r="P4137" i="1" s="1"/>
  <c r="P4138" i="1" s="1"/>
  <c r="P4139" i="1" s="1"/>
  <c r="P4140" i="1" s="1"/>
  <c r="P4141" i="1" s="1"/>
  <c r="P4142" i="1" s="1"/>
  <c r="P4143" i="1" s="1"/>
  <c r="P4144" i="1" s="1"/>
  <c r="P4145" i="1" s="1"/>
  <c r="P4146" i="1" s="1"/>
  <c r="P4147" i="1" s="1"/>
  <c r="P4148" i="1" s="1"/>
  <c r="P4149" i="1" s="1"/>
  <c r="P4150" i="1" s="1"/>
  <c r="P4151" i="1" s="1"/>
  <c r="P4152" i="1" s="1"/>
  <c r="P4153" i="1" s="1"/>
  <c r="P4154" i="1" s="1"/>
  <c r="P4155" i="1" s="1"/>
  <c r="P4156" i="1" s="1"/>
  <c r="P4157" i="1" s="1"/>
  <c r="P4158" i="1" s="1"/>
  <c r="P4159" i="1" s="1"/>
  <c r="P4160" i="1" s="1"/>
  <c r="P4161" i="1" s="1"/>
  <c r="P4162" i="1" s="1"/>
  <c r="P4163" i="1" s="1"/>
  <c r="P4164" i="1" s="1"/>
  <c r="P4165" i="1" s="1"/>
  <c r="Q4094" i="1"/>
  <c r="Q4095" i="1" s="1"/>
  <c r="P4094" i="1"/>
  <c r="P4095" i="1" s="1"/>
  <c r="P4096" i="1" s="1"/>
  <c r="P4097" i="1" s="1"/>
  <c r="P4098" i="1" s="1"/>
  <c r="P4099" i="1" s="1"/>
  <c r="P4100" i="1" s="1"/>
  <c r="P4101" i="1" s="1"/>
  <c r="P4102" i="1" s="1"/>
  <c r="P4103" i="1" s="1"/>
  <c r="P4104" i="1" s="1"/>
  <c r="O4094" i="1"/>
  <c r="O4107" i="1" s="1"/>
  <c r="O4161" i="1" s="1"/>
  <c r="N4094" i="1"/>
  <c r="M4094" i="1"/>
  <c r="L4094" i="1"/>
  <c r="I4094" i="1"/>
  <c r="B4094" i="1"/>
  <c r="P4093" i="1"/>
  <c r="C4091" i="1"/>
  <c r="F4090" i="1"/>
  <c r="C4090" i="1"/>
  <c r="C4082" i="1"/>
  <c r="O4072" i="1"/>
  <c r="K4072" i="1"/>
  <c r="I4072" i="1"/>
  <c r="O4041" i="1"/>
  <c r="O4067" i="1" s="1"/>
  <c r="N4041" i="1"/>
  <c r="M4041" i="1"/>
  <c r="L4041" i="1"/>
  <c r="H4041" i="1"/>
  <c r="I4041" i="1" s="1"/>
  <c r="F4041" i="1"/>
  <c r="B4041" i="1"/>
  <c r="O4038" i="1"/>
  <c r="K4038" i="1"/>
  <c r="I4038" i="1"/>
  <c r="O4022" i="1"/>
  <c r="Q4009" i="1"/>
  <c r="O4009" i="1"/>
  <c r="N4009" i="1"/>
  <c r="M4009" i="1"/>
  <c r="L4009" i="1"/>
  <c r="I4009" i="1"/>
  <c r="I4022" i="1" s="1"/>
  <c r="B4009" i="1"/>
  <c r="P4008" i="1"/>
  <c r="P4009" i="1" s="1"/>
  <c r="P4010" i="1" s="1"/>
  <c r="P4011" i="1" s="1"/>
  <c r="P4012" i="1" s="1"/>
  <c r="P4013" i="1" s="1"/>
  <c r="P4014" i="1" s="1"/>
  <c r="P4015" i="1" s="1"/>
  <c r="P4016" i="1" s="1"/>
  <c r="P4017" i="1" s="1"/>
  <c r="P4018" i="1" s="1"/>
  <c r="P4019" i="1" s="1"/>
  <c r="P4020" i="1" s="1"/>
  <c r="P4021" i="1" s="1"/>
  <c r="P4022" i="1" s="1"/>
  <c r="P4023" i="1" s="1"/>
  <c r="P4024" i="1" s="1"/>
  <c r="P4025" i="1" s="1"/>
  <c r="P4026" i="1" s="1"/>
  <c r="P4027" i="1" s="1"/>
  <c r="P4028" i="1" s="1"/>
  <c r="P4029" i="1" s="1"/>
  <c r="P4030" i="1" s="1"/>
  <c r="P4031" i="1" s="1"/>
  <c r="P4032" i="1" s="1"/>
  <c r="P4033" i="1" s="1"/>
  <c r="P4034" i="1" s="1"/>
  <c r="P4035" i="1" s="1"/>
  <c r="P4036" i="1" s="1"/>
  <c r="P4037" i="1" s="1"/>
  <c r="P4038" i="1" s="1"/>
  <c r="P4039" i="1" s="1"/>
  <c r="P4040" i="1" s="1"/>
  <c r="P4041" i="1" s="1"/>
  <c r="P4042" i="1" s="1"/>
  <c r="P4043" i="1" s="1"/>
  <c r="P4044" i="1" s="1"/>
  <c r="P4045" i="1" s="1"/>
  <c r="P4046" i="1" s="1"/>
  <c r="P4047" i="1" s="1"/>
  <c r="P4048" i="1" s="1"/>
  <c r="P4049" i="1" s="1"/>
  <c r="P4050" i="1" s="1"/>
  <c r="P4051" i="1" s="1"/>
  <c r="P4052" i="1" s="1"/>
  <c r="P4053" i="1" s="1"/>
  <c r="P4054" i="1" s="1"/>
  <c r="P4055" i="1" s="1"/>
  <c r="P4056" i="1" s="1"/>
  <c r="P4057" i="1" s="1"/>
  <c r="P4058" i="1" s="1"/>
  <c r="P4059" i="1" s="1"/>
  <c r="P4060" i="1" s="1"/>
  <c r="P4061" i="1" s="1"/>
  <c r="P4062" i="1" s="1"/>
  <c r="P4063" i="1" s="1"/>
  <c r="P4064" i="1" s="1"/>
  <c r="P4065" i="1" s="1"/>
  <c r="P4066" i="1" s="1"/>
  <c r="P4067" i="1" s="1"/>
  <c r="P4068" i="1" s="1"/>
  <c r="P4069" i="1" s="1"/>
  <c r="P4070" i="1" s="1"/>
  <c r="P4071" i="1" s="1"/>
  <c r="P4072" i="1" s="1"/>
  <c r="P4073" i="1" s="1"/>
  <c r="P4074" i="1" s="1"/>
  <c r="P4075" i="1" s="1"/>
  <c r="P4076" i="1" s="1"/>
  <c r="P4077" i="1" s="1"/>
  <c r="P4078" i="1" s="1"/>
  <c r="P4079" i="1" s="1"/>
  <c r="P4080" i="1" s="1"/>
  <c r="C4006" i="1"/>
  <c r="F4005" i="1"/>
  <c r="C4005" i="1"/>
  <c r="C3997" i="1"/>
  <c r="O3987" i="1"/>
  <c r="K3987" i="1"/>
  <c r="I3987" i="1"/>
  <c r="I3982" i="1"/>
  <c r="O3956" i="1"/>
  <c r="O3982" i="1" s="1"/>
  <c r="N3956" i="1"/>
  <c r="M3956" i="1"/>
  <c r="L3956" i="1"/>
  <c r="I3956" i="1"/>
  <c r="H3956" i="1"/>
  <c r="F3956" i="1"/>
  <c r="B3956" i="1"/>
  <c r="O3953" i="1"/>
  <c r="O3940" i="1"/>
  <c r="N3940" i="1"/>
  <c r="M3940" i="1"/>
  <c r="L3940" i="1"/>
  <c r="H3940" i="1"/>
  <c r="G3940" i="1"/>
  <c r="I3940" i="1" s="1"/>
  <c r="F3940" i="1"/>
  <c r="B3940" i="1"/>
  <c r="O3924" i="1"/>
  <c r="O3937" i="1" s="1"/>
  <c r="N3924" i="1"/>
  <c r="M3924" i="1"/>
  <c r="L3924" i="1"/>
  <c r="B3924" i="1"/>
  <c r="P3923" i="1"/>
  <c r="Q3924" i="1" s="1"/>
  <c r="C3921" i="1"/>
  <c r="F3920" i="1"/>
  <c r="C3920" i="1"/>
  <c r="C3912" i="1"/>
  <c r="O3902" i="1"/>
  <c r="K3902" i="1"/>
  <c r="I3902" i="1"/>
  <c r="O3871" i="1"/>
  <c r="O3897" i="1" s="1"/>
  <c r="N3871" i="1"/>
  <c r="M3871" i="1"/>
  <c r="L3871" i="1"/>
  <c r="I3871" i="1"/>
  <c r="I3897" i="1" s="1"/>
  <c r="H3871" i="1"/>
  <c r="F3871" i="1"/>
  <c r="B3871" i="1"/>
  <c r="O3855" i="1"/>
  <c r="O3868" i="1" s="1"/>
  <c r="O3906" i="1" s="1"/>
  <c r="N3855" i="1"/>
  <c r="M3855" i="1"/>
  <c r="L3855" i="1"/>
  <c r="H3855" i="1"/>
  <c r="F3855" i="1"/>
  <c r="G3855" i="1" s="1"/>
  <c r="I3855" i="1" s="1"/>
  <c r="I3868" i="1" s="1"/>
  <c r="I3839" i="1" s="1"/>
  <c r="B3855" i="1"/>
  <c r="O3852" i="1"/>
  <c r="O3839" i="1"/>
  <c r="N3839" i="1"/>
  <c r="M3839" i="1"/>
  <c r="L3839" i="1"/>
  <c r="B3839" i="1"/>
  <c r="P3838" i="1"/>
  <c r="Q3839" i="1" s="1"/>
  <c r="C3836" i="1"/>
  <c r="F3835" i="1"/>
  <c r="C3835" i="1"/>
  <c r="C3827" i="1"/>
  <c r="O3817" i="1"/>
  <c r="K3817" i="1"/>
  <c r="I3817" i="1"/>
  <c r="O3791" i="1"/>
  <c r="N3791" i="1"/>
  <c r="M3791" i="1"/>
  <c r="L3791" i="1"/>
  <c r="H3791" i="1"/>
  <c r="I3791" i="1" s="1"/>
  <c r="F3791" i="1"/>
  <c r="B3791" i="1"/>
  <c r="O3790" i="1"/>
  <c r="N3790" i="1"/>
  <c r="M3790" i="1"/>
  <c r="L3790" i="1"/>
  <c r="H3790" i="1"/>
  <c r="I3790" i="1" s="1"/>
  <c r="F3790" i="1"/>
  <c r="B3790" i="1"/>
  <c r="O3789" i="1"/>
  <c r="N3789" i="1"/>
  <c r="M3789" i="1"/>
  <c r="L3789" i="1"/>
  <c r="H3789" i="1"/>
  <c r="I3789" i="1" s="1"/>
  <c r="F3789" i="1"/>
  <c r="B3789" i="1"/>
  <c r="O3788" i="1"/>
  <c r="N3788" i="1"/>
  <c r="M3788" i="1"/>
  <c r="L3788" i="1"/>
  <c r="H3788" i="1"/>
  <c r="I3788" i="1" s="1"/>
  <c r="F3788" i="1"/>
  <c r="B3788" i="1"/>
  <c r="O3787" i="1"/>
  <c r="N3787" i="1"/>
  <c r="M3787" i="1"/>
  <c r="L3787" i="1"/>
  <c r="H3787" i="1"/>
  <c r="I3787" i="1" s="1"/>
  <c r="F3787" i="1"/>
  <c r="B3787" i="1"/>
  <c r="O3786" i="1"/>
  <c r="O3812" i="1" s="1"/>
  <c r="N3786" i="1"/>
  <c r="M3786" i="1"/>
  <c r="L3786" i="1"/>
  <c r="H3786" i="1"/>
  <c r="I3786" i="1" s="1"/>
  <c r="F3786" i="1"/>
  <c r="B3786" i="1"/>
  <c r="O3772" i="1"/>
  <c r="N3772" i="1"/>
  <c r="M3772" i="1"/>
  <c r="L3772" i="1"/>
  <c r="H3772" i="1"/>
  <c r="G3772" i="1"/>
  <c r="I3772" i="1" s="1"/>
  <c r="F3772" i="1"/>
  <c r="B3772" i="1"/>
  <c r="O3771" i="1"/>
  <c r="O3783" i="1" s="1"/>
  <c r="N3771" i="1"/>
  <c r="M3771" i="1"/>
  <c r="L3771" i="1"/>
  <c r="H3771" i="1"/>
  <c r="F3771" i="1"/>
  <c r="G3771" i="1" s="1"/>
  <c r="I3771" i="1" s="1"/>
  <c r="B3771" i="1"/>
  <c r="O3770" i="1"/>
  <c r="N3770" i="1"/>
  <c r="M3770" i="1"/>
  <c r="L3770" i="1"/>
  <c r="H3770" i="1"/>
  <c r="G3770" i="1"/>
  <c r="I3770" i="1" s="1"/>
  <c r="F3770" i="1"/>
  <c r="B3770" i="1"/>
  <c r="O3757" i="1"/>
  <c r="N3757" i="1"/>
  <c r="M3757" i="1"/>
  <c r="L3757" i="1"/>
  <c r="H3757" i="1"/>
  <c r="F3757" i="1"/>
  <c r="G3757" i="1" s="1"/>
  <c r="I3757" i="1" s="1"/>
  <c r="B3757" i="1"/>
  <c r="O3756" i="1"/>
  <c r="N3756" i="1"/>
  <c r="M3756" i="1"/>
  <c r="L3756" i="1"/>
  <c r="H3756" i="1"/>
  <c r="G3756" i="1"/>
  <c r="I3756" i="1" s="1"/>
  <c r="F3756" i="1"/>
  <c r="B3756" i="1"/>
  <c r="O3755" i="1"/>
  <c r="N3755" i="1"/>
  <c r="M3755" i="1"/>
  <c r="L3755" i="1"/>
  <c r="H3755" i="1"/>
  <c r="F3755" i="1"/>
  <c r="G3755" i="1" s="1"/>
  <c r="I3755" i="1" s="1"/>
  <c r="B3755" i="1"/>
  <c r="P3754" i="1"/>
  <c r="P3755" i="1" s="1"/>
  <c r="P3756" i="1" s="1"/>
  <c r="P3757" i="1" s="1"/>
  <c r="P3758" i="1" s="1"/>
  <c r="P3759" i="1" s="1"/>
  <c r="P3760" i="1" s="1"/>
  <c r="P3761" i="1" s="1"/>
  <c r="P3762" i="1" s="1"/>
  <c r="P3763" i="1" s="1"/>
  <c r="P3764" i="1" s="1"/>
  <c r="P3765" i="1" s="1"/>
  <c r="P3766" i="1" s="1"/>
  <c r="P3767" i="1" s="1"/>
  <c r="P3768" i="1" s="1"/>
  <c r="P3769" i="1" s="1"/>
  <c r="P3770" i="1" s="1"/>
  <c r="P3771" i="1" s="1"/>
  <c r="P3772" i="1" s="1"/>
  <c r="P3773" i="1" s="1"/>
  <c r="P3774" i="1" s="1"/>
  <c r="P3775" i="1" s="1"/>
  <c r="P3776" i="1" s="1"/>
  <c r="P3777" i="1" s="1"/>
  <c r="P3778" i="1" s="1"/>
  <c r="P3779" i="1" s="1"/>
  <c r="P3780" i="1" s="1"/>
  <c r="P3781" i="1" s="1"/>
  <c r="P3782" i="1" s="1"/>
  <c r="P3783" i="1" s="1"/>
  <c r="P3784" i="1" s="1"/>
  <c r="P3785" i="1" s="1"/>
  <c r="P3786" i="1" s="1"/>
  <c r="P3787" i="1" s="1"/>
  <c r="P3788" i="1" s="1"/>
  <c r="P3789" i="1" s="1"/>
  <c r="P3790" i="1" s="1"/>
  <c r="P3791" i="1" s="1"/>
  <c r="P3792" i="1" s="1"/>
  <c r="P3793" i="1" s="1"/>
  <c r="P3794" i="1" s="1"/>
  <c r="P3795" i="1" s="1"/>
  <c r="P3796" i="1" s="1"/>
  <c r="P3797" i="1" s="1"/>
  <c r="P3798" i="1" s="1"/>
  <c r="P3799" i="1" s="1"/>
  <c r="P3800" i="1" s="1"/>
  <c r="P3801" i="1" s="1"/>
  <c r="P3802" i="1" s="1"/>
  <c r="P3803" i="1" s="1"/>
  <c r="P3804" i="1" s="1"/>
  <c r="P3805" i="1" s="1"/>
  <c r="P3806" i="1" s="1"/>
  <c r="P3807" i="1" s="1"/>
  <c r="P3808" i="1" s="1"/>
  <c r="P3809" i="1" s="1"/>
  <c r="P3810" i="1" s="1"/>
  <c r="P3811" i="1" s="1"/>
  <c r="P3812" i="1" s="1"/>
  <c r="P3813" i="1" s="1"/>
  <c r="P3814" i="1" s="1"/>
  <c r="P3815" i="1" s="1"/>
  <c r="P3816" i="1" s="1"/>
  <c r="P3817" i="1" s="1"/>
  <c r="P3818" i="1" s="1"/>
  <c r="P3819" i="1" s="1"/>
  <c r="P3820" i="1" s="1"/>
  <c r="P3821" i="1" s="1"/>
  <c r="P3822" i="1" s="1"/>
  <c r="P3823" i="1" s="1"/>
  <c r="P3824" i="1" s="1"/>
  <c r="P3825" i="1" s="1"/>
  <c r="O3754" i="1"/>
  <c r="O3767" i="1" s="1"/>
  <c r="O3821" i="1" s="1"/>
  <c r="N3754" i="1"/>
  <c r="M3754" i="1"/>
  <c r="L3754" i="1"/>
  <c r="B3754" i="1"/>
  <c r="P3753" i="1"/>
  <c r="Q3754" i="1" s="1"/>
  <c r="C3751" i="1"/>
  <c r="F3750" i="1"/>
  <c r="C3750" i="1"/>
  <c r="C3742" i="1"/>
  <c r="O3732" i="1"/>
  <c r="K3732" i="1"/>
  <c r="I3732" i="1"/>
  <c r="O3701" i="1"/>
  <c r="O3727" i="1" s="1"/>
  <c r="N3701" i="1"/>
  <c r="M3701" i="1"/>
  <c r="L3701" i="1"/>
  <c r="H3701" i="1"/>
  <c r="I3701" i="1" s="1"/>
  <c r="F3701" i="1"/>
  <c r="B3701" i="1"/>
  <c r="O3685" i="1"/>
  <c r="O3698" i="1" s="1"/>
  <c r="N3685" i="1"/>
  <c r="M3685" i="1"/>
  <c r="L3685" i="1"/>
  <c r="H3685" i="1"/>
  <c r="F3685" i="1"/>
  <c r="G3685" i="1" s="1"/>
  <c r="I3685" i="1" s="1"/>
  <c r="B3685" i="1"/>
  <c r="O3682" i="1"/>
  <c r="O3669" i="1"/>
  <c r="N3669" i="1"/>
  <c r="M3669" i="1"/>
  <c r="L3669" i="1"/>
  <c r="B3669" i="1"/>
  <c r="P3668" i="1"/>
  <c r="C3666" i="1"/>
  <c r="F3665" i="1"/>
  <c r="C3665" i="1"/>
  <c r="C3657" i="1"/>
  <c r="O3647" i="1"/>
  <c r="K3647" i="1"/>
  <c r="I3647" i="1"/>
  <c r="O3616" i="1"/>
  <c r="O3642" i="1" s="1"/>
  <c r="N3616" i="1"/>
  <c r="M3616" i="1"/>
  <c r="L3616" i="1"/>
  <c r="I3616" i="1"/>
  <c r="H3616" i="1"/>
  <c r="F3616" i="1"/>
  <c r="B3616" i="1"/>
  <c r="O3600" i="1"/>
  <c r="O3613" i="1" s="1"/>
  <c r="N3600" i="1"/>
  <c r="M3600" i="1"/>
  <c r="L3600" i="1"/>
  <c r="H3600" i="1"/>
  <c r="F3600" i="1"/>
  <c r="G3600" i="1" s="1"/>
  <c r="I3600" i="1" s="1"/>
  <c r="B3600" i="1"/>
  <c r="O3597" i="1"/>
  <c r="P3585" i="1"/>
  <c r="P3586" i="1" s="1"/>
  <c r="P3587" i="1" s="1"/>
  <c r="P3588" i="1" s="1"/>
  <c r="P3589" i="1" s="1"/>
  <c r="P3590" i="1" s="1"/>
  <c r="P3591" i="1" s="1"/>
  <c r="P3592" i="1" s="1"/>
  <c r="P3593" i="1" s="1"/>
  <c r="P3594" i="1" s="1"/>
  <c r="P3595" i="1" s="1"/>
  <c r="P3596" i="1" s="1"/>
  <c r="P3597" i="1" s="1"/>
  <c r="P3598" i="1" s="1"/>
  <c r="P3599" i="1" s="1"/>
  <c r="P3600" i="1" s="1"/>
  <c r="P3601" i="1" s="1"/>
  <c r="P3602" i="1" s="1"/>
  <c r="P3603" i="1" s="1"/>
  <c r="P3604" i="1" s="1"/>
  <c r="P3605" i="1" s="1"/>
  <c r="P3606" i="1" s="1"/>
  <c r="P3607" i="1" s="1"/>
  <c r="P3608" i="1" s="1"/>
  <c r="P3609" i="1" s="1"/>
  <c r="P3610" i="1" s="1"/>
  <c r="P3611" i="1" s="1"/>
  <c r="P3612" i="1" s="1"/>
  <c r="P3613" i="1" s="1"/>
  <c r="P3614" i="1" s="1"/>
  <c r="P3615" i="1" s="1"/>
  <c r="P3616" i="1" s="1"/>
  <c r="P3617" i="1" s="1"/>
  <c r="P3618" i="1" s="1"/>
  <c r="P3619" i="1" s="1"/>
  <c r="P3620" i="1" s="1"/>
  <c r="P3621" i="1" s="1"/>
  <c r="P3622" i="1" s="1"/>
  <c r="P3623" i="1" s="1"/>
  <c r="P3624" i="1" s="1"/>
  <c r="P3625" i="1" s="1"/>
  <c r="P3626" i="1" s="1"/>
  <c r="P3627" i="1" s="1"/>
  <c r="P3628" i="1" s="1"/>
  <c r="P3629" i="1" s="1"/>
  <c r="P3630" i="1" s="1"/>
  <c r="P3631" i="1" s="1"/>
  <c r="P3632" i="1" s="1"/>
  <c r="P3633" i="1" s="1"/>
  <c r="P3634" i="1" s="1"/>
  <c r="P3635" i="1" s="1"/>
  <c r="P3636" i="1" s="1"/>
  <c r="P3637" i="1" s="1"/>
  <c r="P3638" i="1" s="1"/>
  <c r="P3639" i="1" s="1"/>
  <c r="P3640" i="1" s="1"/>
  <c r="P3641" i="1" s="1"/>
  <c r="P3642" i="1" s="1"/>
  <c r="P3643" i="1" s="1"/>
  <c r="P3644" i="1" s="1"/>
  <c r="P3645" i="1" s="1"/>
  <c r="P3646" i="1" s="1"/>
  <c r="P3647" i="1" s="1"/>
  <c r="P3648" i="1" s="1"/>
  <c r="P3649" i="1" s="1"/>
  <c r="P3650" i="1" s="1"/>
  <c r="P3651" i="1" s="1"/>
  <c r="P3652" i="1" s="1"/>
  <c r="P3653" i="1" s="1"/>
  <c r="P3654" i="1" s="1"/>
  <c r="P3655" i="1" s="1"/>
  <c r="Q3584" i="1"/>
  <c r="Q3585" i="1" s="1"/>
  <c r="O3584" i="1"/>
  <c r="N3584" i="1"/>
  <c r="M3584" i="1"/>
  <c r="L3584" i="1"/>
  <c r="B3584" i="1"/>
  <c r="P3583" i="1"/>
  <c r="P3584" i="1" s="1"/>
  <c r="C3581" i="1"/>
  <c r="F3580" i="1"/>
  <c r="C3580" i="1"/>
  <c r="C3572" i="1"/>
  <c r="O3562" i="1"/>
  <c r="K3562" i="1"/>
  <c r="I3562" i="1"/>
  <c r="O3538" i="1"/>
  <c r="N3538" i="1"/>
  <c r="M3538" i="1"/>
  <c r="L3538" i="1"/>
  <c r="H3538" i="1"/>
  <c r="I3538" i="1" s="1"/>
  <c r="F3538" i="1"/>
  <c r="B3538" i="1"/>
  <c r="O3537" i="1"/>
  <c r="N3537" i="1"/>
  <c r="M3537" i="1"/>
  <c r="L3537" i="1"/>
  <c r="I3537" i="1"/>
  <c r="H3537" i="1"/>
  <c r="F3537" i="1"/>
  <c r="B3537" i="1"/>
  <c r="O3536" i="1"/>
  <c r="N3536" i="1"/>
  <c r="M3536" i="1"/>
  <c r="L3536" i="1"/>
  <c r="H3536" i="1"/>
  <c r="I3536" i="1" s="1"/>
  <c r="F3536" i="1"/>
  <c r="B3536" i="1"/>
  <c r="O3535" i="1"/>
  <c r="N3535" i="1"/>
  <c r="M3535" i="1"/>
  <c r="L3535" i="1"/>
  <c r="H3535" i="1"/>
  <c r="I3535" i="1" s="1"/>
  <c r="F3535" i="1"/>
  <c r="B3535" i="1"/>
  <c r="O3534" i="1"/>
  <c r="N3534" i="1"/>
  <c r="M3534" i="1"/>
  <c r="L3534" i="1"/>
  <c r="H3534" i="1"/>
  <c r="I3534" i="1" s="1"/>
  <c r="F3534" i="1"/>
  <c r="B3534" i="1"/>
  <c r="O3533" i="1"/>
  <c r="N3533" i="1"/>
  <c r="M3533" i="1"/>
  <c r="L3533" i="1"/>
  <c r="I3533" i="1"/>
  <c r="H3533" i="1"/>
  <c r="F3533" i="1"/>
  <c r="B3533" i="1"/>
  <c r="O3532" i="1"/>
  <c r="N3532" i="1"/>
  <c r="M3532" i="1"/>
  <c r="L3532" i="1"/>
  <c r="H3532" i="1"/>
  <c r="I3532" i="1" s="1"/>
  <c r="F3532" i="1"/>
  <c r="B3532" i="1"/>
  <c r="O3531" i="1"/>
  <c r="O3557" i="1" s="1"/>
  <c r="N3531" i="1"/>
  <c r="M3531" i="1"/>
  <c r="L3531" i="1"/>
  <c r="H3531" i="1"/>
  <c r="I3531" i="1" s="1"/>
  <c r="F3531" i="1"/>
  <c r="B3531" i="1"/>
  <c r="O3528" i="1"/>
  <c r="K3528" i="1"/>
  <c r="I3528" i="1"/>
  <c r="P3525" i="1"/>
  <c r="P3526" i="1" s="1"/>
  <c r="P3527" i="1" s="1"/>
  <c r="P3528" i="1" s="1"/>
  <c r="P3529" i="1" s="1"/>
  <c r="P3530" i="1" s="1"/>
  <c r="P3531" i="1" s="1"/>
  <c r="P3532" i="1" s="1"/>
  <c r="P3533" i="1" s="1"/>
  <c r="P3534" i="1" s="1"/>
  <c r="P3535" i="1" s="1"/>
  <c r="P3536" i="1" s="1"/>
  <c r="P3537" i="1" s="1"/>
  <c r="P3538" i="1" s="1"/>
  <c r="P3539" i="1" s="1"/>
  <c r="P3540" i="1" s="1"/>
  <c r="P3541" i="1" s="1"/>
  <c r="P3542" i="1" s="1"/>
  <c r="P3543" i="1" s="1"/>
  <c r="P3544" i="1" s="1"/>
  <c r="P3545" i="1" s="1"/>
  <c r="P3546" i="1" s="1"/>
  <c r="P3547" i="1" s="1"/>
  <c r="P3548" i="1" s="1"/>
  <c r="P3549" i="1" s="1"/>
  <c r="P3550" i="1" s="1"/>
  <c r="P3551" i="1" s="1"/>
  <c r="P3552" i="1" s="1"/>
  <c r="P3553" i="1" s="1"/>
  <c r="P3554" i="1" s="1"/>
  <c r="P3555" i="1" s="1"/>
  <c r="P3556" i="1" s="1"/>
  <c r="P3557" i="1" s="1"/>
  <c r="P3558" i="1" s="1"/>
  <c r="P3559" i="1" s="1"/>
  <c r="P3560" i="1" s="1"/>
  <c r="P3561" i="1" s="1"/>
  <c r="P3562" i="1" s="1"/>
  <c r="P3563" i="1" s="1"/>
  <c r="P3564" i="1" s="1"/>
  <c r="P3565" i="1" s="1"/>
  <c r="P3566" i="1" s="1"/>
  <c r="P3567" i="1" s="1"/>
  <c r="P3568" i="1" s="1"/>
  <c r="P3569" i="1" s="1"/>
  <c r="P3570" i="1" s="1"/>
  <c r="I3512" i="1"/>
  <c r="Q3499" i="1"/>
  <c r="Q3500" i="1" s="1"/>
  <c r="O3499" i="1"/>
  <c r="O3512" i="1" s="1"/>
  <c r="O3566" i="1" s="1"/>
  <c r="N3499" i="1"/>
  <c r="M3499" i="1"/>
  <c r="L3499" i="1"/>
  <c r="I3499" i="1"/>
  <c r="B3499" i="1"/>
  <c r="P3498" i="1"/>
  <c r="P3499" i="1" s="1"/>
  <c r="P3500" i="1" s="1"/>
  <c r="P3501" i="1" s="1"/>
  <c r="P3502" i="1" s="1"/>
  <c r="P3503" i="1" s="1"/>
  <c r="P3504" i="1" s="1"/>
  <c r="P3505" i="1" s="1"/>
  <c r="P3506" i="1" s="1"/>
  <c r="P3507" i="1" s="1"/>
  <c r="P3508" i="1" s="1"/>
  <c r="P3509" i="1" s="1"/>
  <c r="P3510" i="1" s="1"/>
  <c r="P3511" i="1" s="1"/>
  <c r="P3512" i="1" s="1"/>
  <c r="P3513" i="1" s="1"/>
  <c r="P3514" i="1" s="1"/>
  <c r="P3515" i="1" s="1"/>
  <c r="P3516" i="1" s="1"/>
  <c r="P3517" i="1" s="1"/>
  <c r="P3518" i="1" s="1"/>
  <c r="P3519" i="1" s="1"/>
  <c r="P3520" i="1" s="1"/>
  <c r="P3521" i="1" s="1"/>
  <c r="P3522" i="1" s="1"/>
  <c r="P3523" i="1" s="1"/>
  <c r="P3524" i="1" s="1"/>
  <c r="C3496" i="1"/>
  <c r="F3495" i="1"/>
  <c r="C3495" i="1"/>
  <c r="C3487" i="1"/>
  <c r="O3477" i="1"/>
  <c r="K3477" i="1"/>
  <c r="I3477" i="1"/>
  <c r="O3472" i="1"/>
  <c r="O3446" i="1"/>
  <c r="N3446" i="1"/>
  <c r="M3446" i="1"/>
  <c r="L3446" i="1"/>
  <c r="H3446" i="1"/>
  <c r="I3446" i="1" s="1"/>
  <c r="F3446" i="1"/>
  <c r="B3446" i="1"/>
  <c r="O3443" i="1"/>
  <c r="O3430" i="1"/>
  <c r="N3430" i="1"/>
  <c r="M3430" i="1"/>
  <c r="L3430" i="1"/>
  <c r="H3430" i="1"/>
  <c r="I3430" i="1" s="1"/>
  <c r="G3430" i="1"/>
  <c r="F3430" i="1"/>
  <c r="B3430" i="1"/>
  <c r="O3414" i="1"/>
  <c r="O3427" i="1" s="1"/>
  <c r="O3481" i="1" s="1"/>
  <c r="N3414" i="1"/>
  <c r="M3414" i="1"/>
  <c r="L3414" i="1"/>
  <c r="B3414" i="1"/>
  <c r="P3413" i="1"/>
  <c r="C3411" i="1"/>
  <c r="F3410" i="1"/>
  <c r="C3410" i="1"/>
  <c r="C3402" i="1"/>
  <c r="O3392" i="1"/>
  <c r="K3392" i="1"/>
  <c r="I3392" i="1"/>
  <c r="O3361" i="1"/>
  <c r="O3387" i="1" s="1"/>
  <c r="N3361" i="1"/>
  <c r="M3361" i="1"/>
  <c r="L3361" i="1"/>
  <c r="I3361" i="1"/>
  <c r="H3361" i="1"/>
  <c r="F3361" i="1"/>
  <c r="B3361" i="1"/>
  <c r="O3345" i="1"/>
  <c r="O3358" i="1" s="1"/>
  <c r="N3345" i="1"/>
  <c r="M3345" i="1"/>
  <c r="L3345" i="1"/>
  <c r="H3345" i="1"/>
  <c r="F3345" i="1"/>
  <c r="G3345" i="1" s="1"/>
  <c r="I3345" i="1" s="1"/>
  <c r="B3345" i="1"/>
  <c r="O3342" i="1"/>
  <c r="O3396" i="1" s="1"/>
  <c r="Q3329" i="1"/>
  <c r="Q3330" i="1" s="1"/>
  <c r="O3329" i="1"/>
  <c r="N3329" i="1"/>
  <c r="M3329" i="1"/>
  <c r="L3329" i="1"/>
  <c r="B3329" i="1"/>
  <c r="P3328" i="1"/>
  <c r="P3329" i="1" s="1"/>
  <c r="P3330" i="1" s="1"/>
  <c r="P3331" i="1" s="1"/>
  <c r="P3332" i="1" s="1"/>
  <c r="P3333" i="1" s="1"/>
  <c r="P3334" i="1" s="1"/>
  <c r="P3335" i="1" s="1"/>
  <c r="P3336" i="1" s="1"/>
  <c r="P3337" i="1" s="1"/>
  <c r="P3338" i="1" s="1"/>
  <c r="P3339" i="1" s="1"/>
  <c r="P3340" i="1" s="1"/>
  <c r="P3341" i="1" s="1"/>
  <c r="P3342" i="1" s="1"/>
  <c r="P3343" i="1" s="1"/>
  <c r="P3344" i="1" s="1"/>
  <c r="P3345" i="1" s="1"/>
  <c r="P3346" i="1" s="1"/>
  <c r="P3347" i="1" s="1"/>
  <c r="P3348" i="1" s="1"/>
  <c r="P3349" i="1" s="1"/>
  <c r="P3350" i="1" s="1"/>
  <c r="P3351" i="1" s="1"/>
  <c r="P3352" i="1" s="1"/>
  <c r="P3353" i="1" s="1"/>
  <c r="P3354" i="1" s="1"/>
  <c r="P3355" i="1" s="1"/>
  <c r="P3356" i="1" s="1"/>
  <c r="P3357" i="1" s="1"/>
  <c r="P3358" i="1" s="1"/>
  <c r="P3359" i="1" s="1"/>
  <c r="P3360" i="1" s="1"/>
  <c r="P3361" i="1" s="1"/>
  <c r="P3362" i="1" s="1"/>
  <c r="P3363" i="1" s="1"/>
  <c r="P3364" i="1" s="1"/>
  <c r="P3365" i="1" s="1"/>
  <c r="P3366" i="1" s="1"/>
  <c r="P3367" i="1" s="1"/>
  <c r="P3368" i="1" s="1"/>
  <c r="P3369" i="1" s="1"/>
  <c r="P3370" i="1" s="1"/>
  <c r="P3371" i="1" s="1"/>
  <c r="P3372" i="1" s="1"/>
  <c r="P3373" i="1" s="1"/>
  <c r="P3374" i="1" s="1"/>
  <c r="P3375" i="1" s="1"/>
  <c r="P3376" i="1" s="1"/>
  <c r="P3377" i="1" s="1"/>
  <c r="P3378" i="1" s="1"/>
  <c r="P3379" i="1" s="1"/>
  <c r="P3380" i="1" s="1"/>
  <c r="P3381" i="1" s="1"/>
  <c r="P3382" i="1" s="1"/>
  <c r="P3383" i="1" s="1"/>
  <c r="P3384" i="1" s="1"/>
  <c r="P3385" i="1" s="1"/>
  <c r="P3386" i="1" s="1"/>
  <c r="P3387" i="1" s="1"/>
  <c r="P3388" i="1" s="1"/>
  <c r="P3389" i="1" s="1"/>
  <c r="P3390" i="1" s="1"/>
  <c r="P3391" i="1" s="1"/>
  <c r="P3392" i="1" s="1"/>
  <c r="P3393" i="1" s="1"/>
  <c r="P3394" i="1" s="1"/>
  <c r="P3395" i="1" s="1"/>
  <c r="P3396" i="1" s="1"/>
  <c r="P3397" i="1" s="1"/>
  <c r="P3398" i="1" s="1"/>
  <c r="P3399" i="1" s="1"/>
  <c r="P3400" i="1" s="1"/>
  <c r="C3326" i="1"/>
  <c r="F3325" i="1"/>
  <c r="C3325" i="1"/>
  <c r="C3317" i="1"/>
  <c r="O3307" i="1"/>
  <c r="K3307" i="1"/>
  <c r="I3307" i="1"/>
  <c r="O3302" i="1"/>
  <c r="O3276" i="1"/>
  <c r="N3276" i="1"/>
  <c r="M3276" i="1"/>
  <c r="L3276" i="1"/>
  <c r="H3276" i="1"/>
  <c r="I3276" i="1" s="1"/>
  <c r="F3276" i="1"/>
  <c r="B3276" i="1"/>
  <c r="O3273" i="1"/>
  <c r="O3260" i="1"/>
  <c r="N3260" i="1"/>
  <c r="M3260" i="1"/>
  <c r="L3260" i="1"/>
  <c r="H3260" i="1"/>
  <c r="I3260" i="1" s="1"/>
  <c r="G3260" i="1"/>
  <c r="F3260" i="1"/>
  <c r="B3260" i="1"/>
  <c r="O3244" i="1"/>
  <c r="O3257" i="1" s="1"/>
  <c r="O3311" i="1" s="1"/>
  <c r="N3244" i="1"/>
  <c r="M3244" i="1"/>
  <c r="L3244" i="1"/>
  <c r="B3244" i="1"/>
  <c r="P3243" i="1"/>
  <c r="Q3244" i="1" s="1"/>
  <c r="C3241" i="1"/>
  <c r="F3240" i="1"/>
  <c r="C3240" i="1"/>
  <c r="C3232" i="1"/>
  <c r="O3222" i="1"/>
  <c r="K3222" i="1"/>
  <c r="I3222" i="1"/>
  <c r="O3217" i="1"/>
  <c r="O3191" i="1"/>
  <c r="N3191" i="1"/>
  <c r="M3191" i="1"/>
  <c r="L3191" i="1"/>
  <c r="I3191" i="1"/>
  <c r="I3217" i="1" s="1"/>
  <c r="H3191" i="1"/>
  <c r="F3191" i="1"/>
  <c r="B3191" i="1"/>
  <c r="O3188" i="1"/>
  <c r="O3175" i="1"/>
  <c r="N3175" i="1"/>
  <c r="M3175" i="1"/>
  <c r="L3175" i="1"/>
  <c r="H3175" i="1"/>
  <c r="F3175" i="1"/>
  <c r="G3175" i="1" s="1"/>
  <c r="I3175" i="1" s="1"/>
  <c r="B3175" i="1"/>
  <c r="O3172" i="1"/>
  <c r="O3226" i="1" s="1"/>
  <c r="Q3160" i="1"/>
  <c r="P3160" i="1"/>
  <c r="P3161" i="1" s="1"/>
  <c r="P3162" i="1" s="1"/>
  <c r="P3163" i="1" s="1"/>
  <c r="P3164" i="1" s="1"/>
  <c r="P3165" i="1" s="1"/>
  <c r="P3166" i="1" s="1"/>
  <c r="P3167" i="1" s="1"/>
  <c r="P3168" i="1" s="1"/>
  <c r="P3169" i="1" s="1"/>
  <c r="P3170" i="1" s="1"/>
  <c r="P3171" i="1" s="1"/>
  <c r="P3172" i="1" s="1"/>
  <c r="P3173" i="1" s="1"/>
  <c r="P3174" i="1" s="1"/>
  <c r="P3175" i="1" s="1"/>
  <c r="P3176" i="1" s="1"/>
  <c r="P3177" i="1" s="1"/>
  <c r="P3178" i="1" s="1"/>
  <c r="P3179" i="1" s="1"/>
  <c r="P3180" i="1" s="1"/>
  <c r="P3181" i="1" s="1"/>
  <c r="P3182" i="1" s="1"/>
  <c r="P3183" i="1" s="1"/>
  <c r="P3184" i="1" s="1"/>
  <c r="P3185" i="1" s="1"/>
  <c r="P3186" i="1" s="1"/>
  <c r="P3187" i="1" s="1"/>
  <c r="P3188" i="1" s="1"/>
  <c r="P3189" i="1" s="1"/>
  <c r="P3190" i="1" s="1"/>
  <c r="P3191" i="1" s="1"/>
  <c r="P3192" i="1" s="1"/>
  <c r="P3193" i="1" s="1"/>
  <c r="P3194" i="1" s="1"/>
  <c r="P3195" i="1" s="1"/>
  <c r="P3196" i="1" s="1"/>
  <c r="P3197" i="1" s="1"/>
  <c r="P3198" i="1" s="1"/>
  <c r="P3199" i="1" s="1"/>
  <c r="P3200" i="1" s="1"/>
  <c r="P3201" i="1" s="1"/>
  <c r="P3202" i="1" s="1"/>
  <c r="P3203" i="1" s="1"/>
  <c r="P3204" i="1" s="1"/>
  <c r="P3205" i="1" s="1"/>
  <c r="P3206" i="1" s="1"/>
  <c r="P3207" i="1" s="1"/>
  <c r="P3208" i="1" s="1"/>
  <c r="P3209" i="1" s="1"/>
  <c r="P3210" i="1" s="1"/>
  <c r="P3211" i="1" s="1"/>
  <c r="P3212" i="1" s="1"/>
  <c r="P3213" i="1" s="1"/>
  <c r="P3214" i="1" s="1"/>
  <c r="P3215" i="1" s="1"/>
  <c r="P3216" i="1" s="1"/>
  <c r="P3217" i="1" s="1"/>
  <c r="P3218" i="1" s="1"/>
  <c r="P3219" i="1" s="1"/>
  <c r="P3220" i="1" s="1"/>
  <c r="P3221" i="1" s="1"/>
  <c r="P3222" i="1" s="1"/>
  <c r="P3223" i="1" s="1"/>
  <c r="P3224" i="1" s="1"/>
  <c r="P3225" i="1" s="1"/>
  <c r="P3226" i="1" s="1"/>
  <c r="P3227" i="1" s="1"/>
  <c r="P3228" i="1" s="1"/>
  <c r="P3229" i="1" s="1"/>
  <c r="P3230" i="1" s="1"/>
  <c r="Q3159" i="1"/>
  <c r="Q3175" i="1" s="1"/>
  <c r="Q3191" i="1" s="1"/>
  <c r="Q3220" i="1" s="1"/>
  <c r="P3159" i="1"/>
  <c r="O3159" i="1"/>
  <c r="N3159" i="1"/>
  <c r="M3159" i="1"/>
  <c r="L3159" i="1"/>
  <c r="B3159" i="1"/>
  <c r="P3158" i="1"/>
  <c r="C3156" i="1"/>
  <c r="F3155" i="1"/>
  <c r="C3155" i="1"/>
  <c r="C3147" i="1"/>
  <c r="O3137" i="1"/>
  <c r="K3137" i="1"/>
  <c r="I3137" i="1"/>
  <c r="O3106" i="1"/>
  <c r="O3132" i="1" s="1"/>
  <c r="N3106" i="1"/>
  <c r="M3106" i="1"/>
  <c r="L3106" i="1"/>
  <c r="H3106" i="1"/>
  <c r="I3106" i="1" s="1"/>
  <c r="F3106" i="1"/>
  <c r="B3106" i="1"/>
  <c r="O3093" i="1"/>
  <c r="N3093" i="1"/>
  <c r="M3093" i="1"/>
  <c r="L3093" i="1"/>
  <c r="H3093" i="1"/>
  <c r="G3093" i="1"/>
  <c r="I3093" i="1" s="1"/>
  <c r="F3093" i="1"/>
  <c r="B3093" i="1"/>
  <c r="O3092" i="1"/>
  <c r="N3092" i="1"/>
  <c r="M3092" i="1"/>
  <c r="L3092" i="1"/>
  <c r="H3092" i="1"/>
  <c r="G3092" i="1"/>
  <c r="F3092" i="1"/>
  <c r="B3092" i="1"/>
  <c r="O3091" i="1"/>
  <c r="N3091" i="1"/>
  <c r="M3091" i="1"/>
  <c r="L3091" i="1"/>
  <c r="H3091" i="1"/>
  <c r="F3091" i="1"/>
  <c r="G3091" i="1" s="1"/>
  <c r="I3091" i="1" s="1"/>
  <c r="B3091" i="1"/>
  <c r="O3090" i="1"/>
  <c r="O3103" i="1" s="1"/>
  <c r="N3090" i="1"/>
  <c r="M3090" i="1"/>
  <c r="L3090" i="1"/>
  <c r="H3090" i="1"/>
  <c r="F3090" i="1"/>
  <c r="G3090" i="1" s="1"/>
  <c r="I3090" i="1" s="1"/>
  <c r="B3090" i="1"/>
  <c r="Q3075" i="1"/>
  <c r="Q3074" i="1"/>
  <c r="Q3090" i="1" s="1"/>
  <c r="Q3106" i="1" s="1"/>
  <c r="Q3135" i="1" s="1"/>
  <c r="O3074" i="1"/>
  <c r="O3087" i="1" s="1"/>
  <c r="N3074" i="1"/>
  <c r="M3074" i="1"/>
  <c r="L3074" i="1"/>
  <c r="B3074" i="1"/>
  <c r="P3073" i="1"/>
  <c r="P3074" i="1" s="1"/>
  <c r="P3075" i="1" s="1"/>
  <c r="P3076" i="1" s="1"/>
  <c r="P3077" i="1" s="1"/>
  <c r="P3078" i="1" s="1"/>
  <c r="P3079" i="1" s="1"/>
  <c r="P3080" i="1" s="1"/>
  <c r="P3081" i="1" s="1"/>
  <c r="P3082" i="1" s="1"/>
  <c r="P3083" i="1" s="1"/>
  <c r="P3084" i="1" s="1"/>
  <c r="P3085" i="1" s="1"/>
  <c r="P3086" i="1" s="1"/>
  <c r="P3087" i="1" s="1"/>
  <c r="P3088" i="1" s="1"/>
  <c r="P3089" i="1" s="1"/>
  <c r="P3090" i="1" s="1"/>
  <c r="P3091" i="1" s="1"/>
  <c r="P3092" i="1" s="1"/>
  <c r="P3093" i="1" s="1"/>
  <c r="P3094" i="1" s="1"/>
  <c r="P3095" i="1" s="1"/>
  <c r="P3096" i="1" s="1"/>
  <c r="P3097" i="1" s="1"/>
  <c r="P3098" i="1" s="1"/>
  <c r="P3099" i="1" s="1"/>
  <c r="P3100" i="1" s="1"/>
  <c r="P3101" i="1" s="1"/>
  <c r="P3102" i="1" s="1"/>
  <c r="P3103" i="1" s="1"/>
  <c r="P3104" i="1" s="1"/>
  <c r="P3105" i="1" s="1"/>
  <c r="P3106" i="1" s="1"/>
  <c r="P3107" i="1" s="1"/>
  <c r="P3108" i="1" s="1"/>
  <c r="P3109" i="1" s="1"/>
  <c r="P3110" i="1" s="1"/>
  <c r="P3111" i="1" s="1"/>
  <c r="P3112" i="1" s="1"/>
  <c r="P3113" i="1" s="1"/>
  <c r="P3114" i="1" s="1"/>
  <c r="P3115" i="1" s="1"/>
  <c r="P3116" i="1" s="1"/>
  <c r="P3117" i="1" s="1"/>
  <c r="P3118" i="1" s="1"/>
  <c r="P3119" i="1" s="1"/>
  <c r="P3120" i="1" s="1"/>
  <c r="P3121" i="1" s="1"/>
  <c r="P3122" i="1" s="1"/>
  <c r="P3123" i="1" s="1"/>
  <c r="P3124" i="1" s="1"/>
  <c r="P3125" i="1" s="1"/>
  <c r="P3126" i="1" s="1"/>
  <c r="P3127" i="1" s="1"/>
  <c r="P3128" i="1" s="1"/>
  <c r="P3129" i="1" s="1"/>
  <c r="P3130" i="1" s="1"/>
  <c r="P3131" i="1" s="1"/>
  <c r="P3132" i="1" s="1"/>
  <c r="P3133" i="1" s="1"/>
  <c r="P3134" i="1" s="1"/>
  <c r="P3135" i="1" s="1"/>
  <c r="P3136" i="1" s="1"/>
  <c r="P3137" i="1" s="1"/>
  <c r="P3138" i="1" s="1"/>
  <c r="P3139" i="1" s="1"/>
  <c r="P3140" i="1" s="1"/>
  <c r="P3141" i="1" s="1"/>
  <c r="P3142" i="1" s="1"/>
  <c r="P3143" i="1" s="1"/>
  <c r="P3144" i="1" s="1"/>
  <c r="P3145" i="1" s="1"/>
  <c r="C3071" i="1"/>
  <c r="F3070" i="1"/>
  <c r="C3070" i="1"/>
  <c r="C3062" i="1"/>
  <c r="O3052" i="1"/>
  <c r="K3052" i="1"/>
  <c r="I3052" i="1"/>
  <c r="O3029" i="1"/>
  <c r="N3029" i="1"/>
  <c r="M3029" i="1"/>
  <c r="L3029" i="1"/>
  <c r="I3029" i="1"/>
  <c r="H3029" i="1"/>
  <c r="F3029" i="1"/>
  <c r="B3029" i="1"/>
  <c r="O3028" i="1"/>
  <c r="N3028" i="1"/>
  <c r="M3028" i="1"/>
  <c r="L3028" i="1"/>
  <c r="H3028" i="1"/>
  <c r="I3028" i="1" s="1"/>
  <c r="F3028" i="1"/>
  <c r="B3028" i="1"/>
  <c r="O3027" i="1"/>
  <c r="N3027" i="1"/>
  <c r="M3027" i="1"/>
  <c r="L3027" i="1"/>
  <c r="I3027" i="1"/>
  <c r="H3027" i="1"/>
  <c r="F3027" i="1"/>
  <c r="B3027" i="1"/>
  <c r="O3026" i="1"/>
  <c r="N3026" i="1"/>
  <c r="M3026" i="1"/>
  <c r="L3026" i="1"/>
  <c r="I3026" i="1"/>
  <c r="H3026" i="1"/>
  <c r="F3026" i="1"/>
  <c r="B3026" i="1"/>
  <c r="O3025" i="1"/>
  <c r="N3025" i="1"/>
  <c r="M3025" i="1"/>
  <c r="L3025" i="1"/>
  <c r="I3025" i="1"/>
  <c r="H3025" i="1"/>
  <c r="F3025" i="1"/>
  <c r="B3025" i="1"/>
  <c r="O3024" i="1"/>
  <c r="N3024" i="1"/>
  <c r="M3024" i="1"/>
  <c r="L3024" i="1"/>
  <c r="H3024" i="1"/>
  <c r="I3024" i="1" s="1"/>
  <c r="F3024" i="1"/>
  <c r="B3024" i="1"/>
  <c r="O3023" i="1"/>
  <c r="N3023" i="1"/>
  <c r="M3023" i="1"/>
  <c r="L3023" i="1"/>
  <c r="I3023" i="1"/>
  <c r="H3023" i="1"/>
  <c r="F3023" i="1"/>
  <c r="B3023" i="1"/>
  <c r="O3022" i="1"/>
  <c r="N3022" i="1"/>
  <c r="M3022" i="1"/>
  <c r="L3022" i="1"/>
  <c r="H3022" i="1"/>
  <c r="I3022" i="1" s="1"/>
  <c r="F3022" i="1"/>
  <c r="B3022" i="1"/>
  <c r="O3021" i="1"/>
  <c r="O3047" i="1" s="1"/>
  <c r="N3021" i="1"/>
  <c r="M3021" i="1"/>
  <c r="L3021" i="1"/>
  <c r="H3021" i="1"/>
  <c r="I3021" i="1" s="1"/>
  <c r="F3021" i="1"/>
  <c r="B3021" i="1"/>
  <c r="O3008" i="1"/>
  <c r="N3008" i="1"/>
  <c r="M3008" i="1"/>
  <c r="L3008" i="1"/>
  <c r="H3008" i="1"/>
  <c r="F3008" i="1"/>
  <c r="G3008" i="1" s="1"/>
  <c r="B3008" i="1"/>
  <c r="O3007" i="1"/>
  <c r="N3007" i="1"/>
  <c r="M3007" i="1"/>
  <c r="L3007" i="1"/>
  <c r="H3007" i="1"/>
  <c r="G3007" i="1"/>
  <c r="I3007" i="1" s="1"/>
  <c r="F3007" i="1"/>
  <c r="B3007" i="1"/>
  <c r="O3006" i="1"/>
  <c r="N3006" i="1"/>
  <c r="M3006" i="1"/>
  <c r="L3006" i="1"/>
  <c r="H3006" i="1"/>
  <c r="G3006" i="1"/>
  <c r="I3006" i="1" s="1"/>
  <c r="F3006" i="1"/>
  <c r="B3006" i="1"/>
  <c r="O3005" i="1"/>
  <c r="O3018" i="1" s="1"/>
  <c r="N3005" i="1"/>
  <c r="M3005" i="1"/>
  <c r="L3005" i="1"/>
  <c r="H3005" i="1"/>
  <c r="F3005" i="1"/>
  <c r="G3005" i="1" s="1"/>
  <c r="I3005" i="1" s="1"/>
  <c r="B3005" i="1"/>
  <c r="O2991" i="1"/>
  <c r="N2991" i="1"/>
  <c r="M2991" i="1"/>
  <c r="L2991" i="1"/>
  <c r="H2991" i="1"/>
  <c r="F2991" i="1"/>
  <c r="G2991" i="1" s="1"/>
  <c r="I2991" i="1" s="1"/>
  <c r="B2991" i="1"/>
  <c r="O2990" i="1"/>
  <c r="O3002" i="1" s="1"/>
  <c r="O3056" i="1" s="1"/>
  <c r="N2990" i="1"/>
  <c r="M2990" i="1"/>
  <c r="L2990" i="1"/>
  <c r="H2990" i="1"/>
  <c r="G2990" i="1"/>
  <c r="I2990" i="1" s="1"/>
  <c r="F2990" i="1"/>
  <c r="B2990" i="1"/>
  <c r="O2989" i="1"/>
  <c r="N2989" i="1"/>
  <c r="M2989" i="1"/>
  <c r="L2989" i="1"/>
  <c r="B2989" i="1"/>
  <c r="P2988" i="1"/>
  <c r="P2989" i="1" s="1"/>
  <c r="P2990" i="1" s="1"/>
  <c r="P2991" i="1" s="1"/>
  <c r="P2992" i="1" s="1"/>
  <c r="P2993" i="1" s="1"/>
  <c r="P2994" i="1" s="1"/>
  <c r="P2995" i="1" s="1"/>
  <c r="P2996" i="1" s="1"/>
  <c r="P2997" i="1" s="1"/>
  <c r="P2998" i="1" s="1"/>
  <c r="P2999" i="1" s="1"/>
  <c r="P3000" i="1" s="1"/>
  <c r="P3001" i="1" s="1"/>
  <c r="P3002" i="1" s="1"/>
  <c r="P3003" i="1" s="1"/>
  <c r="P3004" i="1" s="1"/>
  <c r="P3005" i="1" s="1"/>
  <c r="P3006" i="1" s="1"/>
  <c r="P3007" i="1" s="1"/>
  <c r="P3008" i="1" s="1"/>
  <c r="P3009" i="1" s="1"/>
  <c r="P3010" i="1" s="1"/>
  <c r="P3011" i="1" s="1"/>
  <c r="P3012" i="1" s="1"/>
  <c r="P3013" i="1" s="1"/>
  <c r="P3014" i="1" s="1"/>
  <c r="P3015" i="1" s="1"/>
  <c r="P3016" i="1" s="1"/>
  <c r="P3017" i="1" s="1"/>
  <c r="P3018" i="1" s="1"/>
  <c r="P3019" i="1" s="1"/>
  <c r="P3020" i="1" s="1"/>
  <c r="P3021" i="1" s="1"/>
  <c r="P3022" i="1" s="1"/>
  <c r="P3023" i="1" s="1"/>
  <c r="P3024" i="1" s="1"/>
  <c r="P3025" i="1" s="1"/>
  <c r="P3026" i="1" s="1"/>
  <c r="P3027" i="1" s="1"/>
  <c r="P3028" i="1" s="1"/>
  <c r="P3029" i="1" s="1"/>
  <c r="P3030" i="1" s="1"/>
  <c r="P3031" i="1" s="1"/>
  <c r="P3032" i="1" s="1"/>
  <c r="P3033" i="1" s="1"/>
  <c r="P3034" i="1" s="1"/>
  <c r="P3035" i="1" s="1"/>
  <c r="P3036" i="1" s="1"/>
  <c r="P3037" i="1" s="1"/>
  <c r="P3038" i="1" s="1"/>
  <c r="P3039" i="1" s="1"/>
  <c r="P3040" i="1" s="1"/>
  <c r="P3041" i="1" s="1"/>
  <c r="P3042" i="1" s="1"/>
  <c r="P3043" i="1" s="1"/>
  <c r="P3044" i="1" s="1"/>
  <c r="P3045" i="1" s="1"/>
  <c r="P3046" i="1" s="1"/>
  <c r="P3047" i="1" s="1"/>
  <c r="P3048" i="1" s="1"/>
  <c r="P3049" i="1" s="1"/>
  <c r="P3050" i="1" s="1"/>
  <c r="P3051" i="1" s="1"/>
  <c r="P3052" i="1" s="1"/>
  <c r="P3053" i="1" s="1"/>
  <c r="P3054" i="1" s="1"/>
  <c r="P3055" i="1" s="1"/>
  <c r="P3056" i="1" s="1"/>
  <c r="P3057" i="1" s="1"/>
  <c r="P3058" i="1" s="1"/>
  <c r="P3059" i="1" s="1"/>
  <c r="P3060" i="1" s="1"/>
  <c r="C2986" i="1"/>
  <c r="F2985" i="1"/>
  <c r="C2985" i="1"/>
  <c r="C2977" i="1"/>
  <c r="O2967" i="1"/>
  <c r="K2967" i="1"/>
  <c r="I2967" i="1"/>
  <c r="O2936" i="1"/>
  <c r="O2962" i="1" s="1"/>
  <c r="N2936" i="1"/>
  <c r="M2936" i="1"/>
  <c r="L2936" i="1"/>
  <c r="I2936" i="1"/>
  <c r="I2962" i="1" s="1"/>
  <c r="H2936" i="1"/>
  <c r="F2936" i="1"/>
  <c r="B2936" i="1"/>
  <c r="O2922" i="1"/>
  <c r="N2922" i="1"/>
  <c r="M2922" i="1"/>
  <c r="L2922" i="1"/>
  <c r="H2922" i="1"/>
  <c r="F2922" i="1"/>
  <c r="G2922" i="1" s="1"/>
  <c r="I2922" i="1" s="1"/>
  <c r="B2922" i="1"/>
  <c r="O2921" i="1"/>
  <c r="N2921" i="1"/>
  <c r="M2921" i="1"/>
  <c r="L2921" i="1"/>
  <c r="H2921" i="1"/>
  <c r="G2921" i="1"/>
  <c r="I2921" i="1" s="1"/>
  <c r="F2921" i="1"/>
  <c r="B2921" i="1"/>
  <c r="O2920" i="1"/>
  <c r="O2933" i="1" s="1"/>
  <c r="N2920" i="1"/>
  <c r="M2920" i="1"/>
  <c r="L2920" i="1"/>
  <c r="H2920" i="1"/>
  <c r="F2920" i="1"/>
  <c r="G2920" i="1" s="1"/>
  <c r="I2920" i="1" s="1"/>
  <c r="B2920" i="1"/>
  <c r="O2906" i="1"/>
  <c r="N2906" i="1"/>
  <c r="M2906" i="1"/>
  <c r="L2906" i="1"/>
  <c r="H2906" i="1"/>
  <c r="F2906" i="1"/>
  <c r="G2906" i="1" s="1"/>
  <c r="I2906" i="1" s="1"/>
  <c r="B2906" i="1"/>
  <c r="O2905" i="1"/>
  <c r="N2905" i="1"/>
  <c r="M2905" i="1"/>
  <c r="L2905" i="1"/>
  <c r="H2905" i="1"/>
  <c r="F2905" i="1"/>
  <c r="G2905" i="1" s="1"/>
  <c r="I2905" i="1" s="1"/>
  <c r="B2905" i="1"/>
  <c r="O2904" i="1"/>
  <c r="N2904" i="1"/>
  <c r="M2904" i="1"/>
  <c r="L2904" i="1"/>
  <c r="B2904" i="1"/>
  <c r="P2903" i="1"/>
  <c r="C2901" i="1"/>
  <c r="F2900" i="1"/>
  <c r="C2900" i="1"/>
  <c r="C2892" i="1"/>
  <c r="O2882" i="1"/>
  <c r="K2882" i="1"/>
  <c r="I2882" i="1"/>
  <c r="O2851" i="1"/>
  <c r="O2877" i="1" s="1"/>
  <c r="N2851" i="1"/>
  <c r="M2851" i="1"/>
  <c r="L2851" i="1"/>
  <c r="I2851" i="1"/>
  <c r="H2851" i="1"/>
  <c r="F2851" i="1"/>
  <c r="B2851" i="1"/>
  <c r="O2837" i="1"/>
  <c r="N2837" i="1"/>
  <c r="M2837" i="1"/>
  <c r="L2837" i="1"/>
  <c r="H2837" i="1"/>
  <c r="F2837" i="1"/>
  <c r="G2837" i="1" s="1"/>
  <c r="I2837" i="1" s="1"/>
  <c r="B2837" i="1"/>
  <c r="O2836" i="1"/>
  <c r="N2836" i="1"/>
  <c r="M2836" i="1"/>
  <c r="L2836" i="1"/>
  <c r="H2836" i="1"/>
  <c r="F2836" i="1"/>
  <c r="G2836" i="1" s="1"/>
  <c r="I2836" i="1" s="1"/>
  <c r="B2836" i="1"/>
  <c r="O2835" i="1"/>
  <c r="O2848" i="1" s="1"/>
  <c r="N2835" i="1"/>
  <c r="M2835" i="1"/>
  <c r="L2835" i="1"/>
  <c r="H2835" i="1"/>
  <c r="F2835" i="1"/>
  <c r="G2835" i="1" s="1"/>
  <c r="I2835" i="1" s="1"/>
  <c r="B2835" i="1"/>
  <c r="O2821" i="1"/>
  <c r="O2832" i="1" s="1"/>
  <c r="O2886" i="1" s="1"/>
  <c r="N2821" i="1"/>
  <c r="M2821" i="1"/>
  <c r="L2821" i="1"/>
  <c r="I2821" i="1"/>
  <c r="H2821" i="1"/>
  <c r="G2821" i="1"/>
  <c r="F2821" i="1"/>
  <c r="B2821" i="1"/>
  <c r="O2820" i="1"/>
  <c r="N2820" i="1"/>
  <c r="M2820" i="1"/>
  <c r="L2820" i="1"/>
  <c r="H2820" i="1"/>
  <c r="F2820" i="1"/>
  <c r="G2820" i="1" s="1"/>
  <c r="I2820" i="1" s="1"/>
  <c r="B2820" i="1"/>
  <c r="O2819" i="1"/>
  <c r="N2819" i="1"/>
  <c r="M2819" i="1"/>
  <c r="L2819" i="1"/>
  <c r="B2819" i="1"/>
  <c r="P2818" i="1"/>
  <c r="Q2819" i="1" s="1"/>
  <c r="C2816" i="1"/>
  <c r="F2815" i="1"/>
  <c r="C2815" i="1"/>
  <c r="C2807" i="1"/>
  <c r="O2797" i="1"/>
  <c r="K2797" i="1"/>
  <c r="I2797" i="1"/>
  <c r="O2767" i="1"/>
  <c r="N2767" i="1"/>
  <c r="M2767" i="1"/>
  <c r="L2767" i="1"/>
  <c r="I2767" i="1"/>
  <c r="H2767" i="1"/>
  <c r="F2767" i="1"/>
  <c r="B2767" i="1"/>
  <c r="O2766" i="1"/>
  <c r="O2792" i="1" s="1"/>
  <c r="N2766" i="1"/>
  <c r="M2766" i="1"/>
  <c r="L2766" i="1"/>
  <c r="H2766" i="1"/>
  <c r="I2766" i="1" s="1"/>
  <c r="I2792" i="1" s="1"/>
  <c r="F2766" i="1"/>
  <c r="B2766" i="1"/>
  <c r="O2752" i="1"/>
  <c r="N2752" i="1"/>
  <c r="M2752" i="1"/>
  <c r="L2752" i="1"/>
  <c r="I2752" i="1"/>
  <c r="H2752" i="1"/>
  <c r="G2752" i="1"/>
  <c r="F2752" i="1"/>
  <c r="B2752" i="1"/>
  <c r="O2751" i="1"/>
  <c r="N2751" i="1"/>
  <c r="M2751" i="1"/>
  <c r="L2751" i="1"/>
  <c r="H2751" i="1"/>
  <c r="F2751" i="1"/>
  <c r="G2751" i="1" s="1"/>
  <c r="I2751" i="1" s="1"/>
  <c r="B2751" i="1"/>
  <c r="O2750" i="1"/>
  <c r="O2763" i="1" s="1"/>
  <c r="N2750" i="1"/>
  <c r="M2750" i="1"/>
  <c r="L2750" i="1"/>
  <c r="H2750" i="1"/>
  <c r="F2750" i="1"/>
  <c r="G2750" i="1" s="1"/>
  <c r="I2750" i="1" s="1"/>
  <c r="B2750" i="1"/>
  <c r="O2747" i="1"/>
  <c r="O2736" i="1"/>
  <c r="N2736" i="1"/>
  <c r="M2736" i="1"/>
  <c r="L2736" i="1"/>
  <c r="I2736" i="1"/>
  <c r="H2736" i="1"/>
  <c r="G2736" i="1"/>
  <c r="F2736" i="1"/>
  <c r="B2736" i="1"/>
  <c r="O2735" i="1"/>
  <c r="N2735" i="1"/>
  <c r="M2735" i="1"/>
  <c r="L2735" i="1"/>
  <c r="H2735" i="1"/>
  <c r="F2735" i="1"/>
  <c r="G2735" i="1" s="1"/>
  <c r="I2735" i="1" s="1"/>
  <c r="B2735" i="1"/>
  <c r="O2734" i="1"/>
  <c r="N2734" i="1"/>
  <c r="M2734" i="1"/>
  <c r="L2734" i="1"/>
  <c r="B2734" i="1"/>
  <c r="P2733" i="1"/>
  <c r="Q2734" i="1" s="1"/>
  <c r="C2731" i="1"/>
  <c r="F2730" i="1"/>
  <c r="C2730" i="1"/>
  <c r="C2722" i="1"/>
  <c r="O2712" i="1"/>
  <c r="K2712" i="1"/>
  <c r="I2712" i="1"/>
  <c r="O2681" i="1"/>
  <c r="O2707" i="1" s="1"/>
  <c r="N2681" i="1"/>
  <c r="M2681" i="1"/>
  <c r="L2681" i="1"/>
  <c r="I2681" i="1"/>
  <c r="H2681" i="1"/>
  <c r="F2681" i="1"/>
  <c r="B2681" i="1"/>
  <c r="O2667" i="1"/>
  <c r="N2667" i="1"/>
  <c r="M2667" i="1"/>
  <c r="L2667" i="1"/>
  <c r="I2667" i="1"/>
  <c r="H2667" i="1"/>
  <c r="G2667" i="1"/>
  <c r="F2667" i="1"/>
  <c r="B2667" i="1"/>
  <c r="O2666" i="1"/>
  <c r="N2666" i="1"/>
  <c r="M2666" i="1"/>
  <c r="L2666" i="1"/>
  <c r="H2666" i="1"/>
  <c r="F2666" i="1"/>
  <c r="G2666" i="1" s="1"/>
  <c r="I2666" i="1" s="1"/>
  <c r="B2666" i="1"/>
  <c r="O2665" i="1"/>
  <c r="O2678" i="1" s="1"/>
  <c r="N2665" i="1"/>
  <c r="M2665" i="1"/>
  <c r="L2665" i="1"/>
  <c r="H2665" i="1"/>
  <c r="F2665" i="1"/>
  <c r="G2665" i="1" s="1"/>
  <c r="I2665" i="1" s="1"/>
  <c r="B2665" i="1"/>
  <c r="P2649" i="1"/>
  <c r="P2650" i="1" s="1"/>
  <c r="P2651" i="1" s="1"/>
  <c r="P2652" i="1" s="1"/>
  <c r="P2653" i="1" s="1"/>
  <c r="P2654" i="1" s="1"/>
  <c r="P2655" i="1" s="1"/>
  <c r="P2656" i="1" s="1"/>
  <c r="P2657" i="1" s="1"/>
  <c r="P2658" i="1" s="1"/>
  <c r="P2659" i="1" s="1"/>
  <c r="P2660" i="1" s="1"/>
  <c r="P2661" i="1" s="1"/>
  <c r="P2662" i="1" s="1"/>
  <c r="P2663" i="1" s="1"/>
  <c r="P2664" i="1" s="1"/>
  <c r="P2665" i="1" s="1"/>
  <c r="P2666" i="1" s="1"/>
  <c r="P2667" i="1" s="1"/>
  <c r="P2668" i="1" s="1"/>
  <c r="P2669" i="1" s="1"/>
  <c r="P2670" i="1" s="1"/>
  <c r="P2671" i="1" s="1"/>
  <c r="P2672" i="1" s="1"/>
  <c r="P2673" i="1" s="1"/>
  <c r="P2674" i="1" s="1"/>
  <c r="P2675" i="1" s="1"/>
  <c r="P2676" i="1" s="1"/>
  <c r="P2677" i="1" s="1"/>
  <c r="P2678" i="1" s="1"/>
  <c r="P2679" i="1" s="1"/>
  <c r="P2680" i="1" s="1"/>
  <c r="P2681" i="1" s="1"/>
  <c r="P2682" i="1" s="1"/>
  <c r="P2683" i="1" s="1"/>
  <c r="P2684" i="1" s="1"/>
  <c r="P2685" i="1" s="1"/>
  <c r="P2686" i="1" s="1"/>
  <c r="P2687" i="1" s="1"/>
  <c r="P2688" i="1" s="1"/>
  <c r="P2689" i="1" s="1"/>
  <c r="P2690" i="1" s="1"/>
  <c r="P2691" i="1" s="1"/>
  <c r="P2692" i="1" s="1"/>
  <c r="P2693" i="1" s="1"/>
  <c r="P2694" i="1" s="1"/>
  <c r="P2695" i="1" s="1"/>
  <c r="P2696" i="1" s="1"/>
  <c r="P2697" i="1" s="1"/>
  <c r="P2698" i="1" s="1"/>
  <c r="P2699" i="1" s="1"/>
  <c r="P2700" i="1" s="1"/>
  <c r="P2701" i="1" s="1"/>
  <c r="P2702" i="1" s="1"/>
  <c r="P2703" i="1" s="1"/>
  <c r="P2704" i="1" s="1"/>
  <c r="P2705" i="1" s="1"/>
  <c r="P2706" i="1" s="1"/>
  <c r="P2707" i="1" s="1"/>
  <c r="P2708" i="1" s="1"/>
  <c r="P2709" i="1" s="1"/>
  <c r="P2710" i="1" s="1"/>
  <c r="P2711" i="1" s="1"/>
  <c r="P2712" i="1" s="1"/>
  <c r="P2713" i="1" s="1"/>
  <c r="P2714" i="1" s="1"/>
  <c r="P2715" i="1" s="1"/>
  <c r="P2716" i="1" s="1"/>
  <c r="P2717" i="1" s="1"/>
  <c r="P2718" i="1" s="1"/>
  <c r="P2719" i="1" s="1"/>
  <c r="P2720" i="1" s="1"/>
  <c r="O2649" i="1"/>
  <c r="O2662" i="1" s="1"/>
  <c r="N2649" i="1"/>
  <c r="M2649" i="1"/>
  <c r="L2649" i="1"/>
  <c r="B2649" i="1"/>
  <c r="P2648" i="1"/>
  <c r="Q2649" i="1" s="1"/>
  <c r="Q2650" i="1" s="1"/>
  <c r="C2646" i="1"/>
  <c r="F2645" i="1"/>
  <c r="C2645" i="1"/>
  <c r="C2637" i="1"/>
  <c r="O2627" i="1"/>
  <c r="K2627" i="1"/>
  <c r="I2627" i="1"/>
  <c r="O2622" i="1"/>
  <c r="O2596" i="1"/>
  <c r="N2596" i="1"/>
  <c r="M2596" i="1"/>
  <c r="L2596" i="1"/>
  <c r="I2596" i="1"/>
  <c r="H2596" i="1"/>
  <c r="F2596" i="1"/>
  <c r="B2596" i="1"/>
  <c r="P2584" i="1"/>
  <c r="P2585" i="1" s="1"/>
  <c r="P2586" i="1" s="1"/>
  <c r="P2587" i="1" s="1"/>
  <c r="P2588" i="1" s="1"/>
  <c r="P2589" i="1" s="1"/>
  <c r="P2590" i="1" s="1"/>
  <c r="P2591" i="1" s="1"/>
  <c r="P2592" i="1" s="1"/>
  <c r="P2593" i="1" s="1"/>
  <c r="P2594" i="1" s="1"/>
  <c r="P2595" i="1" s="1"/>
  <c r="P2596" i="1" s="1"/>
  <c r="P2597" i="1" s="1"/>
  <c r="P2598" i="1" s="1"/>
  <c r="P2599" i="1" s="1"/>
  <c r="P2600" i="1" s="1"/>
  <c r="P2601" i="1" s="1"/>
  <c r="P2602" i="1" s="1"/>
  <c r="P2603" i="1" s="1"/>
  <c r="P2604" i="1" s="1"/>
  <c r="P2605" i="1" s="1"/>
  <c r="P2606" i="1" s="1"/>
  <c r="P2607" i="1" s="1"/>
  <c r="P2608" i="1" s="1"/>
  <c r="P2609" i="1" s="1"/>
  <c r="P2610" i="1" s="1"/>
  <c r="P2611" i="1" s="1"/>
  <c r="P2612" i="1" s="1"/>
  <c r="P2613" i="1" s="1"/>
  <c r="P2614" i="1" s="1"/>
  <c r="P2615" i="1" s="1"/>
  <c r="P2616" i="1" s="1"/>
  <c r="P2617" i="1" s="1"/>
  <c r="P2618" i="1" s="1"/>
  <c r="P2619" i="1" s="1"/>
  <c r="P2620" i="1" s="1"/>
  <c r="P2621" i="1" s="1"/>
  <c r="P2622" i="1" s="1"/>
  <c r="P2623" i="1" s="1"/>
  <c r="P2624" i="1" s="1"/>
  <c r="P2625" i="1" s="1"/>
  <c r="P2626" i="1" s="1"/>
  <c r="P2627" i="1" s="1"/>
  <c r="P2628" i="1" s="1"/>
  <c r="P2629" i="1" s="1"/>
  <c r="P2630" i="1" s="1"/>
  <c r="P2631" i="1" s="1"/>
  <c r="P2632" i="1" s="1"/>
  <c r="P2633" i="1" s="1"/>
  <c r="P2634" i="1" s="1"/>
  <c r="P2635" i="1" s="1"/>
  <c r="O2583" i="1"/>
  <c r="N2583" i="1"/>
  <c r="M2583" i="1"/>
  <c r="L2583" i="1"/>
  <c r="H2583" i="1"/>
  <c r="F2583" i="1"/>
  <c r="G2583" i="1" s="1"/>
  <c r="I2583" i="1" s="1"/>
  <c r="B2583" i="1"/>
  <c r="O2582" i="1"/>
  <c r="N2582" i="1"/>
  <c r="M2582" i="1"/>
  <c r="L2582" i="1"/>
  <c r="H2582" i="1"/>
  <c r="G2582" i="1"/>
  <c r="I2582" i="1" s="1"/>
  <c r="F2582" i="1"/>
  <c r="B2582" i="1"/>
  <c r="O2581" i="1"/>
  <c r="N2581" i="1"/>
  <c r="M2581" i="1"/>
  <c r="L2581" i="1"/>
  <c r="H2581" i="1"/>
  <c r="G2581" i="1"/>
  <c r="I2581" i="1" s="1"/>
  <c r="F2581" i="1"/>
  <c r="B2581" i="1"/>
  <c r="O2580" i="1"/>
  <c r="O2593" i="1" s="1"/>
  <c r="N2580" i="1"/>
  <c r="M2580" i="1"/>
  <c r="L2580" i="1"/>
  <c r="H2580" i="1"/>
  <c r="F2580" i="1"/>
  <c r="G2580" i="1" s="1"/>
  <c r="I2580" i="1" s="1"/>
  <c r="B2580" i="1"/>
  <c r="O2566" i="1"/>
  <c r="N2566" i="1"/>
  <c r="M2566" i="1"/>
  <c r="L2566" i="1"/>
  <c r="I2566" i="1"/>
  <c r="H2566" i="1"/>
  <c r="G2566" i="1"/>
  <c r="F2566" i="1"/>
  <c r="B2566" i="1"/>
  <c r="O2565" i="1"/>
  <c r="O2577" i="1" s="1"/>
  <c r="N2565" i="1"/>
  <c r="M2565" i="1"/>
  <c r="L2565" i="1"/>
  <c r="H2565" i="1"/>
  <c r="F2565" i="1"/>
  <c r="G2565" i="1" s="1"/>
  <c r="I2565" i="1" s="1"/>
  <c r="B2565" i="1"/>
  <c r="P2564" i="1"/>
  <c r="P2565" i="1" s="1"/>
  <c r="P2566" i="1" s="1"/>
  <c r="P2567" i="1" s="1"/>
  <c r="P2568" i="1" s="1"/>
  <c r="P2569" i="1" s="1"/>
  <c r="P2570" i="1" s="1"/>
  <c r="P2571" i="1" s="1"/>
  <c r="P2572" i="1" s="1"/>
  <c r="P2573" i="1" s="1"/>
  <c r="P2574" i="1" s="1"/>
  <c r="P2575" i="1" s="1"/>
  <c r="P2576" i="1" s="1"/>
  <c r="P2577" i="1" s="1"/>
  <c r="P2578" i="1" s="1"/>
  <c r="P2579" i="1" s="1"/>
  <c r="P2580" i="1" s="1"/>
  <c r="P2581" i="1" s="1"/>
  <c r="P2582" i="1" s="1"/>
  <c r="P2583" i="1" s="1"/>
  <c r="O2564" i="1"/>
  <c r="N2564" i="1"/>
  <c r="M2564" i="1"/>
  <c r="L2564" i="1"/>
  <c r="B2564" i="1"/>
  <c r="P2563" i="1"/>
  <c r="Q2564" i="1" s="1"/>
  <c r="C2561" i="1"/>
  <c r="F2560" i="1"/>
  <c r="C2560" i="1"/>
  <c r="C2552" i="1"/>
  <c r="O2542" i="1"/>
  <c r="K2542" i="1"/>
  <c r="I2542" i="1"/>
  <c r="O2537" i="1"/>
  <c r="O2511" i="1"/>
  <c r="N2511" i="1"/>
  <c r="M2511" i="1"/>
  <c r="L2511" i="1"/>
  <c r="I2511" i="1"/>
  <c r="H2511" i="1"/>
  <c r="F2511" i="1"/>
  <c r="B2511" i="1"/>
  <c r="O2498" i="1"/>
  <c r="N2498" i="1"/>
  <c r="M2498" i="1"/>
  <c r="L2498" i="1"/>
  <c r="H2498" i="1"/>
  <c r="F2498" i="1"/>
  <c r="G2498" i="1" s="1"/>
  <c r="I2498" i="1" s="1"/>
  <c r="B2498" i="1"/>
  <c r="O2497" i="1"/>
  <c r="N2497" i="1"/>
  <c r="M2497" i="1"/>
  <c r="L2497" i="1"/>
  <c r="H2497" i="1"/>
  <c r="G2497" i="1"/>
  <c r="I2497" i="1" s="1"/>
  <c r="F2497" i="1"/>
  <c r="B2497" i="1"/>
  <c r="O2496" i="1"/>
  <c r="N2496" i="1"/>
  <c r="M2496" i="1"/>
  <c r="L2496" i="1"/>
  <c r="H2496" i="1"/>
  <c r="G2496" i="1"/>
  <c r="I2496" i="1" s="1"/>
  <c r="F2496" i="1"/>
  <c r="B2496" i="1"/>
  <c r="O2495" i="1"/>
  <c r="O2508" i="1" s="1"/>
  <c r="N2495" i="1"/>
  <c r="M2495" i="1"/>
  <c r="L2495" i="1"/>
  <c r="H2495" i="1"/>
  <c r="F2495" i="1"/>
  <c r="G2495" i="1" s="1"/>
  <c r="I2495" i="1" s="1"/>
  <c r="B2495" i="1"/>
  <c r="O2481" i="1"/>
  <c r="N2481" i="1"/>
  <c r="M2481" i="1"/>
  <c r="L2481" i="1"/>
  <c r="H2481" i="1"/>
  <c r="F2481" i="1"/>
  <c r="G2481" i="1" s="1"/>
  <c r="I2481" i="1" s="1"/>
  <c r="B2481" i="1"/>
  <c r="O2480" i="1"/>
  <c r="N2480" i="1"/>
  <c r="M2480" i="1"/>
  <c r="L2480" i="1"/>
  <c r="H2480" i="1"/>
  <c r="G2480" i="1"/>
  <c r="I2480" i="1" s="1"/>
  <c r="F2480" i="1"/>
  <c r="B2480" i="1"/>
  <c r="O2479" i="1"/>
  <c r="O2492" i="1" s="1"/>
  <c r="N2479" i="1"/>
  <c r="M2479" i="1"/>
  <c r="L2479" i="1"/>
  <c r="B2479" i="1"/>
  <c r="P2478" i="1"/>
  <c r="Q2479" i="1" s="1"/>
  <c r="C2476" i="1"/>
  <c r="F2475" i="1"/>
  <c r="C2475" i="1"/>
  <c r="C2467" i="1"/>
  <c r="O2457" i="1"/>
  <c r="K2457" i="1"/>
  <c r="I2457" i="1"/>
  <c r="O2452" i="1"/>
  <c r="O2426" i="1"/>
  <c r="N2426" i="1"/>
  <c r="M2426" i="1"/>
  <c r="L2426" i="1"/>
  <c r="H2426" i="1"/>
  <c r="I2426" i="1" s="1"/>
  <c r="F2426" i="1"/>
  <c r="B2426" i="1"/>
  <c r="O2423" i="1"/>
  <c r="I2423" i="1"/>
  <c r="I2394" i="1" s="1"/>
  <c r="O2413" i="1"/>
  <c r="N2413" i="1"/>
  <c r="M2413" i="1"/>
  <c r="L2413" i="1"/>
  <c r="H2413" i="1"/>
  <c r="I2413" i="1" s="1"/>
  <c r="F2413" i="1"/>
  <c r="G2413" i="1" s="1"/>
  <c r="B2413" i="1"/>
  <c r="O2412" i="1"/>
  <c r="N2412" i="1"/>
  <c r="M2412" i="1"/>
  <c r="L2412" i="1"/>
  <c r="H2412" i="1"/>
  <c r="F2412" i="1"/>
  <c r="G2412" i="1" s="1"/>
  <c r="I2412" i="1" s="1"/>
  <c r="B2412" i="1"/>
  <c r="O2411" i="1"/>
  <c r="N2411" i="1"/>
  <c r="M2411" i="1"/>
  <c r="L2411" i="1"/>
  <c r="H2411" i="1"/>
  <c r="G2411" i="1"/>
  <c r="I2411" i="1" s="1"/>
  <c r="F2411" i="1"/>
  <c r="B2411" i="1"/>
  <c r="O2410" i="1"/>
  <c r="N2410" i="1"/>
  <c r="M2410" i="1"/>
  <c r="L2410" i="1"/>
  <c r="H2410" i="1"/>
  <c r="F2410" i="1"/>
  <c r="G2410" i="1" s="1"/>
  <c r="I2410" i="1" s="1"/>
  <c r="B2410" i="1"/>
  <c r="O2396" i="1"/>
  <c r="N2396" i="1"/>
  <c r="M2396" i="1"/>
  <c r="L2396" i="1"/>
  <c r="H2396" i="1"/>
  <c r="F2396" i="1"/>
  <c r="G2396" i="1" s="1"/>
  <c r="I2396" i="1" s="1"/>
  <c r="B2396" i="1"/>
  <c r="O2395" i="1"/>
  <c r="N2395" i="1"/>
  <c r="M2395" i="1"/>
  <c r="L2395" i="1"/>
  <c r="H2395" i="1"/>
  <c r="G2395" i="1"/>
  <c r="I2395" i="1" s="1"/>
  <c r="F2395" i="1"/>
  <c r="B2395" i="1"/>
  <c r="O2394" i="1"/>
  <c r="O2407" i="1" s="1"/>
  <c r="O2461" i="1" s="1"/>
  <c r="N2394" i="1"/>
  <c r="M2394" i="1"/>
  <c r="L2394" i="1"/>
  <c r="B2394" i="1"/>
  <c r="P2393" i="1"/>
  <c r="Q2394" i="1" s="1"/>
  <c r="C2391" i="1"/>
  <c r="F2390" i="1"/>
  <c r="C2390" i="1"/>
  <c r="C2382" i="1"/>
  <c r="O2372" i="1"/>
  <c r="K2372" i="1"/>
  <c r="I2372" i="1"/>
  <c r="O2367" i="1"/>
  <c r="O2341" i="1"/>
  <c r="N2341" i="1"/>
  <c r="M2341" i="1"/>
  <c r="L2341" i="1"/>
  <c r="H2341" i="1"/>
  <c r="I2341" i="1" s="1"/>
  <c r="F2341" i="1"/>
  <c r="B2341" i="1"/>
  <c r="O2328" i="1"/>
  <c r="N2328" i="1"/>
  <c r="M2328" i="1"/>
  <c r="L2328" i="1"/>
  <c r="H2328" i="1"/>
  <c r="I2328" i="1" s="1"/>
  <c r="F2328" i="1"/>
  <c r="G2328" i="1" s="1"/>
  <c r="B2328" i="1"/>
  <c r="O2327" i="1"/>
  <c r="O2338" i="1" s="1"/>
  <c r="N2327" i="1"/>
  <c r="M2327" i="1"/>
  <c r="L2327" i="1"/>
  <c r="H2327" i="1"/>
  <c r="F2327" i="1"/>
  <c r="G2327" i="1" s="1"/>
  <c r="I2327" i="1" s="1"/>
  <c r="B2327" i="1"/>
  <c r="O2326" i="1"/>
  <c r="N2326" i="1"/>
  <c r="M2326" i="1"/>
  <c r="L2326" i="1"/>
  <c r="I2326" i="1"/>
  <c r="H2326" i="1"/>
  <c r="G2326" i="1"/>
  <c r="F2326" i="1"/>
  <c r="B2326" i="1"/>
  <c r="O2325" i="1"/>
  <c r="N2325" i="1"/>
  <c r="M2325" i="1"/>
  <c r="L2325" i="1"/>
  <c r="H2325" i="1"/>
  <c r="F2325" i="1"/>
  <c r="G2325" i="1" s="1"/>
  <c r="I2325" i="1" s="1"/>
  <c r="B2325" i="1"/>
  <c r="O2311" i="1"/>
  <c r="O2322" i="1" s="1"/>
  <c r="N2311" i="1"/>
  <c r="M2311" i="1"/>
  <c r="L2311" i="1"/>
  <c r="H2311" i="1"/>
  <c r="F2311" i="1"/>
  <c r="G2311" i="1" s="1"/>
  <c r="I2311" i="1" s="1"/>
  <c r="B2311" i="1"/>
  <c r="O2310" i="1"/>
  <c r="N2310" i="1"/>
  <c r="M2310" i="1"/>
  <c r="L2310" i="1"/>
  <c r="H2310" i="1"/>
  <c r="I2310" i="1" s="1"/>
  <c r="G2310" i="1"/>
  <c r="F2310" i="1"/>
  <c r="B2310" i="1"/>
  <c r="O2309" i="1"/>
  <c r="N2309" i="1"/>
  <c r="M2309" i="1"/>
  <c r="L2309" i="1"/>
  <c r="B2309" i="1"/>
  <c r="P2308" i="1"/>
  <c r="Q2309" i="1" s="1"/>
  <c r="C2306" i="1"/>
  <c r="F2305" i="1"/>
  <c r="C2305" i="1"/>
  <c r="C2297" i="1"/>
  <c r="O2287" i="1"/>
  <c r="K2287" i="1"/>
  <c r="I2287" i="1"/>
  <c r="O2282" i="1"/>
  <c r="O2291" i="1" s="1"/>
  <c r="Q2256" i="1"/>
  <c r="Q2285" i="1" s="1"/>
  <c r="O2256" i="1"/>
  <c r="N2256" i="1"/>
  <c r="M2256" i="1"/>
  <c r="L2256" i="1"/>
  <c r="H2256" i="1"/>
  <c r="I2256" i="1" s="1"/>
  <c r="F2256" i="1"/>
  <c r="B2256" i="1"/>
  <c r="O2253" i="1"/>
  <c r="O2242" i="1"/>
  <c r="N2242" i="1"/>
  <c r="M2242" i="1"/>
  <c r="L2242" i="1"/>
  <c r="I2242" i="1"/>
  <c r="H2242" i="1"/>
  <c r="G2242" i="1"/>
  <c r="F2242" i="1"/>
  <c r="B2242" i="1"/>
  <c r="O2241" i="1"/>
  <c r="N2241" i="1"/>
  <c r="M2241" i="1"/>
  <c r="L2241" i="1"/>
  <c r="H2241" i="1"/>
  <c r="F2241" i="1"/>
  <c r="G2241" i="1" s="1"/>
  <c r="I2241" i="1" s="1"/>
  <c r="B2241" i="1"/>
  <c r="Q2240" i="1"/>
  <c r="O2240" i="1"/>
  <c r="N2240" i="1"/>
  <c r="M2240" i="1"/>
  <c r="L2240" i="1"/>
  <c r="I2240" i="1"/>
  <c r="H2240" i="1"/>
  <c r="G2240" i="1"/>
  <c r="F2240" i="1"/>
  <c r="B2240" i="1"/>
  <c r="O2237" i="1"/>
  <c r="O2226" i="1"/>
  <c r="N2226" i="1"/>
  <c r="M2226" i="1"/>
  <c r="L2226" i="1"/>
  <c r="H2226" i="1"/>
  <c r="F2226" i="1"/>
  <c r="G2226" i="1" s="1"/>
  <c r="I2226" i="1" s="1"/>
  <c r="B2226" i="1"/>
  <c r="P2225" i="1"/>
  <c r="P2226" i="1" s="1"/>
  <c r="P2227" i="1" s="1"/>
  <c r="P2228" i="1" s="1"/>
  <c r="P2229" i="1" s="1"/>
  <c r="P2230" i="1" s="1"/>
  <c r="P2231" i="1" s="1"/>
  <c r="P2232" i="1" s="1"/>
  <c r="P2233" i="1" s="1"/>
  <c r="P2234" i="1" s="1"/>
  <c r="P2235" i="1" s="1"/>
  <c r="P2236" i="1" s="1"/>
  <c r="P2237" i="1" s="1"/>
  <c r="P2238" i="1" s="1"/>
  <c r="P2239" i="1" s="1"/>
  <c r="P2240" i="1" s="1"/>
  <c r="P2241" i="1" s="1"/>
  <c r="P2242" i="1" s="1"/>
  <c r="P2243" i="1" s="1"/>
  <c r="P2244" i="1" s="1"/>
  <c r="P2245" i="1" s="1"/>
  <c r="P2246" i="1" s="1"/>
  <c r="P2247" i="1" s="1"/>
  <c r="P2248" i="1" s="1"/>
  <c r="P2249" i="1" s="1"/>
  <c r="P2250" i="1" s="1"/>
  <c r="P2251" i="1" s="1"/>
  <c r="P2252" i="1" s="1"/>
  <c r="P2253" i="1" s="1"/>
  <c r="P2254" i="1" s="1"/>
  <c r="P2255" i="1" s="1"/>
  <c r="P2256" i="1" s="1"/>
  <c r="P2257" i="1" s="1"/>
  <c r="P2258" i="1" s="1"/>
  <c r="P2259" i="1" s="1"/>
  <c r="P2260" i="1" s="1"/>
  <c r="P2261" i="1" s="1"/>
  <c r="P2262" i="1" s="1"/>
  <c r="P2263" i="1" s="1"/>
  <c r="P2264" i="1" s="1"/>
  <c r="P2265" i="1" s="1"/>
  <c r="P2266" i="1" s="1"/>
  <c r="P2267" i="1" s="1"/>
  <c r="P2268" i="1" s="1"/>
  <c r="P2269" i="1" s="1"/>
  <c r="P2270" i="1" s="1"/>
  <c r="P2271" i="1" s="1"/>
  <c r="P2272" i="1" s="1"/>
  <c r="P2273" i="1" s="1"/>
  <c r="P2274" i="1" s="1"/>
  <c r="P2275" i="1" s="1"/>
  <c r="P2276" i="1" s="1"/>
  <c r="P2277" i="1" s="1"/>
  <c r="P2278" i="1" s="1"/>
  <c r="P2279" i="1" s="1"/>
  <c r="P2280" i="1" s="1"/>
  <c r="P2281" i="1" s="1"/>
  <c r="P2282" i="1" s="1"/>
  <c r="P2283" i="1" s="1"/>
  <c r="P2284" i="1" s="1"/>
  <c r="P2285" i="1" s="1"/>
  <c r="P2286" i="1" s="1"/>
  <c r="P2287" i="1" s="1"/>
  <c r="P2288" i="1" s="1"/>
  <c r="P2289" i="1" s="1"/>
  <c r="P2290" i="1" s="1"/>
  <c r="P2291" i="1" s="1"/>
  <c r="P2292" i="1" s="1"/>
  <c r="P2293" i="1" s="1"/>
  <c r="P2294" i="1" s="1"/>
  <c r="P2295" i="1" s="1"/>
  <c r="O2225" i="1"/>
  <c r="N2225" i="1"/>
  <c r="M2225" i="1"/>
  <c r="L2225" i="1"/>
  <c r="H2225" i="1"/>
  <c r="G2225" i="1"/>
  <c r="F2225" i="1"/>
  <c r="B2225" i="1"/>
  <c r="Q2224" i="1"/>
  <c r="Q2225" i="1" s="1"/>
  <c r="O2224" i="1"/>
  <c r="N2224" i="1"/>
  <c r="M2224" i="1"/>
  <c r="L2224" i="1"/>
  <c r="B2224" i="1"/>
  <c r="P2223" i="1"/>
  <c r="P2224" i="1" s="1"/>
  <c r="C2221" i="1"/>
  <c r="F2220" i="1"/>
  <c r="C2220" i="1"/>
  <c r="C2212" i="1"/>
  <c r="O2202" i="1"/>
  <c r="K2202" i="1"/>
  <c r="I2202" i="1"/>
  <c r="O2197" i="1"/>
  <c r="O2171" i="1"/>
  <c r="N2171" i="1"/>
  <c r="M2171" i="1"/>
  <c r="L2171" i="1"/>
  <c r="I2171" i="1"/>
  <c r="I2197" i="1" s="1"/>
  <c r="H2171" i="1"/>
  <c r="F2171" i="1"/>
  <c r="B2171" i="1"/>
  <c r="O2158" i="1"/>
  <c r="N2158" i="1"/>
  <c r="M2158" i="1"/>
  <c r="L2158" i="1"/>
  <c r="H2158" i="1"/>
  <c r="G2158" i="1"/>
  <c r="I2158" i="1" s="1"/>
  <c r="F2158" i="1"/>
  <c r="B2158" i="1"/>
  <c r="O2157" i="1"/>
  <c r="N2157" i="1"/>
  <c r="M2157" i="1"/>
  <c r="L2157" i="1"/>
  <c r="H2157" i="1"/>
  <c r="F2157" i="1"/>
  <c r="G2157" i="1" s="1"/>
  <c r="I2157" i="1" s="1"/>
  <c r="B2157" i="1"/>
  <c r="O2156" i="1"/>
  <c r="O2168" i="1" s="1"/>
  <c r="N2156" i="1"/>
  <c r="M2156" i="1"/>
  <c r="L2156" i="1"/>
  <c r="H2156" i="1"/>
  <c r="I2156" i="1" s="1"/>
  <c r="G2156" i="1"/>
  <c r="F2156" i="1"/>
  <c r="B2156" i="1"/>
  <c r="O2155" i="1"/>
  <c r="N2155" i="1"/>
  <c r="M2155" i="1"/>
  <c r="L2155" i="1"/>
  <c r="I2155" i="1"/>
  <c r="I2168" i="1" s="1"/>
  <c r="I2139" i="1" s="1"/>
  <c r="H2155" i="1"/>
  <c r="F2155" i="1"/>
  <c r="G2155" i="1" s="1"/>
  <c r="B2155" i="1"/>
  <c r="O2141" i="1"/>
  <c r="N2141" i="1"/>
  <c r="M2141" i="1"/>
  <c r="L2141" i="1"/>
  <c r="H2141" i="1"/>
  <c r="G2141" i="1"/>
  <c r="I2141" i="1" s="1"/>
  <c r="F2141" i="1"/>
  <c r="B2141" i="1"/>
  <c r="O2140" i="1"/>
  <c r="O2152" i="1" s="1"/>
  <c r="N2140" i="1"/>
  <c r="M2140" i="1"/>
  <c r="L2140" i="1"/>
  <c r="I2140" i="1"/>
  <c r="H2140" i="1"/>
  <c r="G2140" i="1"/>
  <c r="F2140" i="1"/>
  <c r="B2140" i="1"/>
  <c r="O2139" i="1"/>
  <c r="N2139" i="1"/>
  <c r="M2139" i="1"/>
  <c r="L2139" i="1"/>
  <c r="B2139" i="1"/>
  <c r="P2138" i="1"/>
  <c r="C2136" i="1"/>
  <c r="F2135" i="1"/>
  <c r="C2135" i="1"/>
  <c r="C2127" i="1"/>
  <c r="O2117" i="1"/>
  <c r="K2117" i="1"/>
  <c r="I2117" i="1"/>
  <c r="O2112" i="1"/>
  <c r="O2086" i="1"/>
  <c r="N2086" i="1"/>
  <c r="M2086" i="1"/>
  <c r="L2086" i="1"/>
  <c r="I2086" i="1"/>
  <c r="H2086" i="1"/>
  <c r="F2086" i="1"/>
  <c r="B2086" i="1"/>
  <c r="O2073" i="1"/>
  <c r="N2073" i="1"/>
  <c r="M2073" i="1"/>
  <c r="L2073" i="1"/>
  <c r="H2073" i="1"/>
  <c r="F2073" i="1"/>
  <c r="G2073" i="1" s="1"/>
  <c r="I2073" i="1" s="1"/>
  <c r="B2073" i="1"/>
  <c r="O2072" i="1"/>
  <c r="N2072" i="1"/>
  <c r="M2072" i="1"/>
  <c r="L2072" i="1"/>
  <c r="H2072" i="1"/>
  <c r="G2072" i="1"/>
  <c r="I2072" i="1" s="1"/>
  <c r="F2072" i="1"/>
  <c r="B2072" i="1"/>
  <c r="O2071" i="1"/>
  <c r="N2071" i="1"/>
  <c r="M2071" i="1"/>
  <c r="L2071" i="1"/>
  <c r="H2071" i="1"/>
  <c r="F2071" i="1"/>
  <c r="G2071" i="1" s="1"/>
  <c r="I2071" i="1" s="1"/>
  <c r="B2071" i="1"/>
  <c r="Q2070" i="1"/>
  <c r="Q2086" i="1" s="1"/>
  <c r="Q2115" i="1" s="1"/>
  <c r="O2070" i="1"/>
  <c r="N2070" i="1"/>
  <c r="M2070" i="1"/>
  <c r="L2070" i="1"/>
  <c r="H2070" i="1"/>
  <c r="F2070" i="1"/>
  <c r="G2070" i="1" s="1"/>
  <c r="I2070" i="1" s="1"/>
  <c r="B2070" i="1"/>
  <c r="O2056" i="1"/>
  <c r="N2056" i="1"/>
  <c r="M2056" i="1"/>
  <c r="L2056" i="1"/>
  <c r="I2056" i="1"/>
  <c r="H2056" i="1"/>
  <c r="G2056" i="1"/>
  <c r="F2056" i="1"/>
  <c r="B2056" i="1"/>
  <c r="Q2055" i="1"/>
  <c r="O2055" i="1"/>
  <c r="O2067" i="1" s="1"/>
  <c r="N2055" i="1"/>
  <c r="M2055" i="1"/>
  <c r="L2055" i="1"/>
  <c r="H2055" i="1"/>
  <c r="F2055" i="1"/>
  <c r="G2055" i="1" s="1"/>
  <c r="I2055" i="1" s="1"/>
  <c r="B2055" i="1"/>
  <c r="P2054" i="1"/>
  <c r="P2055" i="1" s="1"/>
  <c r="P2056" i="1" s="1"/>
  <c r="P2057" i="1" s="1"/>
  <c r="P2058" i="1" s="1"/>
  <c r="P2059" i="1" s="1"/>
  <c r="P2060" i="1" s="1"/>
  <c r="P2061" i="1" s="1"/>
  <c r="P2062" i="1" s="1"/>
  <c r="P2063" i="1" s="1"/>
  <c r="P2064" i="1" s="1"/>
  <c r="P2065" i="1" s="1"/>
  <c r="P2066" i="1" s="1"/>
  <c r="P2067" i="1" s="1"/>
  <c r="P2068" i="1" s="1"/>
  <c r="P2069" i="1" s="1"/>
  <c r="P2070" i="1" s="1"/>
  <c r="P2071" i="1" s="1"/>
  <c r="P2072" i="1" s="1"/>
  <c r="P2073" i="1" s="1"/>
  <c r="P2074" i="1" s="1"/>
  <c r="P2075" i="1" s="1"/>
  <c r="P2076" i="1" s="1"/>
  <c r="P2077" i="1" s="1"/>
  <c r="P2078" i="1" s="1"/>
  <c r="P2079" i="1" s="1"/>
  <c r="P2080" i="1" s="1"/>
  <c r="P2081" i="1" s="1"/>
  <c r="P2082" i="1" s="1"/>
  <c r="P2083" i="1" s="1"/>
  <c r="P2084" i="1" s="1"/>
  <c r="P2085" i="1" s="1"/>
  <c r="P2086" i="1" s="1"/>
  <c r="P2087" i="1" s="1"/>
  <c r="P2088" i="1" s="1"/>
  <c r="P2089" i="1" s="1"/>
  <c r="P2090" i="1" s="1"/>
  <c r="P2091" i="1" s="1"/>
  <c r="P2092" i="1" s="1"/>
  <c r="P2093" i="1" s="1"/>
  <c r="P2094" i="1" s="1"/>
  <c r="P2095" i="1" s="1"/>
  <c r="P2096" i="1" s="1"/>
  <c r="P2097" i="1" s="1"/>
  <c r="P2098" i="1" s="1"/>
  <c r="P2099" i="1" s="1"/>
  <c r="P2100" i="1" s="1"/>
  <c r="P2101" i="1" s="1"/>
  <c r="P2102" i="1" s="1"/>
  <c r="P2103" i="1" s="1"/>
  <c r="P2104" i="1" s="1"/>
  <c r="P2105" i="1" s="1"/>
  <c r="P2106" i="1" s="1"/>
  <c r="P2107" i="1" s="1"/>
  <c r="P2108" i="1" s="1"/>
  <c r="P2109" i="1" s="1"/>
  <c r="P2110" i="1" s="1"/>
  <c r="P2111" i="1" s="1"/>
  <c r="P2112" i="1" s="1"/>
  <c r="P2113" i="1" s="1"/>
  <c r="P2114" i="1" s="1"/>
  <c r="P2115" i="1" s="1"/>
  <c r="P2116" i="1" s="1"/>
  <c r="P2117" i="1" s="1"/>
  <c r="P2118" i="1" s="1"/>
  <c r="P2119" i="1" s="1"/>
  <c r="P2120" i="1" s="1"/>
  <c r="P2121" i="1" s="1"/>
  <c r="P2122" i="1" s="1"/>
  <c r="P2123" i="1" s="1"/>
  <c r="P2124" i="1" s="1"/>
  <c r="P2125" i="1" s="1"/>
  <c r="O2054" i="1"/>
  <c r="N2054" i="1"/>
  <c r="M2054" i="1"/>
  <c r="L2054" i="1"/>
  <c r="B2054" i="1"/>
  <c r="P2053" i="1"/>
  <c r="Q2054" i="1" s="1"/>
  <c r="C2051" i="1"/>
  <c r="F2050" i="1"/>
  <c r="C2050" i="1"/>
  <c r="C2042" i="1"/>
  <c r="O2032" i="1"/>
  <c r="K2032" i="1"/>
  <c r="I2032" i="1"/>
  <c r="O2001" i="1"/>
  <c r="O2027" i="1" s="1"/>
  <c r="N2001" i="1"/>
  <c r="M2001" i="1"/>
  <c r="L2001" i="1"/>
  <c r="H2001" i="1"/>
  <c r="I2001" i="1" s="1"/>
  <c r="F2001" i="1"/>
  <c r="B2001" i="1"/>
  <c r="O1988" i="1"/>
  <c r="N1988" i="1"/>
  <c r="M1988" i="1"/>
  <c r="L1988" i="1"/>
  <c r="H1988" i="1"/>
  <c r="F1988" i="1"/>
  <c r="G1988" i="1" s="1"/>
  <c r="I1988" i="1" s="1"/>
  <c r="B1988" i="1"/>
  <c r="O1987" i="1"/>
  <c r="N1987" i="1"/>
  <c r="M1987" i="1"/>
  <c r="L1987" i="1"/>
  <c r="H1987" i="1"/>
  <c r="F1987" i="1"/>
  <c r="G1987" i="1" s="1"/>
  <c r="I1987" i="1" s="1"/>
  <c r="B1987" i="1"/>
  <c r="O1986" i="1"/>
  <c r="N1986" i="1"/>
  <c r="M1986" i="1"/>
  <c r="L1986" i="1"/>
  <c r="H1986" i="1"/>
  <c r="G1986" i="1"/>
  <c r="I1986" i="1" s="1"/>
  <c r="F1986" i="1"/>
  <c r="B1986" i="1"/>
  <c r="O1985" i="1"/>
  <c r="O1998" i="1" s="1"/>
  <c r="N1985" i="1"/>
  <c r="M1985" i="1"/>
  <c r="L1985" i="1"/>
  <c r="H1985" i="1"/>
  <c r="F1985" i="1"/>
  <c r="G1985" i="1" s="1"/>
  <c r="I1985" i="1" s="1"/>
  <c r="B1985" i="1"/>
  <c r="O1971" i="1"/>
  <c r="N1971" i="1"/>
  <c r="M1971" i="1"/>
  <c r="L1971" i="1"/>
  <c r="H1971" i="1"/>
  <c r="G1971" i="1"/>
  <c r="I1971" i="1" s="1"/>
  <c r="F1971" i="1"/>
  <c r="B1971" i="1"/>
  <c r="O1970" i="1"/>
  <c r="N1970" i="1"/>
  <c r="M1970" i="1"/>
  <c r="L1970" i="1"/>
  <c r="H1970" i="1"/>
  <c r="F1970" i="1"/>
  <c r="G1970" i="1" s="1"/>
  <c r="I1970" i="1" s="1"/>
  <c r="B1970" i="1"/>
  <c r="P1969" i="1"/>
  <c r="P1970" i="1" s="1"/>
  <c r="P1971" i="1" s="1"/>
  <c r="P1972" i="1" s="1"/>
  <c r="P1973" i="1" s="1"/>
  <c r="P1974" i="1" s="1"/>
  <c r="P1975" i="1" s="1"/>
  <c r="P1976" i="1" s="1"/>
  <c r="P1977" i="1" s="1"/>
  <c r="P1978" i="1" s="1"/>
  <c r="P1979" i="1" s="1"/>
  <c r="P1980" i="1" s="1"/>
  <c r="P1981" i="1" s="1"/>
  <c r="P1982" i="1" s="1"/>
  <c r="P1983" i="1" s="1"/>
  <c r="P1984" i="1" s="1"/>
  <c r="P1985" i="1" s="1"/>
  <c r="P1986" i="1" s="1"/>
  <c r="P1987" i="1" s="1"/>
  <c r="P1988" i="1" s="1"/>
  <c r="P1989" i="1" s="1"/>
  <c r="P1990" i="1" s="1"/>
  <c r="P1991" i="1" s="1"/>
  <c r="P1992" i="1" s="1"/>
  <c r="P1993" i="1" s="1"/>
  <c r="P1994" i="1" s="1"/>
  <c r="P1995" i="1" s="1"/>
  <c r="P1996" i="1" s="1"/>
  <c r="P1997" i="1" s="1"/>
  <c r="P1998" i="1" s="1"/>
  <c r="P1999" i="1" s="1"/>
  <c r="P2000" i="1" s="1"/>
  <c r="P2001" i="1" s="1"/>
  <c r="P2002" i="1" s="1"/>
  <c r="P2003" i="1" s="1"/>
  <c r="P2004" i="1" s="1"/>
  <c r="P2005" i="1" s="1"/>
  <c r="P2006" i="1" s="1"/>
  <c r="P2007" i="1" s="1"/>
  <c r="P2008" i="1" s="1"/>
  <c r="P2009" i="1" s="1"/>
  <c r="P2010" i="1" s="1"/>
  <c r="P2011" i="1" s="1"/>
  <c r="P2012" i="1" s="1"/>
  <c r="P2013" i="1" s="1"/>
  <c r="P2014" i="1" s="1"/>
  <c r="P2015" i="1" s="1"/>
  <c r="P2016" i="1" s="1"/>
  <c r="P2017" i="1" s="1"/>
  <c r="P2018" i="1" s="1"/>
  <c r="P2019" i="1" s="1"/>
  <c r="P2020" i="1" s="1"/>
  <c r="P2021" i="1" s="1"/>
  <c r="P2022" i="1" s="1"/>
  <c r="P2023" i="1" s="1"/>
  <c r="P2024" i="1" s="1"/>
  <c r="P2025" i="1" s="1"/>
  <c r="P2026" i="1" s="1"/>
  <c r="P2027" i="1" s="1"/>
  <c r="P2028" i="1" s="1"/>
  <c r="P2029" i="1" s="1"/>
  <c r="P2030" i="1" s="1"/>
  <c r="P2031" i="1" s="1"/>
  <c r="P2032" i="1" s="1"/>
  <c r="P2033" i="1" s="1"/>
  <c r="P2034" i="1" s="1"/>
  <c r="P2035" i="1" s="1"/>
  <c r="P2036" i="1" s="1"/>
  <c r="P2037" i="1" s="1"/>
  <c r="P2038" i="1" s="1"/>
  <c r="P2039" i="1" s="1"/>
  <c r="P2040" i="1" s="1"/>
  <c r="O1969" i="1"/>
  <c r="O1982" i="1" s="1"/>
  <c r="O2036" i="1" s="1"/>
  <c r="N1969" i="1"/>
  <c r="M1969" i="1"/>
  <c r="L1969" i="1"/>
  <c r="B1969" i="1"/>
  <c r="P1968" i="1"/>
  <c r="Q1969" i="1" s="1"/>
  <c r="C1966" i="1"/>
  <c r="F1965" i="1"/>
  <c r="C1965" i="1"/>
  <c r="C1957" i="1"/>
  <c r="O1947" i="1"/>
  <c r="K1947" i="1"/>
  <c r="I1947" i="1"/>
  <c r="O1942" i="1"/>
  <c r="O1916" i="1"/>
  <c r="N1916" i="1"/>
  <c r="M1916" i="1"/>
  <c r="L1916" i="1"/>
  <c r="H1916" i="1"/>
  <c r="I1916" i="1" s="1"/>
  <c r="F1916" i="1"/>
  <c r="B1916" i="1"/>
  <c r="O1901" i="1"/>
  <c r="N1901" i="1"/>
  <c r="M1901" i="1"/>
  <c r="L1901" i="1"/>
  <c r="H1901" i="1"/>
  <c r="F1901" i="1"/>
  <c r="G1901" i="1" s="1"/>
  <c r="I1901" i="1" s="1"/>
  <c r="B1901" i="1"/>
  <c r="O1900" i="1"/>
  <c r="O1913" i="1" s="1"/>
  <c r="N1900" i="1"/>
  <c r="M1900" i="1"/>
  <c r="L1900" i="1"/>
  <c r="H1900" i="1"/>
  <c r="F1900" i="1"/>
  <c r="G1900" i="1" s="1"/>
  <c r="I1900" i="1" s="1"/>
  <c r="B1900" i="1"/>
  <c r="O1886" i="1"/>
  <c r="N1886" i="1"/>
  <c r="M1886" i="1"/>
  <c r="L1886" i="1"/>
  <c r="H1886" i="1"/>
  <c r="F1886" i="1"/>
  <c r="G1886" i="1" s="1"/>
  <c r="I1886" i="1" s="1"/>
  <c r="B1886" i="1"/>
  <c r="O1885" i="1"/>
  <c r="N1885" i="1"/>
  <c r="M1885" i="1"/>
  <c r="L1885" i="1"/>
  <c r="I1885" i="1"/>
  <c r="H1885" i="1"/>
  <c r="F1885" i="1"/>
  <c r="G1885" i="1" s="1"/>
  <c r="B1885" i="1"/>
  <c r="O1884" i="1"/>
  <c r="O1897" i="1" s="1"/>
  <c r="O1951" i="1" s="1"/>
  <c r="N1884" i="1"/>
  <c r="M1884" i="1"/>
  <c r="L1884" i="1"/>
  <c r="B1884" i="1"/>
  <c r="P1883" i="1"/>
  <c r="Q1884" i="1" s="1"/>
  <c r="C1881" i="1"/>
  <c r="F1880" i="1"/>
  <c r="C1880" i="1"/>
  <c r="C1872" i="1"/>
  <c r="O1862" i="1"/>
  <c r="K1862" i="1"/>
  <c r="I1862" i="1"/>
  <c r="O1857" i="1"/>
  <c r="O1831" i="1"/>
  <c r="N1831" i="1"/>
  <c r="M1831" i="1"/>
  <c r="L1831" i="1"/>
  <c r="H1831" i="1"/>
  <c r="I1831" i="1" s="1"/>
  <c r="F1831" i="1"/>
  <c r="B1831" i="1"/>
  <c r="O1818" i="1"/>
  <c r="N1818" i="1"/>
  <c r="M1818" i="1"/>
  <c r="L1818" i="1"/>
  <c r="H1818" i="1"/>
  <c r="F1818" i="1"/>
  <c r="G1818" i="1" s="1"/>
  <c r="I1818" i="1" s="1"/>
  <c r="B1818" i="1"/>
  <c r="O1817" i="1"/>
  <c r="N1817" i="1"/>
  <c r="M1817" i="1"/>
  <c r="L1817" i="1"/>
  <c r="H1817" i="1"/>
  <c r="G1817" i="1"/>
  <c r="I1817" i="1" s="1"/>
  <c r="F1817" i="1"/>
  <c r="B1817" i="1"/>
  <c r="O1816" i="1"/>
  <c r="N1816" i="1"/>
  <c r="M1816" i="1"/>
  <c r="L1816" i="1"/>
  <c r="H1816" i="1"/>
  <c r="F1816" i="1"/>
  <c r="G1816" i="1" s="1"/>
  <c r="I1816" i="1" s="1"/>
  <c r="B1816" i="1"/>
  <c r="O1815" i="1"/>
  <c r="O1828" i="1" s="1"/>
  <c r="N1815" i="1"/>
  <c r="M1815" i="1"/>
  <c r="L1815" i="1"/>
  <c r="H1815" i="1"/>
  <c r="F1815" i="1"/>
  <c r="G1815" i="1" s="1"/>
  <c r="I1815" i="1" s="1"/>
  <c r="B1815" i="1"/>
  <c r="O1801" i="1"/>
  <c r="N1801" i="1"/>
  <c r="M1801" i="1"/>
  <c r="L1801" i="1"/>
  <c r="H1801" i="1"/>
  <c r="F1801" i="1"/>
  <c r="G1801" i="1" s="1"/>
  <c r="I1801" i="1" s="1"/>
  <c r="B1801" i="1"/>
  <c r="O1800" i="1"/>
  <c r="N1800" i="1"/>
  <c r="M1800" i="1"/>
  <c r="L1800" i="1"/>
  <c r="I1800" i="1"/>
  <c r="H1800" i="1"/>
  <c r="F1800" i="1"/>
  <c r="G1800" i="1" s="1"/>
  <c r="B1800" i="1"/>
  <c r="O1799" i="1"/>
  <c r="O1812" i="1" s="1"/>
  <c r="O1866" i="1" s="1"/>
  <c r="N1799" i="1"/>
  <c r="M1799" i="1"/>
  <c r="L1799" i="1"/>
  <c r="B1799" i="1"/>
  <c r="P1798" i="1"/>
  <c r="Q1799" i="1" s="1"/>
  <c r="C1796" i="1"/>
  <c r="F1795" i="1"/>
  <c r="C1795" i="1"/>
  <c r="C1787" i="1"/>
  <c r="O1777" i="1"/>
  <c r="K1777" i="1"/>
  <c r="I1777" i="1"/>
  <c r="O1772" i="1"/>
  <c r="O1746" i="1"/>
  <c r="N1746" i="1"/>
  <c r="M1746" i="1"/>
  <c r="L1746" i="1"/>
  <c r="H1746" i="1"/>
  <c r="I1746" i="1" s="1"/>
  <c r="F1746" i="1"/>
  <c r="B1746" i="1"/>
  <c r="O1731" i="1"/>
  <c r="N1731" i="1"/>
  <c r="M1731" i="1"/>
  <c r="L1731" i="1"/>
  <c r="H1731" i="1"/>
  <c r="F1731" i="1"/>
  <c r="G1731" i="1" s="1"/>
  <c r="I1731" i="1" s="1"/>
  <c r="B1731" i="1"/>
  <c r="O1730" i="1"/>
  <c r="O1743" i="1" s="1"/>
  <c r="N1730" i="1"/>
  <c r="M1730" i="1"/>
  <c r="L1730" i="1"/>
  <c r="H1730" i="1"/>
  <c r="G1730" i="1"/>
  <c r="I1730" i="1" s="1"/>
  <c r="F1730" i="1"/>
  <c r="B1730" i="1"/>
  <c r="O1716" i="1"/>
  <c r="N1716" i="1"/>
  <c r="M1716" i="1"/>
  <c r="L1716" i="1"/>
  <c r="I1716" i="1"/>
  <c r="H1716" i="1"/>
  <c r="F1716" i="1"/>
  <c r="G1716" i="1" s="1"/>
  <c r="B1716" i="1"/>
  <c r="O1715" i="1"/>
  <c r="N1715" i="1"/>
  <c r="M1715" i="1"/>
  <c r="L1715" i="1"/>
  <c r="H1715" i="1"/>
  <c r="F1715" i="1"/>
  <c r="G1715" i="1" s="1"/>
  <c r="I1715" i="1" s="1"/>
  <c r="B1715" i="1"/>
  <c r="O1714" i="1"/>
  <c r="O1727" i="1" s="1"/>
  <c r="N1714" i="1"/>
  <c r="M1714" i="1"/>
  <c r="L1714" i="1"/>
  <c r="B1714" i="1"/>
  <c r="P1713" i="1"/>
  <c r="Q1714" i="1" s="1"/>
  <c r="C1711" i="1"/>
  <c r="F1710" i="1"/>
  <c r="C1710" i="1"/>
  <c r="C1702" i="1"/>
  <c r="O1692" i="1"/>
  <c r="K1692" i="1"/>
  <c r="I1692" i="1"/>
  <c r="O1687" i="1"/>
  <c r="O1661" i="1"/>
  <c r="N1661" i="1"/>
  <c r="M1661" i="1"/>
  <c r="L1661" i="1"/>
  <c r="H1661" i="1"/>
  <c r="I1661" i="1" s="1"/>
  <c r="F1661" i="1"/>
  <c r="B1661" i="1"/>
  <c r="O1648" i="1"/>
  <c r="N1648" i="1"/>
  <c r="M1648" i="1"/>
  <c r="L1648" i="1"/>
  <c r="H1648" i="1"/>
  <c r="I1648" i="1" s="1"/>
  <c r="G1648" i="1"/>
  <c r="F1648" i="1"/>
  <c r="B1648" i="1"/>
  <c r="O1647" i="1"/>
  <c r="N1647" i="1"/>
  <c r="M1647" i="1"/>
  <c r="L1647" i="1"/>
  <c r="H1647" i="1"/>
  <c r="G1647" i="1"/>
  <c r="I1647" i="1" s="1"/>
  <c r="F1647" i="1"/>
  <c r="B1647" i="1"/>
  <c r="O1646" i="1"/>
  <c r="N1646" i="1"/>
  <c r="M1646" i="1"/>
  <c r="L1646" i="1"/>
  <c r="H1646" i="1"/>
  <c r="F1646" i="1"/>
  <c r="G1646" i="1" s="1"/>
  <c r="I1646" i="1" s="1"/>
  <c r="B1646" i="1"/>
  <c r="O1645" i="1"/>
  <c r="O1658" i="1" s="1"/>
  <c r="N1645" i="1"/>
  <c r="M1645" i="1"/>
  <c r="L1645" i="1"/>
  <c r="H1645" i="1"/>
  <c r="G1645" i="1"/>
  <c r="I1645" i="1" s="1"/>
  <c r="F1645" i="1"/>
  <c r="B1645" i="1"/>
  <c r="O1631" i="1"/>
  <c r="N1631" i="1"/>
  <c r="M1631" i="1"/>
  <c r="L1631" i="1"/>
  <c r="H1631" i="1"/>
  <c r="F1631" i="1"/>
  <c r="G1631" i="1" s="1"/>
  <c r="I1631" i="1" s="1"/>
  <c r="B1631" i="1"/>
  <c r="O1630" i="1"/>
  <c r="N1630" i="1"/>
  <c r="M1630" i="1"/>
  <c r="L1630" i="1"/>
  <c r="H1630" i="1"/>
  <c r="F1630" i="1"/>
  <c r="G1630" i="1" s="1"/>
  <c r="I1630" i="1" s="1"/>
  <c r="B1630" i="1"/>
  <c r="O1629" i="1"/>
  <c r="O1642" i="1" s="1"/>
  <c r="O1696" i="1" s="1"/>
  <c r="N1629" i="1"/>
  <c r="M1629" i="1"/>
  <c r="L1629" i="1"/>
  <c r="B1629" i="1"/>
  <c r="P1628" i="1"/>
  <c r="Q1629" i="1" s="1"/>
  <c r="C1626" i="1"/>
  <c r="F1625" i="1"/>
  <c r="C1625" i="1"/>
  <c r="C1617" i="1"/>
  <c r="O1607" i="1"/>
  <c r="K1607" i="1"/>
  <c r="I1607" i="1"/>
  <c r="O1602" i="1"/>
  <c r="O1576" i="1"/>
  <c r="N1576" i="1"/>
  <c r="M1576" i="1"/>
  <c r="L1576" i="1"/>
  <c r="H1576" i="1"/>
  <c r="I1576" i="1" s="1"/>
  <c r="F1576" i="1"/>
  <c r="B1576" i="1"/>
  <c r="O1562" i="1"/>
  <c r="N1562" i="1"/>
  <c r="M1562" i="1"/>
  <c r="L1562" i="1"/>
  <c r="H1562" i="1"/>
  <c r="F1562" i="1"/>
  <c r="G1562" i="1" s="1"/>
  <c r="I1562" i="1" s="1"/>
  <c r="B1562" i="1"/>
  <c r="O1561" i="1"/>
  <c r="N1561" i="1"/>
  <c r="M1561" i="1"/>
  <c r="L1561" i="1"/>
  <c r="H1561" i="1"/>
  <c r="F1561" i="1"/>
  <c r="G1561" i="1" s="1"/>
  <c r="I1561" i="1" s="1"/>
  <c r="B1561" i="1"/>
  <c r="O1560" i="1"/>
  <c r="O1573" i="1" s="1"/>
  <c r="N1560" i="1"/>
  <c r="M1560" i="1"/>
  <c r="L1560" i="1"/>
  <c r="H1560" i="1"/>
  <c r="F1560" i="1"/>
  <c r="G1560" i="1" s="1"/>
  <c r="I1560" i="1" s="1"/>
  <c r="B1560" i="1"/>
  <c r="O1557" i="1"/>
  <c r="O1546" i="1"/>
  <c r="N1546" i="1"/>
  <c r="M1546" i="1"/>
  <c r="L1546" i="1"/>
  <c r="H1546" i="1"/>
  <c r="G1546" i="1"/>
  <c r="I1546" i="1" s="1"/>
  <c r="F1546" i="1"/>
  <c r="B1546" i="1"/>
  <c r="O1545" i="1"/>
  <c r="N1545" i="1"/>
  <c r="M1545" i="1"/>
  <c r="L1545" i="1"/>
  <c r="H1545" i="1"/>
  <c r="G1545" i="1"/>
  <c r="I1545" i="1" s="1"/>
  <c r="F1545" i="1"/>
  <c r="B1545" i="1"/>
  <c r="O1544" i="1"/>
  <c r="N1544" i="1"/>
  <c r="M1544" i="1"/>
  <c r="L1544" i="1"/>
  <c r="B1544" i="1"/>
  <c r="P1543" i="1"/>
  <c r="C1541" i="1"/>
  <c r="F1540" i="1"/>
  <c r="C1540" i="1"/>
  <c r="C1532" i="1"/>
  <c r="O1522" i="1"/>
  <c r="K1522" i="1"/>
  <c r="I1522" i="1"/>
  <c r="O1491" i="1"/>
  <c r="O1517" i="1" s="1"/>
  <c r="N1491" i="1"/>
  <c r="M1491" i="1"/>
  <c r="L1491" i="1"/>
  <c r="I1491" i="1"/>
  <c r="H1491" i="1"/>
  <c r="F1491" i="1"/>
  <c r="B1491" i="1"/>
  <c r="O1478" i="1"/>
  <c r="N1478" i="1"/>
  <c r="M1478" i="1"/>
  <c r="L1478" i="1"/>
  <c r="H1478" i="1"/>
  <c r="F1478" i="1"/>
  <c r="G1478" i="1" s="1"/>
  <c r="I1478" i="1" s="1"/>
  <c r="B1478" i="1"/>
  <c r="O1477" i="1"/>
  <c r="O1488" i="1" s="1"/>
  <c r="N1477" i="1"/>
  <c r="M1477" i="1"/>
  <c r="L1477" i="1"/>
  <c r="H1477" i="1"/>
  <c r="F1477" i="1"/>
  <c r="G1477" i="1" s="1"/>
  <c r="I1477" i="1" s="1"/>
  <c r="B1477" i="1"/>
  <c r="O1476" i="1"/>
  <c r="N1476" i="1"/>
  <c r="M1476" i="1"/>
  <c r="L1476" i="1"/>
  <c r="H1476" i="1"/>
  <c r="F1476" i="1"/>
  <c r="G1476" i="1" s="1"/>
  <c r="B1476" i="1"/>
  <c r="O1475" i="1"/>
  <c r="N1475" i="1"/>
  <c r="M1475" i="1"/>
  <c r="L1475" i="1"/>
  <c r="H1475" i="1"/>
  <c r="G1475" i="1"/>
  <c r="I1475" i="1" s="1"/>
  <c r="F1475" i="1"/>
  <c r="B1475" i="1"/>
  <c r="P1461" i="1"/>
  <c r="P1462" i="1" s="1"/>
  <c r="P1463" i="1" s="1"/>
  <c r="P1464" i="1" s="1"/>
  <c r="P1465" i="1" s="1"/>
  <c r="P1466" i="1" s="1"/>
  <c r="P1467" i="1" s="1"/>
  <c r="P1468" i="1" s="1"/>
  <c r="P1469" i="1" s="1"/>
  <c r="P1470" i="1" s="1"/>
  <c r="P1471" i="1" s="1"/>
  <c r="P1472" i="1" s="1"/>
  <c r="P1473" i="1" s="1"/>
  <c r="P1474" i="1" s="1"/>
  <c r="P1475" i="1" s="1"/>
  <c r="P1476" i="1" s="1"/>
  <c r="P1477" i="1" s="1"/>
  <c r="P1478" i="1" s="1"/>
  <c r="P1479" i="1" s="1"/>
  <c r="P1480" i="1" s="1"/>
  <c r="P1481" i="1" s="1"/>
  <c r="P1482" i="1" s="1"/>
  <c r="P1483" i="1" s="1"/>
  <c r="P1484" i="1" s="1"/>
  <c r="P1485" i="1" s="1"/>
  <c r="P1486" i="1" s="1"/>
  <c r="P1487" i="1" s="1"/>
  <c r="P1488" i="1" s="1"/>
  <c r="P1489" i="1" s="1"/>
  <c r="P1490" i="1" s="1"/>
  <c r="P1491" i="1" s="1"/>
  <c r="P1492" i="1" s="1"/>
  <c r="P1493" i="1" s="1"/>
  <c r="P1494" i="1" s="1"/>
  <c r="P1495" i="1" s="1"/>
  <c r="P1496" i="1" s="1"/>
  <c r="P1497" i="1" s="1"/>
  <c r="P1498" i="1" s="1"/>
  <c r="P1499" i="1" s="1"/>
  <c r="P1500" i="1" s="1"/>
  <c r="P1501" i="1" s="1"/>
  <c r="P1502" i="1" s="1"/>
  <c r="P1503" i="1" s="1"/>
  <c r="P1504" i="1" s="1"/>
  <c r="P1505" i="1" s="1"/>
  <c r="P1506" i="1" s="1"/>
  <c r="P1507" i="1" s="1"/>
  <c r="P1508" i="1" s="1"/>
  <c r="P1509" i="1" s="1"/>
  <c r="P1510" i="1" s="1"/>
  <c r="P1511" i="1" s="1"/>
  <c r="P1512" i="1" s="1"/>
  <c r="P1513" i="1" s="1"/>
  <c r="P1514" i="1" s="1"/>
  <c r="P1515" i="1" s="1"/>
  <c r="P1516" i="1" s="1"/>
  <c r="P1517" i="1" s="1"/>
  <c r="P1518" i="1" s="1"/>
  <c r="P1519" i="1" s="1"/>
  <c r="P1520" i="1" s="1"/>
  <c r="P1521" i="1" s="1"/>
  <c r="P1522" i="1" s="1"/>
  <c r="P1523" i="1" s="1"/>
  <c r="P1524" i="1" s="1"/>
  <c r="P1525" i="1" s="1"/>
  <c r="P1526" i="1" s="1"/>
  <c r="P1527" i="1" s="1"/>
  <c r="P1528" i="1" s="1"/>
  <c r="P1529" i="1" s="1"/>
  <c r="P1530" i="1" s="1"/>
  <c r="O1461" i="1"/>
  <c r="N1461" i="1"/>
  <c r="M1461" i="1"/>
  <c r="L1461" i="1"/>
  <c r="H1461" i="1"/>
  <c r="G1461" i="1"/>
  <c r="I1461" i="1" s="1"/>
  <c r="F1461" i="1"/>
  <c r="B1461" i="1"/>
  <c r="O1460" i="1"/>
  <c r="O1472" i="1" s="1"/>
  <c r="O1526" i="1" s="1"/>
  <c r="N1460" i="1"/>
  <c r="M1460" i="1"/>
  <c r="L1460" i="1"/>
  <c r="H1460" i="1"/>
  <c r="G1460" i="1"/>
  <c r="I1460" i="1" s="1"/>
  <c r="F1460" i="1"/>
  <c r="B1460" i="1"/>
  <c r="Q1459" i="1"/>
  <c r="O1459" i="1"/>
  <c r="N1459" i="1"/>
  <c r="M1459" i="1"/>
  <c r="L1459" i="1"/>
  <c r="B1459" i="1"/>
  <c r="P1458" i="1"/>
  <c r="P1459" i="1" s="1"/>
  <c r="P1460" i="1" s="1"/>
  <c r="C1456" i="1"/>
  <c r="F1455" i="1"/>
  <c r="C1455" i="1"/>
  <c r="C1447" i="1"/>
  <c r="O1437" i="1"/>
  <c r="K1437" i="1"/>
  <c r="I1437" i="1"/>
  <c r="O1432" i="1"/>
  <c r="I1432" i="1"/>
  <c r="O1406" i="1"/>
  <c r="N1406" i="1"/>
  <c r="M1406" i="1"/>
  <c r="L1406" i="1"/>
  <c r="I1406" i="1"/>
  <c r="H1406" i="1"/>
  <c r="F1406" i="1"/>
  <c r="B1406" i="1"/>
  <c r="O1393" i="1"/>
  <c r="N1393" i="1"/>
  <c r="M1393" i="1"/>
  <c r="L1393" i="1"/>
  <c r="H1393" i="1"/>
  <c r="F1393" i="1"/>
  <c r="G1393" i="1" s="1"/>
  <c r="I1393" i="1" s="1"/>
  <c r="B1393" i="1"/>
  <c r="O1392" i="1"/>
  <c r="O1403" i="1" s="1"/>
  <c r="N1392" i="1"/>
  <c r="M1392" i="1"/>
  <c r="L1392" i="1"/>
  <c r="I1392" i="1"/>
  <c r="H1392" i="1"/>
  <c r="F1392" i="1"/>
  <c r="G1392" i="1" s="1"/>
  <c r="B1392" i="1"/>
  <c r="O1391" i="1"/>
  <c r="N1391" i="1"/>
  <c r="M1391" i="1"/>
  <c r="L1391" i="1"/>
  <c r="H1391" i="1"/>
  <c r="F1391" i="1"/>
  <c r="G1391" i="1" s="1"/>
  <c r="I1391" i="1" s="1"/>
  <c r="B1391" i="1"/>
  <c r="O1390" i="1"/>
  <c r="N1390" i="1"/>
  <c r="M1390" i="1"/>
  <c r="L1390" i="1"/>
  <c r="H1390" i="1"/>
  <c r="G1390" i="1"/>
  <c r="I1390" i="1" s="1"/>
  <c r="F1390" i="1"/>
  <c r="B1390" i="1"/>
  <c r="O1376" i="1"/>
  <c r="N1376" i="1"/>
  <c r="M1376" i="1"/>
  <c r="L1376" i="1"/>
  <c r="H1376" i="1"/>
  <c r="G1376" i="1"/>
  <c r="I1376" i="1" s="1"/>
  <c r="F1376" i="1"/>
  <c r="B1376" i="1"/>
  <c r="O1375" i="1"/>
  <c r="O1387" i="1" s="1"/>
  <c r="N1375" i="1"/>
  <c r="M1375" i="1"/>
  <c r="L1375" i="1"/>
  <c r="I1375" i="1"/>
  <c r="H1375" i="1"/>
  <c r="G1375" i="1"/>
  <c r="F1375" i="1"/>
  <c r="B1375" i="1"/>
  <c r="O1374" i="1"/>
  <c r="N1374" i="1"/>
  <c r="M1374" i="1"/>
  <c r="L1374" i="1"/>
  <c r="B1374" i="1"/>
  <c r="P1373" i="1"/>
  <c r="P1374" i="1" s="1"/>
  <c r="P1375" i="1" s="1"/>
  <c r="P1376" i="1" s="1"/>
  <c r="P1377" i="1" s="1"/>
  <c r="P1378" i="1" s="1"/>
  <c r="P1379" i="1" s="1"/>
  <c r="P1380" i="1" s="1"/>
  <c r="P1381" i="1" s="1"/>
  <c r="P1382" i="1" s="1"/>
  <c r="P1383" i="1" s="1"/>
  <c r="P1384" i="1" s="1"/>
  <c r="P1385" i="1" s="1"/>
  <c r="P1386" i="1" s="1"/>
  <c r="P1387" i="1" s="1"/>
  <c r="P1388" i="1" s="1"/>
  <c r="P1389" i="1" s="1"/>
  <c r="P1390" i="1" s="1"/>
  <c r="P1391" i="1" s="1"/>
  <c r="P1392" i="1" s="1"/>
  <c r="P1393" i="1" s="1"/>
  <c r="P1394" i="1" s="1"/>
  <c r="P1395" i="1" s="1"/>
  <c r="P1396" i="1" s="1"/>
  <c r="P1397" i="1" s="1"/>
  <c r="P1398" i="1" s="1"/>
  <c r="P1399" i="1" s="1"/>
  <c r="P1400" i="1" s="1"/>
  <c r="P1401" i="1" s="1"/>
  <c r="P1402" i="1" s="1"/>
  <c r="P1403" i="1" s="1"/>
  <c r="P1404" i="1" s="1"/>
  <c r="P1405" i="1" s="1"/>
  <c r="P1406" i="1" s="1"/>
  <c r="P1407" i="1" s="1"/>
  <c r="P1408" i="1" s="1"/>
  <c r="P1409" i="1" s="1"/>
  <c r="P1410" i="1" s="1"/>
  <c r="P1411" i="1" s="1"/>
  <c r="P1412" i="1" s="1"/>
  <c r="P1413" i="1" s="1"/>
  <c r="P1414" i="1" s="1"/>
  <c r="P1415" i="1" s="1"/>
  <c r="P1416" i="1" s="1"/>
  <c r="P1417" i="1" s="1"/>
  <c r="P1418" i="1" s="1"/>
  <c r="P1419" i="1" s="1"/>
  <c r="P1420" i="1" s="1"/>
  <c r="P1421" i="1" s="1"/>
  <c r="P1422" i="1" s="1"/>
  <c r="P1423" i="1" s="1"/>
  <c r="P1424" i="1" s="1"/>
  <c r="P1425" i="1" s="1"/>
  <c r="P1426" i="1" s="1"/>
  <c r="P1427" i="1" s="1"/>
  <c r="P1428" i="1" s="1"/>
  <c r="P1429" i="1" s="1"/>
  <c r="P1430" i="1" s="1"/>
  <c r="P1431" i="1" s="1"/>
  <c r="P1432" i="1" s="1"/>
  <c r="P1433" i="1" s="1"/>
  <c r="P1434" i="1" s="1"/>
  <c r="P1435" i="1" s="1"/>
  <c r="P1436" i="1" s="1"/>
  <c r="P1437" i="1" s="1"/>
  <c r="P1438" i="1" s="1"/>
  <c r="P1439" i="1" s="1"/>
  <c r="P1440" i="1" s="1"/>
  <c r="P1441" i="1" s="1"/>
  <c r="P1442" i="1" s="1"/>
  <c r="P1443" i="1" s="1"/>
  <c r="P1444" i="1" s="1"/>
  <c r="P1445" i="1" s="1"/>
  <c r="C1371" i="1"/>
  <c r="F1370" i="1"/>
  <c r="C1370" i="1"/>
  <c r="C1362" i="1"/>
  <c r="O1352" i="1"/>
  <c r="K1352" i="1"/>
  <c r="I1352" i="1"/>
  <c r="O1347" i="1"/>
  <c r="O1321" i="1"/>
  <c r="N1321" i="1"/>
  <c r="M1321" i="1"/>
  <c r="L1321" i="1"/>
  <c r="I1321" i="1"/>
  <c r="I1347" i="1" s="1"/>
  <c r="H1321" i="1"/>
  <c r="F1321" i="1"/>
  <c r="B1321" i="1"/>
  <c r="O1308" i="1"/>
  <c r="N1308" i="1"/>
  <c r="M1308" i="1"/>
  <c r="L1308" i="1"/>
  <c r="H1308" i="1"/>
  <c r="F1308" i="1"/>
  <c r="G1308" i="1" s="1"/>
  <c r="I1308" i="1" s="1"/>
  <c r="B1308" i="1"/>
  <c r="O1307" i="1"/>
  <c r="O1318" i="1" s="1"/>
  <c r="N1307" i="1"/>
  <c r="M1307" i="1"/>
  <c r="L1307" i="1"/>
  <c r="H1307" i="1"/>
  <c r="F1307" i="1"/>
  <c r="G1307" i="1" s="1"/>
  <c r="I1307" i="1" s="1"/>
  <c r="B1307" i="1"/>
  <c r="O1306" i="1"/>
  <c r="N1306" i="1"/>
  <c r="M1306" i="1"/>
  <c r="L1306" i="1"/>
  <c r="H1306" i="1"/>
  <c r="G1306" i="1"/>
  <c r="I1306" i="1" s="1"/>
  <c r="F1306" i="1"/>
  <c r="B1306" i="1"/>
  <c r="O1305" i="1"/>
  <c r="N1305" i="1"/>
  <c r="M1305" i="1"/>
  <c r="L1305" i="1"/>
  <c r="H1305" i="1"/>
  <c r="G1305" i="1"/>
  <c r="I1305" i="1" s="1"/>
  <c r="F1305" i="1"/>
  <c r="B1305" i="1"/>
  <c r="P1292" i="1"/>
  <c r="P1293" i="1" s="1"/>
  <c r="P1294" i="1" s="1"/>
  <c r="P1295" i="1" s="1"/>
  <c r="P1296" i="1" s="1"/>
  <c r="P1297" i="1" s="1"/>
  <c r="P1298" i="1" s="1"/>
  <c r="P1299" i="1" s="1"/>
  <c r="P1300" i="1" s="1"/>
  <c r="P1301" i="1" s="1"/>
  <c r="P1302" i="1" s="1"/>
  <c r="P1303" i="1" s="1"/>
  <c r="P1304" i="1" s="1"/>
  <c r="P1305" i="1" s="1"/>
  <c r="P1306" i="1" s="1"/>
  <c r="P1307" i="1" s="1"/>
  <c r="P1308" i="1" s="1"/>
  <c r="P1309" i="1" s="1"/>
  <c r="P1310" i="1" s="1"/>
  <c r="P1311" i="1" s="1"/>
  <c r="P1312" i="1" s="1"/>
  <c r="P1313" i="1" s="1"/>
  <c r="P1314" i="1" s="1"/>
  <c r="P1315" i="1" s="1"/>
  <c r="P1316" i="1" s="1"/>
  <c r="P1317" i="1" s="1"/>
  <c r="P1318" i="1" s="1"/>
  <c r="P1319" i="1" s="1"/>
  <c r="P1320" i="1" s="1"/>
  <c r="P1321" i="1" s="1"/>
  <c r="P1322" i="1" s="1"/>
  <c r="P1323" i="1" s="1"/>
  <c r="P1324" i="1" s="1"/>
  <c r="P1325" i="1" s="1"/>
  <c r="P1326" i="1" s="1"/>
  <c r="P1327" i="1" s="1"/>
  <c r="P1328" i="1" s="1"/>
  <c r="P1329" i="1" s="1"/>
  <c r="P1330" i="1" s="1"/>
  <c r="P1331" i="1" s="1"/>
  <c r="P1332" i="1" s="1"/>
  <c r="P1333" i="1" s="1"/>
  <c r="P1334" i="1" s="1"/>
  <c r="P1335" i="1" s="1"/>
  <c r="P1336" i="1" s="1"/>
  <c r="P1337" i="1" s="1"/>
  <c r="P1338" i="1" s="1"/>
  <c r="P1339" i="1" s="1"/>
  <c r="P1340" i="1" s="1"/>
  <c r="P1341" i="1" s="1"/>
  <c r="P1342" i="1" s="1"/>
  <c r="P1343" i="1" s="1"/>
  <c r="P1344" i="1" s="1"/>
  <c r="P1345" i="1" s="1"/>
  <c r="P1346" i="1" s="1"/>
  <c r="P1347" i="1" s="1"/>
  <c r="P1348" i="1" s="1"/>
  <c r="P1349" i="1" s="1"/>
  <c r="P1350" i="1" s="1"/>
  <c r="P1351" i="1" s="1"/>
  <c r="P1352" i="1" s="1"/>
  <c r="P1353" i="1" s="1"/>
  <c r="P1354" i="1" s="1"/>
  <c r="P1355" i="1" s="1"/>
  <c r="P1356" i="1" s="1"/>
  <c r="P1357" i="1" s="1"/>
  <c r="P1358" i="1" s="1"/>
  <c r="P1359" i="1" s="1"/>
  <c r="P1360" i="1" s="1"/>
  <c r="P1291" i="1"/>
  <c r="O1291" i="1"/>
  <c r="O1302" i="1" s="1"/>
  <c r="O1356" i="1" s="1"/>
  <c r="N1291" i="1"/>
  <c r="M1291" i="1"/>
  <c r="L1291" i="1"/>
  <c r="H1291" i="1"/>
  <c r="F1291" i="1"/>
  <c r="G1291" i="1" s="1"/>
  <c r="I1291" i="1" s="1"/>
  <c r="B1291" i="1"/>
  <c r="P1290" i="1"/>
  <c r="O1290" i="1"/>
  <c r="N1290" i="1"/>
  <c r="M1290" i="1"/>
  <c r="L1290" i="1"/>
  <c r="I1290" i="1"/>
  <c r="H1290" i="1"/>
  <c r="G1290" i="1"/>
  <c r="F1290" i="1"/>
  <c r="B1290" i="1"/>
  <c r="Q1289" i="1"/>
  <c r="Q1290" i="1" s="1"/>
  <c r="O1289" i="1"/>
  <c r="N1289" i="1"/>
  <c r="M1289" i="1"/>
  <c r="L1289" i="1"/>
  <c r="B1289" i="1"/>
  <c r="P1288" i="1"/>
  <c r="P1289" i="1" s="1"/>
  <c r="C1286" i="1"/>
  <c r="F1285" i="1"/>
  <c r="C1285" i="1"/>
  <c r="C1277" i="1"/>
  <c r="O1267" i="1"/>
  <c r="K1267" i="1"/>
  <c r="I1267" i="1"/>
  <c r="O1262" i="1"/>
  <c r="I1262" i="1"/>
  <c r="O1236" i="1"/>
  <c r="N1236" i="1"/>
  <c r="M1236" i="1"/>
  <c r="L1236" i="1"/>
  <c r="I1236" i="1"/>
  <c r="H1236" i="1"/>
  <c r="F1236" i="1"/>
  <c r="B1236" i="1"/>
  <c r="O1223" i="1"/>
  <c r="N1223" i="1"/>
  <c r="M1223" i="1"/>
  <c r="L1223" i="1"/>
  <c r="H1223" i="1"/>
  <c r="F1223" i="1"/>
  <c r="G1223" i="1" s="1"/>
  <c r="I1223" i="1" s="1"/>
  <c r="B1223" i="1"/>
  <c r="O1222" i="1"/>
  <c r="N1222" i="1"/>
  <c r="M1222" i="1"/>
  <c r="L1222" i="1"/>
  <c r="H1222" i="1"/>
  <c r="G1222" i="1"/>
  <c r="I1222" i="1" s="1"/>
  <c r="F1222" i="1"/>
  <c r="B1222" i="1"/>
  <c r="O1221" i="1"/>
  <c r="N1221" i="1"/>
  <c r="M1221" i="1"/>
  <c r="L1221" i="1"/>
  <c r="H1221" i="1"/>
  <c r="F1221" i="1"/>
  <c r="G1221" i="1" s="1"/>
  <c r="I1221" i="1" s="1"/>
  <c r="B1221" i="1"/>
  <c r="O1220" i="1"/>
  <c r="O1233" i="1" s="1"/>
  <c r="N1220" i="1"/>
  <c r="M1220" i="1"/>
  <c r="L1220" i="1"/>
  <c r="H1220" i="1"/>
  <c r="G1220" i="1"/>
  <c r="I1220" i="1" s="1"/>
  <c r="F1220" i="1"/>
  <c r="B1220" i="1"/>
  <c r="O1206" i="1"/>
  <c r="N1206" i="1"/>
  <c r="M1206" i="1"/>
  <c r="L1206" i="1"/>
  <c r="H1206" i="1"/>
  <c r="G1206" i="1"/>
  <c r="I1206" i="1" s="1"/>
  <c r="F1206" i="1"/>
  <c r="B1206" i="1"/>
  <c r="P1205" i="1"/>
  <c r="P1206" i="1" s="1"/>
  <c r="P1207" i="1" s="1"/>
  <c r="P1208" i="1" s="1"/>
  <c r="P1209" i="1" s="1"/>
  <c r="P1210" i="1" s="1"/>
  <c r="P1211" i="1" s="1"/>
  <c r="P1212" i="1" s="1"/>
  <c r="P1213" i="1" s="1"/>
  <c r="P1214" i="1" s="1"/>
  <c r="P1215" i="1" s="1"/>
  <c r="P1216" i="1" s="1"/>
  <c r="P1217" i="1" s="1"/>
  <c r="P1218" i="1" s="1"/>
  <c r="P1219" i="1" s="1"/>
  <c r="P1220" i="1" s="1"/>
  <c r="P1221" i="1" s="1"/>
  <c r="P1222" i="1" s="1"/>
  <c r="P1223" i="1" s="1"/>
  <c r="P1224" i="1" s="1"/>
  <c r="P1225" i="1" s="1"/>
  <c r="P1226" i="1" s="1"/>
  <c r="P1227" i="1" s="1"/>
  <c r="P1228" i="1" s="1"/>
  <c r="P1229" i="1" s="1"/>
  <c r="P1230" i="1" s="1"/>
  <c r="P1231" i="1" s="1"/>
  <c r="P1232" i="1" s="1"/>
  <c r="P1233" i="1" s="1"/>
  <c r="P1234" i="1" s="1"/>
  <c r="P1235" i="1" s="1"/>
  <c r="P1236" i="1" s="1"/>
  <c r="P1237" i="1" s="1"/>
  <c r="P1238" i="1" s="1"/>
  <c r="P1239" i="1" s="1"/>
  <c r="P1240" i="1" s="1"/>
  <c r="P1241" i="1" s="1"/>
  <c r="P1242" i="1" s="1"/>
  <c r="P1243" i="1" s="1"/>
  <c r="P1244" i="1" s="1"/>
  <c r="P1245" i="1" s="1"/>
  <c r="P1246" i="1" s="1"/>
  <c r="P1247" i="1" s="1"/>
  <c r="P1248" i="1" s="1"/>
  <c r="P1249" i="1" s="1"/>
  <c r="P1250" i="1" s="1"/>
  <c r="P1251" i="1" s="1"/>
  <c r="P1252" i="1" s="1"/>
  <c r="P1253" i="1" s="1"/>
  <c r="P1254" i="1" s="1"/>
  <c r="P1255" i="1" s="1"/>
  <c r="P1256" i="1" s="1"/>
  <c r="P1257" i="1" s="1"/>
  <c r="P1258" i="1" s="1"/>
  <c r="P1259" i="1" s="1"/>
  <c r="P1260" i="1" s="1"/>
  <c r="P1261" i="1" s="1"/>
  <c r="P1262" i="1" s="1"/>
  <c r="P1263" i="1" s="1"/>
  <c r="P1264" i="1" s="1"/>
  <c r="P1265" i="1" s="1"/>
  <c r="P1266" i="1" s="1"/>
  <c r="P1267" i="1" s="1"/>
  <c r="P1268" i="1" s="1"/>
  <c r="P1269" i="1" s="1"/>
  <c r="P1270" i="1" s="1"/>
  <c r="P1271" i="1" s="1"/>
  <c r="P1272" i="1" s="1"/>
  <c r="P1273" i="1" s="1"/>
  <c r="P1274" i="1" s="1"/>
  <c r="P1275" i="1" s="1"/>
  <c r="O1205" i="1"/>
  <c r="N1205" i="1"/>
  <c r="M1205" i="1"/>
  <c r="L1205" i="1"/>
  <c r="H1205" i="1"/>
  <c r="F1205" i="1"/>
  <c r="G1205" i="1" s="1"/>
  <c r="I1205" i="1" s="1"/>
  <c r="B1205" i="1"/>
  <c r="P1204" i="1"/>
  <c r="O1204" i="1"/>
  <c r="O1217" i="1" s="1"/>
  <c r="N1204" i="1"/>
  <c r="M1204" i="1"/>
  <c r="L1204" i="1"/>
  <c r="B1204" i="1"/>
  <c r="P1203" i="1"/>
  <c r="Q1204" i="1" s="1"/>
  <c r="C1201" i="1"/>
  <c r="F1200" i="1"/>
  <c r="C1200" i="1"/>
  <c r="C1192" i="1"/>
  <c r="O1182" i="1"/>
  <c r="K1182" i="1"/>
  <c r="I1182" i="1"/>
  <c r="O1177" i="1"/>
  <c r="O1151" i="1"/>
  <c r="N1151" i="1"/>
  <c r="M1151" i="1"/>
  <c r="L1151" i="1"/>
  <c r="H1151" i="1"/>
  <c r="I1151" i="1" s="1"/>
  <c r="F1151" i="1"/>
  <c r="B1151" i="1"/>
  <c r="O1138" i="1"/>
  <c r="N1138" i="1"/>
  <c r="M1138" i="1"/>
  <c r="L1138" i="1"/>
  <c r="H1138" i="1"/>
  <c r="F1138" i="1"/>
  <c r="G1138" i="1" s="1"/>
  <c r="I1138" i="1" s="1"/>
  <c r="B1138" i="1"/>
  <c r="O1137" i="1"/>
  <c r="N1137" i="1"/>
  <c r="M1137" i="1"/>
  <c r="L1137" i="1"/>
  <c r="H1137" i="1"/>
  <c r="G1137" i="1"/>
  <c r="I1137" i="1" s="1"/>
  <c r="F1137" i="1"/>
  <c r="B1137" i="1"/>
  <c r="O1136" i="1"/>
  <c r="N1136" i="1"/>
  <c r="M1136" i="1"/>
  <c r="L1136" i="1"/>
  <c r="H1136" i="1"/>
  <c r="F1136" i="1"/>
  <c r="G1136" i="1" s="1"/>
  <c r="I1136" i="1" s="1"/>
  <c r="B1136" i="1"/>
  <c r="O1135" i="1"/>
  <c r="O1148" i="1" s="1"/>
  <c r="N1135" i="1"/>
  <c r="M1135" i="1"/>
  <c r="L1135" i="1"/>
  <c r="H1135" i="1"/>
  <c r="G1135" i="1"/>
  <c r="I1135" i="1" s="1"/>
  <c r="F1135" i="1"/>
  <c r="B1135" i="1"/>
  <c r="O1121" i="1"/>
  <c r="N1121" i="1"/>
  <c r="M1121" i="1"/>
  <c r="L1121" i="1"/>
  <c r="H1121" i="1"/>
  <c r="G1121" i="1"/>
  <c r="I1121" i="1" s="1"/>
  <c r="F1121" i="1"/>
  <c r="B1121" i="1"/>
  <c r="O1120" i="1"/>
  <c r="O1132" i="1" s="1"/>
  <c r="O1186" i="1" s="1"/>
  <c r="N1120" i="1"/>
  <c r="M1120" i="1"/>
  <c r="L1120" i="1"/>
  <c r="H1120" i="1"/>
  <c r="F1120" i="1"/>
  <c r="G1120" i="1" s="1"/>
  <c r="I1120" i="1" s="1"/>
  <c r="B1120" i="1"/>
  <c r="O1119" i="1"/>
  <c r="N1119" i="1"/>
  <c r="M1119" i="1"/>
  <c r="L1119" i="1"/>
  <c r="B1119" i="1"/>
  <c r="P1118" i="1"/>
  <c r="Q1119" i="1" s="1"/>
  <c r="C1116" i="1"/>
  <c r="F1115" i="1"/>
  <c r="C1115" i="1"/>
  <c r="C1107" i="1"/>
  <c r="O1097" i="1"/>
  <c r="K1097" i="1"/>
  <c r="I1097" i="1"/>
  <c r="O1092" i="1"/>
  <c r="O1066" i="1"/>
  <c r="N1066" i="1"/>
  <c r="M1066" i="1"/>
  <c r="L1066" i="1"/>
  <c r="H1066" i="1"/>
  <c r="I1066" i="1" s="1"/>
  <c r="F1066" i="1"/>
  <c r="B1066" i="1"/>
  <c r="O1053" i="1"/>
  <c r="N1053" i="1"/>
  <c r="M1053" i="1"/>
  <c r="L1053" i="1"/>
  <c r="H1053" i="1"/>
  <c r="F1053" i="1"/>
  <c r="G1053" i="1" s="1"/>
  <c r="I1053" i="1" s="1"/>
  <c r="B1053" i="1"/>
  <c r="O1052" i="1"/>
  <c r="N1052" i="1"/>
  <c r="M1052" i="1"/>
  <c r="L1052" i="1"/>
  <c r="H1052" i="1"/>
  <c r="G1052" i="1"/>
  <c r="I1052" i="1" s="1"/>
  <c r="F1052" i="1"/>
  <c r="B1052" i="1"/>
  <c r="O1051" i="1"/>
  <c r="N1051" i="1"/>
  <c r="M1051" i="1"/>
  <c r="L1051" i="1"/>
  <c r="H1051" i="1"/>
  <c r="F1051" i="1"/>
  <c r="G1051" i="1" s="1"/>
  <c r="I1051" i="1" s="1"/>
  <c r="B1051" i="1"/>
  <c r="O1050" i="1"/>
  <c r="O1063" i="1" s="1"/>
  <c r="N1050" i="1"/>
  <c r="M1050" i="1"/>
  <c r="L1050" i="1"/>
  <c r="H1050" i="1"/>
  <c r="G1050" i="1"/>
  <c r="I1050" i="1" s="1"/>
  <c r="I1063" i="1" s="1"/>
  <c r="I1034" i="1" s="1"/>
  <c r="F1050" i="1"/>
  <c r="B1050" i="1"/>
  <c r="O1036" i="1"/>
  <c r="N1036" i="1"/>
  <c r="M1036" i="1"/>
  <c r="L1036" i="1"/>
  <c r="I1036" i="1"/>
  <c r="H1036" i="1"/>
  <c r="G1036" i="1"/>
  <c r="F1036" i="1"/>
  <c r="B1036" i="1"/>
  <c r="O1035" i="1"/>
  <c r="O1047" i="1" s="1"/>
  <c r="N1035" i="1"/>
  <c r="M1035" i="1"/>
  <c r="L1035" i="1"/>
  <c r="H1035" i="1"/>
  <c r="F1035" i="1"/>
  <c r="G1035" i="1" s="1"/>
  <c r="I1035" i="1" s="1"/>
  <c r="B1035" i="1"/>
  <c r="O1034" i="1"/>
  <c r="N1034" i="1"/>
  <c r="M1034" i="1"/>
  <c r="L1034" i="1"/>
  <c r="B1034" i="1"/>
  <c r="P1033" i="1"/>
  <c r="Q1034" i="1" s="1"/>
  <c r="C1031" i="1"/>
  <c r="F1030" i="1"/>
  <c r="C1030" i="1"/>
  <c r="C1022" i="1"/>
  <c r="O1012" i="1"/>
  <c r="K1012" i="1"/>
  <c r="I1012" i="1"/>
  <c r="O1007" i="1"/>
  <c r="O981" i="1"/>
  <c r="N981" i="1"/>
  <c r="M981" i="1"/>
  <c r="L981" i="1"/>
  <c r="H981" i="1"/>
  <c r="I981" i="1" s="1"/>
  <c r="F981" i="1"/>
  <c r="B981" i="1"/>
  <c r="O968" i="1"/>
  <c r="N968" i="1"/>
  <c r="M968" i="1"/>
  <c r="L968" i="1"/>
  <c r="H968" i="1"/>
  <c r="F968" i="1"/>
  <c r="G968" i="1" s="1"/>
  <c r="B968" i="1"/>
  <c r="O967" i="1"/>
  <c r="N967" i="1"/>
  <c r="M967" i="1"/>
  <c r="L967" i="1"/>
  <c r="H967" i="1"/>
  <c r="G967" i="1"/>
  <c r="I967" i="1" s="1"/>
  <c r="F967" i="1"/>
  <c r="B967" i="1"/>
  <c r="O966" i="1"/>
  <c r="N966" i="1"/>
  <c r="M966" i="1"/>
  <c r="L966" i="1"/>
  <c r="H966" i="1"/>
  <c r="F966" i="1"/>
  <c r="G966" i="1" s="1"/>
  <c r="I966" i="1" s="1"/>
  <c r="B966" i="1"/>
  <c r="O965" i="1"/>
  <c r="O978" i="1" s="1"/>
  <c r="N965" i="1"/>
  <c r="M965" i="1"/>
  <c r="L965" i="1"/>
  <c r="H965" i="1"/>
  <c r="G965" i="1"/>
  <c r="I965" i="1" s="1"/>
  <c r="F965" i="1"/>
  <c r="B965" i="1"/>
  <c r="O951" i="1"/>
  <c r="N951" i="1"/>
  <c r="M951" i="1"/>
  <c r="L951" i="1"/>
  <c r="I951" i="1"/>
  <c r="H951" i="1"/>
  <c r="G951" i="1"/>
  <c r="F951" i="1"/>
  <c r="B951" i="1"/>
  <c r="O950" i="1"/>
  <c r="O962" i="1" s="1"/>
  <c r="N950" i="1"/>
  <c r="M950" i="1"/>
  <c r="L950" i="1"/>
  <c r="H950" i="1"/>
  <c r="F950" i="1"/>
  <c r="G950" i="1" s="1"/>
  <c r="I950" i="1" s="1"/>
  <c r="B950" i="1"/>
  <c r="O949" i="1"/>
  <c r="N949" i="1"/>
  <c r="M949" i="1"/>
  <c r="L949" i="1"/>
  <c r="B949" i="1"/>
  <c r="P948" i="1"/>
  <c r="Q949" i="1" s="1"/>
  <c r="C946" i="1"/>
  <c r="F945" i="1"/>
  <c r="C945" i="1"/>
  <c r="C937" i="1"/>
  <c r="O927" i="1"/>
  <c r="K927" i="1"/>
  <c r="I927" i="1"/>
  <c r="O922" i="1"/>
  <c r="O896" i="1"/>
  <c r="N896" i="1"/>
  <c r="M896" i="1"/>
  <c r="L896" i="1"/>
  <c r="H896" i="1"/>
  <c r="I896" i="1" s="1"/>
  <c r="F896" i="1"/>
  <c r="B896" i="1"/>
  <c r="O883" i="1"/>
  <c r="N883" i="1"/>
  <c r="M883" i="1"/>
  <c r="L883" i="1"/>
  <c r="H883" i="1"/>
  <c r="F883" i="1"/>
  <c r="G883" i="1" s="1"/>
  <c r="B883" i="1"/>
  <c r="O882" i="1"/>
  <c r="N882" i="1"/>
  <c r="M882" i="1"/>
  <c r="L882" i="1"/>
  <c r="H882" i="1"/>
  <c r="G882" i="1"/>
  <c r="I882" i="1" s="1"/>
  <c r="F882" i="1"/>
  <c r="B882" i="1"/>
  <c r="O881" i="1"/>
  <c r="N881" i="1"/>
  <c r="M881" i="1"/>
  <c r="L881" i="1"/>
  <c r="H881" i="1"/>
  <c r="F881" i="1"/>
  <c r="G881" i="1" s="1"/>
  <c r="I881" i="1" s="1"/>
  <c r="B881" i="1"/>
  <c r="O880" i="1"/>
  <c r="N880" i="1"/>
  <c r="M880" i="1"/>
  <c r="L880" i="1"/>
  <c r="H880" i="1"/>
  <c r="G880" i="1"/>
  <c r="I880" i="1" s="1"/>
  <c r="F880" i="1"/>
  <c r="B880" i="1"/>
  <c r="O866" i="1"/>
  <c r="N866" i="1"/>
  <c r="M866" i="1"/>
  <c r="L866" i="1"/>
  <c r="I866" i="1"/>
  <c r="H866" i="1"/>
  <c r="G866" i="1"/>
  <c r="F866" i="1"/>
  <c r="B866" i="1"/>
  <c r="O865" i="1"/>
  <c r="O877" i="1" s="1"/>
  <c r="N865" i="1"/>
  <c r="M865" i="1"/>
  <c r="L865" i="1"/>
  <c r="H865" i="1"/>
  <c r="F865" i="1"/>
  <c r="G865" i="1" s="1"/>
  <c r="I865" i="1" s="1"/>
  <c r="B865" i="1"/>
  <c r="O864" i="1"/>
  <c r="N864" i="1"/>
  <c r="M864" i="1"/>
  <c r="L864" i="1"/>
  <c r="B864" i="1"/>
  <c r="P863" i="1"/>
  <c r="Q864" i="1" s="1"/>
  <c r="C861" i="1"/>
  <c r="F860" i="1"/>
  <c r="C860" i="1"/>
  <c r="C852" i="1"/>
  <c r="O842" i="1"/>
  <c r="K842" i="1"/>
  <c r="I842" i="1"/>
  <c r="O837" i="1"/>
  <c r="O811" i="1"/>
  <c r="N811" i="1"/>
  <c r="M811" i="1"/>
  <c r="L811" i="1"/>
  <c r="H811" i="1"/>
  <c r="I811" i="1" s="1"/>
  <c r="F811" i="1"/>
  <c r="B811" i="1"/>
  <c r="O798" i="1"/>
  <c r="N798" i="1"/>
  <c r="M798" i="1"/>
  <c r="L798" i="1"/>
  <c r="H798" i="1"/>
  <c r="F798" i="1"/>
  <c r="G798" i="1" s="1"/>
  <c r="I798" i="1" s="1"/>
  <c r="B798" i="1"/>
  <c r="O797" i="1"/>
  <c r="N797" i="1"/>
  <c r="M797" i="1"/>
  <c r="L797" i="1"/>
  <c r="H797" i="1"/>
  <c r="G797" i="1"/>
  <c r="I797" i="1" s="1"/>
  <c r="F797" i="1"/>
  <c r="B797" i="1"/>
  <c r="O796" i="1"/>
  <c r="N796" i="1"/>
  <c r="M796" i="1"/>
  <c r="L796" i="1"/>
  <c r="H796" i="1"/>
  <c r="F796" i="1"/>
  <c r="G796" i="1" s="1"/>
  <c r="I796" i="1" s="1"/>
  <c r="B796" i="1"/>
  <c r="O795" i="1"/>
  <c r="O808" i="1" s="1"/>
  <c r="N795" i="1"/>
  <c r="M795" i="1"/>
  <c r="L795" i="1"/>
  <c r="H795" i="1"/>
  <c r="G795" i="1"/>
  <c r="I795" i="1" s="1"/>
  <c r="I808" i="1" s="1"/>
  <c r="I779" i="1" s="1"/>
  <c r="I792" i="1" s="1"/>
  <c r="F795" i="1"/>
  <c r="B795" i="1"/>
  <c r="O781" i="1"/>
  <c r="N781" i="1"/>
  <c r="M781" i="1"/>
  <c r="L781" i="1"/>
  <c r="H781" i="1"/>
  <c r="F781" i="1"/>
  <c r="G781" i="1" s="1"/>
  <c r="I781" i="1" s="1"/>
  <c r="B781" i="1"/>
  <c r="O780" i="1"/>
  <c r="O792" i="1" s="1"/>
  <c r="O846" i="1" s="1"/>
  <c r="N780" i="1"/>
  <c r="M780" i="1"/>
  <c r="L780" i="1"/>
  <c r="I780" i="1"/>
  <c r="H780" i="1"/>
  <c r="F780" i="1"/>
  <c r="G780" i="1" s="1"/>
  <c r="B780" i="1"/>
  <c r="O779" i="1"/>
  <c r="N779" i="1"/>
  <c r="M779" i="1"/>
  <c r="L779" i="1"/>
  <c r="B779" i="1"/>
  <c r="P778" i="1"/>
  <c r="Q779" i="1" s="1"/>
  <c r="C776" i="1"/>
  <c r="F775" i="1"/>
  <c r="C775" i="1"/>
  <c r="C767" i="1"/>
  <c r="O757" i="1"/>
  <c r="K757" i="1"/>
  <c r="I757" i="1"/>
  <c r="O752" i="1"/>
  <c r="O726" i="1"/>
  <c r="N726" i="1"/>
  <c r="M726" i="1"/>
  <c r="L726" i="1"/>
  <c r="H726" i="1"/>
  <c r="I726" i="1" s="1"/>
  <c r="F726" i="1"/>
  <c r="B726" i="1"/>
  <c r="O713" i="1"/>
  <c r="N713" i="1"/>
  <c r="M713" i="1"/>
  <c r="L713" i="1"/>
  <c r="H713" i="1"/>
  <c r="F713" i="1"/>
  <c r="G713" i="1" s="1"/>
  <c r="I713" i="1" s="1"/>
  <c r="B713" i="1"/>
  <c r="O712" i="1"/>
  <c r="N712" i="1"/>
  <c r="M712" i="1"/>
  <c r="L712" i="1"/>
  <c r="H712" i="1"/>
  <c r="G712" i="1"/>
  <c r="I712" i="1" s="1"/>
  <c r="F712" i="1"/>
  <c r="B712" i="1"/>
  <c r="O711" i="1"/>
  <c r="N711" i="1"/>
  <c r="M711" i="1"/>
  <c r="L711" i="1"/>
  <c r="H711" i="1"/>
  <c r="F711" i="1"/>
  <c r="G711" i="1" s="1"/>
  <c r="I711" i="1" s="1"/>
  <c r="B711" i="1"/>
  <c r="O710" i="1"/>
  <c r="O723" i="1" s="1"/>
  <c r="N710" i="1"/>
  <c r="M710" i="1"/>
  <c r="L710" i="1"/>
  <c r="H710" i="1"/>
  <c r="G710" i="1"/>
  <c r="I710" i="1" s="1"/>
  <c r="F710" i="1"/>
  <c r="B710" i="1"/>
  <c r="O696" i="1"/>
  <c r="N696" i="1"/>
  <c r="M696" i="1"/>
  <c r="L696" i="1"/>
  <c r="H696" i="1"/>
  <c r="F696" i="1"/>
  <c r="G696" i="1" s="1"/>
  <c r="I696" i="1" s="1"/>
  <c r="B696" i="1"/>
  <c r="O695" i="1"/>
  <c r="O707" i="1" s="1"/>
  <c r="N695" i="1"/>
  <c r="M695" i="1"/>
  <c r="L695" i="1"/>
  <c r="H695" i="1"/>
  <c r="F695" i="1"/>
  <c r="G695" i="1" s="1"/>
  <c r="I695" i="1" s="1"/>
  <c r="B695" i="1"/>
  <c r="O694" i="1"/>
  <c r="N694" i="1"/>
  <c r="M694" i="1"/>
  <c r="L694" i="1"/>
  <c r="B694" i="1"/>
  <c r="P693" i="1"/>
  <c r="Q694" i="1" s="1"/>
  <c r="C691" i="1"/>
  <c r="F690" i="1"/>
  <c r="C690" i="1"/>
  <c r="C682" i="1"/>
  <c r="O672" i="1"/>
  <c r="K672" i="1"/>
  <c r="I672" i="1"/>
  <c r="O653" i="1"/>
  <c r="N653" i="1"/>
  <c r="M653" i="1"/>
  <c r="L653" i="1"/>
  <c r="I653" i="1"/>
  <c r="H653" i="1"/>
  <c r="F653" i="1"/>
  <c r="B653" i="1"/>
  <c r="O652" i="1"/>
  <c r="N652" i="1"/>
  <c r="M652" i="1"/>
  <c r="L652" i="1"/>
  <c r="H652" i="1"/>
  <c r="I652" i="1" s="1"/>
  <c r="F652" i="1"/>
  <c r="B652" i="1"/>
  <c r="O651" i="1"/>
  <c r="N651" i="1"/>
  <c r="M651" i="1"/>
  <c r="L651" i="1"/>
  <c r="I651" i="1"/>
  <c r="H651" i="1"/>
  <c r="F651" i="1"/>
  <c r="B651" i="1"/>
  <c r="O650" i="1"/>
  <c r="N650" i="1"/>
  <c r="M650" i="1"/>
  <c r="L650" i="1"/>
  <c r="I650" i="1"/>
  <c r="H650" i="1"/>
  <c r="F650" i="1"/>
  <c r="B650" i="1"/>
  <c r="O649" i="1"/>
  <c r="N649" i="1"/>
  <c r="M649" i="1"/>
  <c r="L649" i="1"/>
  <c r="H649" i="1"/>
  <c r="I649" i="1" s="1"/>
  <c r="F649" i="1"/>
  <c r="B649" i="1"/>
  <c r="O648" i="1"/>
  <c r="N648" i="1"/>
  <c r="M648" i="1"/>
  <c r="L648" i="1"/>
  <c r="H648" i="1"/>
  <c r="I648" i="1" s="1"/>
  <c r="F648" i="1"/>
  <c r="B648" i="1"/>
  <c r="O647" i="1"/>
  <c r="N647" i="1"/>
  <c r="M647" i="1"/>
  <c r="L647" i="1"/>
  <c r="I647" i="1"/>
  <c r="H647" i="1"/>
  <c r="F647" i="1"/>
  <c r="B647" i="1"/>
  <c r="O646" i="1"/>
  <c r="N646" i="1"/>
  <c r="M646" i="1"/>
  <c r="L646" i="1"/>
  <c r="H646" i="1"/>
  <c r="I646" i="1" s="1"/>
  <c r="F646" i="1"/>
  <c r="B646" i="1"/>
  <c r="O645" i="1"/>
  <c r="N645" i="1"/>
  <c r="M645" i="1"/>
  <c r="L645" i="1"/>
  <c r="I645" i="1"/>
  <c r="H645" i="1"/>
  <c r="F645" i="1"/>
  <c r="B645" i="1"/>
  <c r="O644" i="1"/>
  <c r="N644" i="1"/>
  <c r="M644" i="1"/>
  <c r="L644" i="1"/>
  <c r="I644" i="1"/>
  <c r="H644" i="1"/>
  <c r="F644" i="1"/>
  <c r="B644" i="1"/>
  <c r="O643" i="1"/>
  <c r="N643" i="1"/>
  <c r="M643" i="1"/>
  <c r="L643" i="1"/>
  <c r="H643" i="1"/>
  <c r="I643" i="1" s="1"/>
  <c r="F643" i="1"/>
  <c r="B643" i="1"/>
  <c r="O642" i="1"/>
  <c r="O667" i="1" s="1"/>
  <c r="N642" i="1"/>
  <c r="M642" i="1"/>
  <c r="L642" i="1"/>
  <c r="H642" i="1"/>
  <c r="I642" i="1" s="1"/>
  <c r="F642" i="1"/>
  <c r="B642" i="1"/>
  <c r="O641" i="1"/>
  <c r="N641" i="1"/>
  <c r="M641" i="1"/>
  <c r="L641" i="1"/>
  <c r="H641" i="1"/>
  <c r="I641" i="1" s="1"/>
  <c r="F641" i="1"/>
  <c r="B641" i="1"/>
  <c r="O628" i="1"/>
  <c r="N628" i="1"/>
  <c r="M628" i="1"/>
  <c r="L628" i="1"/>
  <c r="H628" i="1"/>
  <c r="F628" i="1"/>
  <c r="G628" i="1" s="1"/>
  <c r="I628" i="1" s="1"/>
  <c r="B628" i="1"/>
  <c r="O627" i="1"/>
  <c r="N627" i="1"/>
  <c r="M627" i="1"/>
  <c r="L627" i="1"/>
  <c r="H627" i="1"/>
  <c r="F627" i="1"/>
  <c r="G627" i="1" s="1"/>
  <c r="I627" i="1" s="1"/>
  <c r="B627" i="1"/>
  <c r="O626" i="1"/>
  <c r="N626" i="1"/>
  <c r="M626" i="1"/>
  <c r="L626" i="1"/>
  <c r="H626" i="1"/>
  <c r="F626" i="1"/>
  <c r="G626" i="1" s="1"/>
  <c r="I626" i="1" s="1"/>
  <c r="B626" i="1"/>
  <c r="O625" i="1"/>
  <c r="O638" i="1" s="1"/>
  <c r="N625" i="1"/>
  <c r="M625" i="1"/>
  <c r="L625" i="1"/>
  <c r="H625" i="1"/>
  <c r="F625" i="1"/>
  <c r="G625" i="1" s="1"/>
  <c r="I625" i="1" s="1"/>
  <c r="B625" i="1"/>
  <c r="O613" i="1"/>
  <c r="N613" i="1"/>
  <c r="M613" i="1"/>
  <c r="L613" i="1"/>
  <c r="H613" i="1"/>
  <c r="F613" i="1"/>
  <c r="G613" i="1" s="1"/>
  <c r="I613" i="1" s="1"/>
  <c r="B613" i="1"/>
  <c r="O612" i="1"/>
  <c r="N612" i="1"/>
  <c r="M612" i="1"/>
  <c r="L612" i="1"/>
  <c r="H612" i="1"/>
  <c r="F612" i="1"/>
  <c r="G612" i="1" s="1"/>
  <c r="I612" i="1" s="1"/>
  <c r="B612" i="1"/>
  <c r="O611" i="1"/>
  <c r="N611" i="1"/>
  <c r="M611" i="1"/>
  <c r="L611" i="1"/>
  <c r="H611" i="1"/>
  <c r="F611" i="1"/>
  <c r="G611" i="1" s="1"/>
  <c r="I611" i="1" s="1"/>
  <c r="B611" i="1"/>
  <c r="O610" i="1"/>
  <c r="N610" i="1"/>
  <c r="M610" i="1"/>
  <c r="L610" i="1"/>
  <c r="H610" i="1"/>
  <c r="F610" i="1"/>
  <c r="G610" i="1" s="1"/>
  <c r="I610" i="1" s="1"/>
  <c r="B610" i="1"/>
  <c r="O609" i="1"/>
  <c r="O622" i="1" s="1"/>
  <c r="N609" i="1"/>
  <c r="M609" i="1"/>
  <c r="L609" i="1"/>
  <c r="B609" i="1"/>
  <c r="P608" i="1"/>
  <c r="Q609" i="1" s="1"/>
  <c r="Q610" i="1" s="1"/>
  <c r="C606" i="1"/>
  <c r="F605" i="1"/>
  <c r="C605" i="1"/>
  <c r="C597" i="1"/>
  <c r="O587" i="1"/>
  <c r="K587" i="1"/>
  <c r="I587" i="1"/>
  <c r="O582" i="1"/>
  <c r="O556" i="1"/>
  <c r="N556" i="1"/>
  <c r="M556" i="1"/>
  <c r="L556" i="1"/>
  <c r="I556" i="1"/>
  <c r="I582" i="1" s="1"/>
  <c r="H556" i="1"/>
  <c r="F556" i="1"/>
  <c r="B556" i="1"/>
  <c r="O543" i="1"/>
  <c r="N543" i="1"/>
  <c r="M543" i="1"/>
  <c r="L543" i="1"/>
  <c r="H543" i="1"/>
  <c r="I543" i="1" s="1"/>
  <c r="F543" i="1"/>
  <c r="G543" i="1" s="1"/>
  <c r="B543" i="1"/>
  <c r="O542" i="1"/>
  <c r="N542" i="1"/>
  <c r="M542" i="1"/>
  <c r="L542" i="1"/>
  <c r="H542" i="1"/>
  <c r="G542" i="1"/>
  <c r="I542" i="1" s="1"/>
  <c r="F542" i="1"/>
  <c r="B542" i="1"/>
  <c r="O541" i="1"/>
  <c r="N541" i="1"/>
  <c r="M541" i="1"/>
  <c r="L541" i="1"/>
  <c r="H541" i="1"/>
  <c r="G541" i="1"/>
  <c r="I541" i="1" s="1"/>
  <c r="F541" i="1"/>
  <c r="B541" i="1"/>
  <c r="O540" i="1"/>
  <c r="O553" i="1" s="1"/>
  <c r="N540" i="1"/>
  <c r="M540" i="1"/>
  <c r="L540" i="1"/>
  <c r="H540" i="1"/>
  <c r="F540" i="1"/>
  <c r="G540" i="1" s="1"/>
  <c r="I540" i="1" s="1"/>
  <c r="B540" i="1"/>
  <c r="O528" i="1"/>
  <c r="N528" i="1"/>
  <c r="M528" i="1"/>
  <c r="L528" i="1"/>
  <c r="H528" i="1"/>
  <c r="F528" i="1"/>
  <c r="G528" i="1" s="1"/>
  <c r="I528" i="1" s="1"/>
  <c r="B528" i="1"/>
  <c r="O527" i="1"/>
  <c r="N527" i="1"/>
  <c r="M527" i="1"/>
  <c r="L527" i="1"/>
  <c r="H527" i="1"/>
  <c r="F527" i="1"/>
  <c r="G527" i="1" s="1"/>
  <c r="I527" i="1" s="1"/>
  <c r="B527" i="1"/>
  <c r="O526" i="1"/>
  <c r="N526" i="1"/>
  <c r="M526" i="1"/>
  <c r="L526" i="1"/>
  <c r="H526" i="1"/>
  <c r="F526" i="1"/>
  <c r="G526" i="1" s="1"/>
  <c r="I526" i="1" s="1"/>
  <c r="B526" i="1"/>
  <c r="O525" i="1"/>
  <c r="N525" i="1"/>
  <c r="M525" i="1"/>
  <c r="L525" i="1"/>
  <c r="H525" i="1"/>
  <c r="G525" i="1"/>
  <c r="I525" i="1" s="1"/>
  <c r="F525" i="1"/>
  <c r="B525" i="1"/>
  <c r="O524" i="1"/>
  <c r="O537" i="1" s="1"/>
  <c r="O591" i="1" s="1"/>
  <c r="N524" i="1"/>
  <c r="M524" i="1"/>
  <c r="L524" i="1"/>
  <c r="B524" i="1"/>
  <c r="P523" i="1"/>
  <c r="Q524" i="1" s="1"/>
  <c r="Q540" i="1" s="1"/>
  <c r="Q556" i="1" s="1"/>
  <c r="Q585" i="1" s="1"/>
  <c r="C521" i="1"/>
  <c r="F520" i="1"/>
  <c r="C520" i="1"/>
  <c r="C512" i="1"/>
  <c r="O502" i="1"/>
  <c r="K502" i="1"/>
  <c r="I502" i="1"/>
  <c r="O478" i="1"/>
  <c r="N478" i="1"/>
  <c r="M478" i="1"/>
  <c r="L478" i="1"/>
  <c r="I478" i="1"/>
  <c r="H478" i="1"/>
  <c r="F478" i="1"/>
  <c r="B478" i="1"/>
  <c r="O477" i="1"/>
  <c r="N477" i="1"/>
  <c r="M477" i="1"/>
  <c r="L477" i="1"/>
  <c r="I477" i="1"/>
  <c r="H477" i="1"/>
  <c r="F477" i="1"/>
  <c r="B477" i="1"/>
  <c r="O476" i="1"/>
  <c r="N476" i="1"/>
  <c r="M476" i="1"/>
  <c r="L476" i="1"/>
  <c r="H476" i="1"/>
  <c r="I476" i="1" s="1"/>
  <c r="F476" i="1"/>
  <c r="B476" i="1"/>
  <c r="O475" i="1"/>
  <c r="N475" i="1"/>
  <c r="M475" i="1"/>
  <c r="L475" i="1"/>
  <c r="H475" i="1"/>
  <c r="I475" i="1" s="1"/>
  <c r="F475" i="1"/>
  <c r="B475" i="1"/>
  <c r="O474" i="1"/>
  <c r="N474" i="1"/>
  <c r="M474" i="1"/>
  <c r="L474" i="1"/>
  <c r="H474" i="1"/>
  <c r="I474" i="1" s="1"/>
  <c r="F474" i="1"/>
  <c r="B474" i="1"/>
  <c r="O473" i="1"/>
  <c r="N473" i="1"/>
  <c r="M473" i="1"/>
  <c r="L473" i="1"/>
  <c r="I473" i="1"/>
  <c r="H473" i="1"/>
  <c r="F473" i="1"/>
  <c r="B473" i="1"/>
  <c r="O472" i="1"/>
  <c r="N472" i="1"/>
  <c r="M472" i="1"/>
  <c r="L472" i="1"/>
  <c r="H472" i="1"/>
  <c r="I472" i="1" s="1"/>
  <c r="F472" i="1"/>
  <c r="B472" i="1"/>
  <c r="O471" i="1"/>
  <c r="O497" i="1" s="1"/>
  <c r="N471" i="1"/>
  <c r="M471" i="1"/>
  <c r="L471" i="1"/>
  <c r="I471" i="1"/>
  <c r="H471" i="1"/>
  <c r="F471" i="1"/>
  <c r="B471" i="1"/>
  <c r="O459" i="1"/>
  <c r="N459" i="1"/>
  <c r="M459" i="1"/>
  <c r="L459" i="1"/>
  <c r="H459" i="1"/>
  <c r="F459" i="1"/>
  <c r="G459" i="1" s="1"/>
  <c r="I459" i="1" s="1"/>
  <c r="B459" i="1"/>
  <c r="O458" i="1"/>
  <c r="N458" i="1"/>
  <c r="M458" i="1"/>
  <c r="L458" i="1"/>
  <c r="H458" i="1"/>
  <c r="F458" i="1"/>
  <c r="G458" i="1" s="1"/>
  <c r="I458" i="1" s="1"/>
  <c r="B458" i="1"/>
  <c r="O457" i="1"/>
  <c r="N457" i="1"/>
  <c r="M457" i="1"/>
  <c r="L457" i="1"/>
  <c r="I457" i="1"/>
  <c r="H457" i="1"/>
  <c r="G457" i="1"/>
  <c r="F457" i="1"/>
  <c r="B457" i="1"/>
  <c r="O456" i="1"/>
  <c r="N456" i="1"/>
  <c r="M456" i="1"/>
  <c r="L456" i="1"/>
  <c r="H456" i="1"/>
  <c r="G456" i="1"/>
  <c r="I456" i="1" s="1"/>
  <c r="F456" i="1"/>
  <c r="B456" i="1"/>
  <c r="O455" i="1"/>
  <c r="O468" i="1" s="1"/>
  <c r="N455" i="1"/>
  <c r="M455" i="1"/>
  <c r="L455" i="1"/>
  <c r="H455" i="1"/>
  <c r="F455" i="1"/>
  <c r="G455" i="1" s="1"/>
  <c r="I455" i="1" s="1"/>
  <c r="B455" i="1"/>
  <c r="O442" i="1"/>
  <c r="N442" i="1"/>
  <c r="M442" i="1"/>
  <c r="L442" i="1"/>
  <c r="H442" i="1"/>
  <c r="F442" i="1"/>
  <c r="G442" i="1" s="1"/>
  <c r="I442" i="1" s="1"/>
  <c r="B442" i="1"/>
  <c r="O441" i="1"/>
  <c r="N441" i="1"/>
  <c r="M441" i="1"/>
  <c r="L441" i="1"/>
  <c r="H441" i="1"/>
  <c r="F441" i="1"/>
  <c r="G441" i="1" s="1"/>
  <c r="I441" i="1" s="1"/>
  <c r="B441" i="1"/>
  <c r="O440" i="1"/>
  <c r="N440" i="1"/>
  <c r="M440" i="1"/>
  <c r="L440" i="1"/>
  <c r="H440" i="1"/>
  <c r="F440" i="1"/>
  <c r="G440" i="1" s="1"/>
  <c r="I440" i="1" s="1"/>
  <c r="B440" i="1"/>
  <c r="Q439" i="1"/>
  <c r="Q455" i="1" s="1"/>
  <c r="Q471" i="1" s="1"/>
  <c r="Q500" i="1" s="1"/>
  <c r="O439" i="1"/>
  <c r="O452" i="1" s="1"/>
  <c r="O506" i="1" s="1"/>
  <c r="N439" i="1"/>
  <c r="M439" i="1"/>
  <c r="L439" i="1"/>
  <c r="B439" i="1"/>
  <c r="P438" i="1"/>
  <c r="P439" i="1" s="1"/>
  <c r="P440" i="1" s="1"/>
  <c r="P441" i="1" s="1"/>
  <c r="P442" i="1" s="1"/>
  <c r="P443" i="1" s="1"/>
  <c r="P444" i="1" s="1"/>
  <c r="P445" i="1" s="1"/>
  <c r="P446" i="1" s="1"/>
  <c r="P447" i="1" s="1"/>
  <c r="P448" i="1" s="1"/>
  <c r="P449" i="1" s="1"/>
  <c r="P450" i="1" s="1"/>
  <c r="P451" i="1" s="1"/>
  <c r="P452" i="1" s="1"/>
  <c r="P453" i="1" s="1"/>
  <c r="P454" i="1" s="1"/>
  <c r="P455" i="1" s="1"/>
  <c r="P456" i="1" s="1"/>
  <c r="P457" i="1" s="1"/>
  <c r="P458" i="1" s="1"/>
  <c r="P459" i="1" s="1"/>
  <c r="P460" i="1" s="1"/>
  <c r="P461" i="1" s="1"/>
  <c r="P462" i="1" s="1"/>
  <c r="P463" i="1" s="1"/>
  <c r="P464" i="1" s="1"/>
  <c r="P465" i="1" s="1"/>
  <c r="P466" i="1" s="1"/>
  <c r="P467" i="1" s="1"/>
  <c r="P468" i="1" s="1"/>
  <c r="P469" i="1" s="1"/>
  <c r="P470" i="1" s="1"/>
  <c r="P471" i="1" s="1"/>
  <c r="P472" i="1" s="1"/>
  <c r="P473" i="1" s="1"/>
  <c r="P474" i="1" s="1"/>
  <c r="P475" i="1" s="1"/>
  <c r="P476" i="1" s="1"/>
  <c r="P477" i="1" s="1"/>
  <c r="P478" i="1" s="1"/>
  <c r="P479" i="1" s="1"/>
  <c r="P480" i="1" s="1"/>
  <c r="P481" i="1" s="1"/>
  <c r="P482" i="1" s="1"/>
  <c r="P483" i="1" s="1"/>
  <c r="P484" i="1" s="1"/>
  <c r="P485" i="1" s="1"/>
  <c r="P486" i="1" s="1"/>
  <c r="P487" i="1" s="1"/>
  <c r="P488" i="1" s="1"/>
  <c r="P489" i="1" s="1"/>
  <c r="P490" i="1" s="1"/>
  <c r="P491" i="1" s="1"/>
  <c r="P492" i="1" s="1"/>
  <c r="P493" i="1" s="1"/>
  <c r="P494" i="1" s="1"/>
  <c r="P495" i="1" s="1"/>
  <c r="P496" i="1" s="1"/>
  <c r="P497" i="1" s="1"/>
  <c r="P498" i="1" s="1"/>
  <c r="P499" i="1" s="1"/>
  <c r="P500" i="1" s="1"/>
  <c r="P501" i="1" s="1"/>
  <c r="P502" i="1" s="1"/>
  <c r="P503" i="1" s="1"/>
  <c r="P504" i="1" s="1"/>
  <c r="P505" i="1" s="1"/>
  <c r="P506" i="1" s="1"/>
  <c r="P507" i="1" s="1"/>
  <c r="P508" i="1" s="1"/>
  <c r="P509" i="1" s="1"/>
  <c r="P510" i="1" s="1"/>
  <c r="C436" i="1"/>
  <c r="F435" i="1"/>
  <c r="C435" i="1"/>
  <c r="C427" i="1"/>
  <c r="O417" i="1"/>
  <c r="K417" i="1"/>
  <c r="I417" i="1"/>
  <c r="O389" i="1"/>
  <c r="N389" i="1"/>
  <c r="M389" i="1"/>
  <c r="L389" i="1"/>
  <c r="I389" i="1"/>
  <c r="H389" i="1"/>
  <c r="F389" i="1"/>
  <c r="B389" i="1"/>
  <c r="O388" i="1"/>
  <c r="N388" i="1"/>
  <c r="M388" i="1"/>
  <c r="L388" i="1"/>
  <c r="H388" i="1"/>
  <c r="I388" i="1" s="1"/>
  <c r="F388" i="1"/>
  <c r="B388" i="1"/>
  <c r="O387" i="1"/>
  <c r="N387" i="1"/>
  <c r="M387" i="1"/>
  <c r="L387" i="1"/>
  <c r="I387" i="1"/>
  <c r="H387" i="1"/>
  <c r="F387" i="1"/>
  <c r="B387" i="1"/>
  <c r="O386" i="1"/>
  <c r="O412" i="1" s="1"/>
  <c r="N386" i="1"/>
  <c r="M386" i="1"/>
  <c r="L386" i="1"/>
  <c r="H386" i="1"/>
  <c r="I386" i="1" s="1"/>
  <c r="F386" i="1"/>
  <c r="B386" i="1"/>
  <c r="O383" i="1"/>
  <c r="O373" i="1"/>
  <c r="N373" i="1"/>
  <c r="M373" i="1"/>
  <c r="L373" i="1"/>
  <c r="H373" i="1"/>
  <c r="F373" i="1"/>
  <c r="G373" i="1" s="1"/>
  <c r="I373" i="1" s="1"/>
  <c r="B373" i="1"/>
  <c r="O372" i="1"/>
  <c r="N372" i="1"/>
  <c r="M372" i="1"/>
  <c r="L372" i="1"/>
  <c r="H372" i="1"/>
  <c r="F372" i="1"/>
  <c r="G372" i="1" s="1"/>
  <c r="I372" i="1" s="1"/>
  <c r="B372" i="1"/>
  <c r="O371" i="1"/>
  <c r="N371" i="1"/>
  <c r="M371" i="1"/>
  <c r="L371" i="1"/>
  <c r="H371" i="1"/>
  <c r="F371" i="1"/>
  <c r="G371" i="1" s="1"/>
  <c r="I371" i="1" s="1"/>
  <c r="B371" i="1"/>
  <c r="O370" i="1"/>
  <c r="N370" i="1"/>
  <c r="M370" i="1"/>
  <c r="L370" i="1"/>
  <c r="H370" i="1"/>
  <c r="F370" i="1"/>
  <c r="G370" i="1" s="1"/>
  <c r="I370" i="1" s="1"/>
  <c r="B370" i="1"/>
  <c r="O367" i="1"/>
  <c r="O421" i="1" s="1"/>
  <c r="P354" i="1"/>
  <c r="P355" i="1" s="1"/>
  <c r="P356" i="1" s="1"/>
  <c r="P357" i="1" s="1"/>
  <c r="P358" i="1" s="1"/>
  <c r="P359" i="1" s="1"/>
  <c r="P360" i="1" s="1"/>
  <c r="P361" i="1" s="1"/>
  <c r="P362" i="1" s="1"/>
  <c r="P363" i="1" s="1"/>
  <c r="P364" i="1" s="1"/>
  <c r="P365" i="1" s="1"/>
  <c r="P366" i="1" s="1"/>
  <c r="P367" i="1" s="1"/>
  <c r="P368" i="1" s="1"/>
  <c r="P369" i="1" s="1"/>
  <c r="P370" i="1" s="1"/>
  <c r="P371" i="1" s="1"/>
  <c r="P372" i="1" s="1"/>
  <c r="P373" i="1" s="1"/>
  <c r="P374" i="1" s="1"/>
  <c r="P375" i="1" s="1"/>
  <c r="P376" i="1" s="1"/>
  <c r="P377" i="1" s="1"/>
  <c r="P378" i="1" s="1"/>
  <c r="P379" i="1" s="1"/>
  <c r="P380" i="1" s="1"/>
  <c r="P381" i="1" s="1"/>
  <c r="P382" i="1" s="1"/>
  <c r="P383" i="1" s="1"/>
  <c r="P384" i="1" s="1"/>
  <c r="P385" i="1" s="1"/>
  <c r="P386" i="1" s="1"/>
  <c r="P387" i="1" s="1"/>
  <c r="P388" i="1" s="1"/>
  <c r="P389" i="1" s="1"/>
  <c r="P390" i="1" s="1"/>
  <c r="P391" i="1" s="1"/>
  <c r="P392" i="1" s="1"/>
  <c r="P393" i="1" s="1"/>
  <c r="P394" i="1" s="1"/>
  <c r="P395" i="1" s="1"/>
  <c r="P396" i="1" s="1"/>
  <c r="P397" i="1" s="1"/>
  <c r="P398" i="1" s="1"/>
  <c r="P399" i="1" s="1"/>
  <c r="P400" i="1" s="1"/>
  <c r="P401" i="1" s="1"/>
  <c r="P402" i="1" s="1"/>
  <c r="P403" i="1" s="1"/>
  <c r="P404" i="1" s="1"/>
  <c r="P405" i="1" s="1"/>
  <c r="P406" i="1" s="1"/>
  <c r="P407" i="1" s="1"/>
  <c r="P408" i="1" s="1"/>
  <c r="P409" i="1" s="1"/>
  <c r="P410" i="1" s="1"/>
  <c r="P411" i="1" s="1"/>
  <c r="P412" i="1" s="1"/>
  <c r="P413" i="1" s="1"/>
  <c r="P414" i="1" s="1"/>
  <c r="P415" i="1" s="1"/>
  <c r="P416" i="1" s="1"/>
  <c r="P417" i="1" s="1"/>
  <c r="P418" i="1" s="1"/>
  <c r="P419" i="1" s="1"/>
  <c r="P420" i="1" s="1"/>
  <c r="P421" i="1" s="1"/>
  <c r="P422" i="1" s="1"/>
  <c r="P423" i="1" s="1"/>
  <c r="P424" i="1" s="1"/>
  <c r="P425" i="1" s="1"/>
  <c r="O354" i="1"/>
  <c r="N354" i="1"/>
  <c r="M354" i="1"/>
  <c r="L354" i="1"/>
  <c r="B354" i="1"/>
  <c r="P353" i="1"/>
  <c r="Q354" i="1" s="1"/>
  <c r="C351" i="1"/>
  <c r="F350" i="1"/>
  <c r="C350" i="1"/>
  <c r="C342" i="1"/>
  <c r="O332" i="1"/>
  <c r="K332" i="1"/>
  <c r="I332" i="1"/>
  <c r="O302" i="1"/>
  <c r="O327" i="1" s="1"/>
  <c r="N302" i="1"/>
  <c r="M302" i="1"/>
  <c r="L302" i="1"/>
  <c r="H302" i="1"/>
  <c r="I302" i="1" s="1"/>
  <c r="F302" i="1"/>
  <c r="B302" i="1"/>
  <c r="O301" i="1"/>
  <c r="N301" i="1"/>
  <c r="M301" i="1"/>
  <c r="L301" i="1"/>
  <c r="I301" i="1"/>
  <c r="H301" i="1"/>
  <c r="F301" i="1"/>
  <c r="B301" i="1"/>
  <c r="O298" i="1"/>
  <c r="O287" i="1"/>
  <c r="N287" i="1"/>
  <c r="M287" i="1"/>
  <c r="L287" i="1"/>
  <c r="H287" i="1"/>
  <c r="F287" i="1"/>
  <c r="G287" i="1" s="1"/>
  <c r="I287" i="1" s="1"/>
  <c r="B287" i="1"/>
  <c r="O286" i="1"/>
  <c r="N286" i="1"/>
  <c r="M286" i="1"/>
  <c r="L286" i="1"/>
  <c r="H286" i="1"/>
  <c r="G286" i="1"/>
  <c r="I286" i="1" s="1"/>
  <c r="F286" i="1"/>
  <c r="B286" i="1"/>
  <c r="O285" i="1"/>
  <c r="N285" i="1"/>
  <c r="M285" i="1"/>
  <c r="L285" i="1"/>
  <c r="H285" i="1"/>
  <c r="F285" i="1"/>
  <c r="G285" i="1" s="1"/>
  <c r="I285" i="1" s="1"/>
  <c r="B285" i="1"/>
  <c r="O282" i="1"/>
  <c r="O336" i="1" s="1"/>
  <c r="O269" i="1"/>
  <c r="N269" i="1"/>
  <c r="M269" i="1"/>
  <c r="L269" i="1"/>
  <c r="B269" i="1"/>
  <c r="P268" i="1"/>
  <c r="Q269" i="1" s="1"/>
  <c r="C266" i="1"/>
  <c r="F265" i="1"/>
  <c r="C265" i="1"/>
  <c r="C257" i="1"/>
  <c r="O247" i="1"/>
  <c r="K247" i="1"/>
  <c r="I247" i="1"/>
  <c r="O242" i="1"/>
  <c r="O216" i="1"/>
  <c r="N216" i="1"/>
  <c r="M216" i="1"/>
  <c r="L216" i="1"/>
  <c r="I216" i="1"/>
  <c r="I242" i="1" s="1"/>
  <c r="H216" i="1"/>
  <c r="F216" i="1"/>
  <c r="B216" i="1"/>
  <c r="O203" i="1"/>
  <c r="O213" i="1" s="1"/>
  <c r="N203" i="1"/>
  <c r="M203" i="1"/>
  <c r="L203" i="1"/>
  <c r="H203" i="1"/>
  <c r="F203" i="1"/>
  <c r="G203" i="1" s="1"/>
  <c r="I203" i="1" s="1"/>
  <c r="B203" i="1"/>
  <c r="O202" i="1"/>
  <c r="N202" i="1"/>
  <c r="M202" i="1"/>
  <c r="L202" i="1"/>
  <c r="H202" i="1"/>
  <c r="F202" i="1"/>
  <c r="G202" i="1" s="1"/>
  <c r="I202" i="1" s="1"/>
  <c r="B202" i="1"/>
  <c r="O201" i="1"/>
  <c r="N201" i="1"/>
  <c r="M201" i="1"/>
  <c r="L201" i="1"/>
  <c r="H201" i="1"/>
  <c r="F201" i="1"/>
  <c r="G201" i="1" s="1"/>
  <c r="I201" i="1" s="1"/>
  <c r="B201" i="1"/>
  <c r="O200" i="1"/>
  <c r="N200" i="1"/>
  <c r="M200" i="1"/>
  <c r="L200" i="1"/>
  <c r="H200" i="1"/>
  <c r="G200" i="1"/>
  <c r="I200" i="1" s="1"/>
  <c r="F200" i="1"/>
  <c r="B200" i="1"/>
  <c r="O184" i="1"/>
  <c r="O197" i="1" s="1"/>
  <c r="N184" i="1"/>
  <c r="M184" i="1"/>
  <c r="L184" i="1"/>
  <c r="B184" i="1"/>
  <c r="P183" i="1"/>
  <c r="Q184" i="1" s="1"/>
  <c r="C181" i="1"/>
  <c r="F180" i="1"/>
  <c r="C180" i="1"/>
  <c r="C172" i="1"/>
  <c r="O162" i="1"/>
  <c r="K162" i="1"/>
  <c r="I162" i="1"/>
  <c r="O136" i="1"/>
  <c r="N136" i="1"/>
  <c r="M136" i="1"/>
  <c r="L136" i="1"/>
  <c r="H136" i="1"/>
  <c r="I136" i="1" s="1"/>
  <c r="F136" i="1"/>
  <c r="B136" i="1"/>
  <c r="O135" i="1"/>
  <c r="N135" i="1"/>
  <c r="M135" i="1"/>
  <c r="L135" i="1"/>
  <c r="I135" i="1"/>
  <c r="H135" i="1"/>
  <c r="F135" i="1"/>
  <c r="B135" i="1"/>
  <c r="O134" i="1"/>
  <c r="N134" i="1"/>
  <c r="M134" i="1"/>
  <c r="L134" i="1"/>
  <c r="H134" i="1"/>
  <c r="I134" i="1" s="1"/>
  <c r="F134" i="1"/>
  <c r="B134" i="1"/>
  <c r="O133" i="1"/>
  <c r="N133" i="1"/>
  <c r="M133" i="1"/>
  <c r="L133" i="1"/>
  <c r="H133" i="1"/>
  <c r="I133" i="1" s="1"/>
  <c r="F133" i="1"/>
  <c r="B133" i="1"/>
  <c r="O132" i="1"/>
  <c r="N132" i="1"/>
  <c r="M132" i="1"/>
  <c r="L132" i="1"/>
  <c r="I132" i="1"/>
  <c r="H132" i="1"/>
  <c r="F132" i="1"/>
  <c r="B132" i="1"/>
  <c r="O131" i="1"/>
  <c r="O157" i="1" s="1"/>
  <c r="N131" i="1"/>
  <c r="M131" i="1"/>
  <c r="L131" i="1"/>
  <c r="H131" i="1"/>
  <c r="I131" i="1" s="1"/>
  <c r="F131" i="1"/>
  <c r="B131" i="1"/>
  <c r="O128" i="1"/>
  <c r="O118" i="1"/>
  <c r="N118" i="1"/>
  <c r="M118" i="1"/>
  <c r="L118" i="1"/>
  <c r="H118" i="1"/>
  <c r="F118" i="1"/>
  <c r="G118" i="1" s="1"/>
  <c r="I118" i="1" s="1"/>
  <c r="B118" i="1"/>
  <c r="O117" i="1"/>
  <c r="N117" i="1"/>
  <c r="M117" i="1"/>
  <c r="L117" i="1"/>
  <c r="H117" i="1"/>
  <c r="F117" i="1"/>
  <c r="G117" i="1" s="1"/>
  <c r="I117" i="1" s="1"/>
  <c r="B117" i="1"/>
  <c r="O116" i="1"/>
  <c r="N116" i="1"/>
  <c r="M116" i="1"/>
  <c r="L116" i="1"/>
  <c r="H116" i="1"/>
  <c r="F116" i="1"/>
  <c r="G116" i="1" s="1"/>
  <c r="I116" i="1" s="1"/>
  <c r="B116" i="1"/>
  <c r="Q115" i="1"/>
  <c r="Q131" i="1" s="1"/>
  <c r="Q160" i="1" s="1"/>
  <c r="O115" i="1"/>
  <c r="N115" i="1"/>
  <c r="M115" i="1"/>
  <c r="L115" i="1"/>
  <c r="H115" i="1"/>
  <c r="F115" i="1"/>
  <c r="G115" i="1" s="1"/>
  <c r="I115" i="1" s="1"/>
  <c r="B115" i="1"/>
  <c r="O112" i="1"/>
  <c r="O166" i="1" s="1"/>
  <c r="Q99" i="1"/>
  <c r="Q100" i="1" s="1"/>
  <c r="P99" i="1"/>
  <c r="P100" i="1" s="1"/>
  <c r="P101" i="1" s="1"/>
  <c r="P102" i="1" s="1"/>
  <c r="P103" i="1" s="1"/>
  <c r="P104" i="1" s="1"/>
  <c r="P105" i="1" s="1"/>
  <c r="P106" i="1" s="1"/>
  <c r="P107" i="1" s="1"/>
  <c r="P108" i="1" s="1"/>
  <c r="P109" i="1" s="1"/>
  <c r="P110" i="1" s="1"/>
  <c r="P111" i="1" s="1"/>
  <c r="P112" i="1" s="1"/>
  <c r="P113" i="1" s="1"/>
  <c r="P114" i="1" s="1"/>
  <c r="P115" i="1" s="1"/>
  <c r="P116" i="1" s="1"/>
  <c r="P117" i="1" s="1"/>
  <c r="P118" i="1" s="1"/>
  <c r="P119" i="1" s="1"/>
  <c r="P120" i="1" s="1"/>
  <c r="P121" i="1" s="1"/>
  <c r="P122" i="1" s="1"/>
  <c r="P123" i="1" s="1"/>
  <c r="P124" i="1" s="1"/>
  <c r="P125" i="1" s="1"/>
  <c r="P126" i="1" s="1"/>
  <c r="P127" i="1" s="1"/>
  <c r="P128" i="1" s="1"/>
  <c r="P129" i="1" s="1"/>
  <c r="P130" i="1" s="1"/>
  <c r="P131" i="1" s="1"/>
  <c r="P132" i="1" s="1"/>
  <c r="P133" i="1" s="1"/>
  <c r="P134" i="1" s="1"/>
  <c r="P135" i="1" s="1"/>
  <c r="P136" i="1" s="1"/>
  <c r="P137" i="1" s="1"/>
  <c r="P138" i="1" s="1"/>
  <c r="P139" i="1" s="1"/>
  <c r="P140" i="1" s="1"/>
  <c r="P141" i="1" s="1"/>
  <c r="P142" i="1" s="1"/>
  <c r="P143" i="1" s="1"/>
  <c r="P144" i="1" s="1"/>
  <c r="P145" i="1" s="1"/>
  <c r="P146" i="1" s="1"/>
  <c r="P147" i="1" s="1"/>
  <c r="P148" i="1" s="1"/>
  <c r="P149" i="1" s="1"/>
  <c r="P150" i="1" s="1"/>
  <c r="P151" i="1" s="1"/>
  <c r="P152" i="1" s="1"/>
  <c r="P153" i="1" s="1"/>
  <c r="P154" i="1" s="1"/>
  <c r="P155" i="1" s="1"/>
  <c r="P156" i="1" s="1"/>
  <c r="P157" i="1" s="1"/>
  <c r="P158" i="1" s="1"/>
  <c r="P159" i="1" s="1"/>
  <c r="P160" i="1" s="1"/>
  <c r="P161" i="1" s="1"/>
  <c r="P162" i="1" s="1"/>
  <c r="P163" i="1" s="1"/>
  <c r="P164" i="1" s="1"/>
  <c r="P165" i="1" s="1"/>
  <c r="P166" i="1" s="1"/>
  <c r="P167" i="1" s="1"/>
  <c r="P168" i="1" s="1"/>
  <c r="P169" i="1" s="1"/>
  <c r="P170" i="1" s="1"/>
  <c r="O99" i="1"/>
  <c r="N99" i="1"/>
  <c r="M99" i="1"/>
  <c r="L99" i="1"/>
  <c r="B99" i="1"/>
  <c r="P98" i="1"/>
  <c r="C96" i="1"/>
  <c r="F95" i="1"/>
  <c r="C95" i="1"/>
  <c r="C87" i="1"/>
  <c r="O77" i="1"/>
  <c r="K77" i="1"/>
  <c r="I77" i="1"/>
  <c r="O52" i="1"/>
  <c r="N52" i="1"/>
  <c r="M52" i="1"/>
  <c r="L52" i="1"/>
  <c r="I52" i="1"/>
  <c r="H52" i="1"/>
  <c r="F52" i="1"/>
  <c r="B52" i="1"/>
  <c r="O51" i="1"/>
  <c r="N51" i="1"/>
  <c r="M51" i="1"/>
  <c r="L51" i="1"/>
  <c r="I51" i="1"/>
  <c r="H51" i="1"/>
  <c r="F51" i="1"/>
  <c r="B51" i="1"/>
  <c r="O50" i="1"/>
  <c r="N50" i="1"/>
  <c r="M50" i="1"/>
  <c r="L50" i="1"/>
  <c r="H50" i="1"/>
  <c r="I50" i="1" s="1"/>
  <c r="F50" i="1"/>
  <c r="B50" i="1"/>
  <c r="O49" i="1"/>
  <c r="N49" i="1"/>
  <c r="M49" i="1"/>
  <c r="L49" i="1"/>
  <c r="H49" i="1"/>
  <c r="I49" i="1" s="1"/>
  <c r="F49" i="1"/>
  <c r="B49" i="1"/>
  <c r="O48" i="1"/>
  <c r="N48" i="1"/>
  <c r="M48" i="1"/>
  <c r="L48" i="1"/>
  <c r="H48" i="1"/>
  <c r="I48" i="1" s="1"/>
  <c r="F48" i="1"/>
  <c r="B48" i="1"/>
  <c r="O47" i="1"/>
  <c r="N47" i="1"/>
  <c r="M47" i="1"/>
  <c r="L47" i="1"/>
  <c r="I47" i="1"/>
  <c r="H47" i="1"/>
  <c r="F47" i="1"/>
  <c r="B47" i="1"/>
  <c r="O46" i="1"/>
  <c r="O72" i="1" s="1"/>
  <c r="N46" i="1"/>
  <c r="M46" i="1"/>
  <c r="L46" i="1"/>
  <c r="H46" i="1"/>
  <c r="I46" i="1" s="1"/>
  <c r="F46" i="1"/>
  <c r="B46" i="1"/>
  <c r="O33" i="1"/>
  <c r="N33" i="1"/>
  <c r="M33" i="1"/>
  <c r="L33" i="1"/>
  <c r="H33" i="1"/>
  <c r="F33" i="1"/>
  <c r="G33" i="1" s="1"/>
  <c r="I33" i="1" s="1"/>
  <c r="B33" i="1"/>
  <c r="O32" i="1"/>
  <c r="N32" i="1"/>
  <c r="M32" i="1"/>
  <c r="L32" i="1"/>
  <c r="H32" i="1"/>
  <c r="F32" i="1"/>
  <c r="G32" i="1" s="1"/>
  <c r="I32" i="1" s="1"/>
  <c r="B32" i="1"/>
  <c r="O31" i="1"/>
  <c r="O43" i="1" s="1"/>
  <c r="N31" i="1"/>
  <c r="M31" i="1"/>
  <c r="L31" i="1"/>
  <c r="H31" i="1"/>
  <c r="F31" i="1"/>
  <c r="G31" i="1" s="1"/>
  <c r="I31" i="1" s="1"/>
  <c r="B31" i="1"/>
  <c r="O30" i="1"/>
  <c r="N30" i="1"/>
  <c r="M30" i="1"/>
  <c r="L30" i="1"/>
  <c r="H30" i="1"/>
  <c r="G30" i="1"/>
  <c r="I30" i="1" s="1"/>
  <c r="F30" i="1"/>
  <c r="B30" i="1"/>
  <c r="Q15" i="1"/>
  <c r="O15" i="1"/>
  <c r="O27" i="1" s="1"/>
  <c r="O81" i="1" s="1"/>
  <c r="N15" i="1"/>
  <c r="M15" i="1"/>
  <c r="L15" i="1"/>
  <c r="H15" i="1"/>
  <c r="G15" i="1"/>
  <c r="I15" i="1" s="1"/>
  <c r="F15" i="1"/>
  <c r="B15" i="1"/>
  <c r="Q14" i="1"/>
  <c r="Q30" i="1" s="1"/>
  <c r="Q46" i="1" s="1"/>
  <c r="Q75" i="1" s="1"/>
  <c r="O14" i="1"/>
  <c r="N14" i="1"/>
  <c r="M14" i="1"/>
  <c r="L14" i="1"/>
  <c r="B14" i="1"/>
  <c r="P13" i="1"/>
  <c r="P14" i="1" s="1"/>
  <c r="P15" i="1" s="1"/>
  <c r="P16" i="1" s="1"/>
  <c r="P17" i="1" s="1"/>
  <c r="P18" i="1" s="1"/>
  <c r="P19" i="1" s="1"/>
  <c r="P20" i="1" s="1"/>
  <c r="P21" i="1" s="1"/>
  <c r="P22" i="1" s="1"/>
  <c r="P23" i="1" s="1"/>
  <c r="P24" i="1" s="1"/>
  <c r="P25" i="1" s="1"/>
  <c r="P26" i="1" s="1"/>
  <c r="P27" i="1" s="1"/>
  <c r="P28" i="1" s="1"/>
  <c r="P29" i="1" s="1"/>
  <c r="P30" i="1" s="1"/>
  <c r="P31" i="1" s="1"/>
  <c r="P32" i="1" s="1"/>
  <c r="P33" i="1" s="1"/>
  <c r="P34" i="1" s="1"/>
  <c r="P35" i="1" s="1"/>
  <c r="P36" i="1" s="1"/>
  <c r="P37" i="1" s="1"/>
  <c r="P38" i="1" s="1"/>
  <c r="P39" i="1" s="1"/>
  <c r="P40" i="1" s="1"/>
  <c r="P41" i="1" s="1"/>
  <c r="P42" i="1" s="1"/>
  <c r="P43" i="1" s="1"/>
  <c r="P44" i="1" s="1"/>
  <c r="P45" i="1" s="1"/>
  <c r="P46" i="1" s="1"/>
  <c r="P47" i="1" s="1"/>
  <c r="P48" i="1" s="1"/>
  <c r="P49" i="1" s="1"/>
  <c r="P50" i="1" s="1"/>
  <c r="P51" i="1" s="1"/>
  <c r="P52" i="1" s="1"/>
  <c r="P53" i="1" s="1"/>
  <c r="P54" i="1" s="1"/>
  <c r="P55" i="1" s="1"/>
  <c r="P56" i="1" s="1"/>
  <c r="P57" i="1" s="1"/>
  <c r="P58" i="1" s="1"/>
  <c r="P59" i="1" s="1"/>
  <c r="P60" i="1" s="1"/>
  <c r="P61" i="1" s="1"/>
  <c r="P62" i="1" s="1"/>
  <c r="P63" i="1" s="1"/>
  <c r="P64" i="1" s="1"/>
  <c r="P65" i="1" s="1"/>
  <c r="P66" i="1" s="1"/>
  <c r="P67" i="1" s="1"/>
  <c r="P68" i="1" s="1"/>
  <c r="P69" i="1" s="1"/>
  <c r="P70" i="1" s="1"/>
  <c r="P71" i="1" s="1"/>
  <c r="P72" i="1" s="1"/>
  <c r="P73" i="1" s="1"/>
  <c r="P74" i="1" s="1"/>
  <c r="P75" i="1" s="1"/>
  <c r="P76" i="1" s="1"/>
  <c r="P77" i="1" s="1"/>
  <c r="P78" i="1" s="1"/>
  <c r="P79" i="1" s="1"/>
  <c r="P80" i="1" s="1"/>
  <c r="P81" i="1" s="1"/>
  <c r="P82" i="1" s="1"/>
  <c r="P83" i="1" s="1"/>
  <c r="P84" i="1" s="1"/>
  <c r="P85" i="1" s="1"/>
  <c r="C11" i="1"/>
  <c r="F10" i="1"/>
  <c r="C10" i="1"/>
  <c r="C2" i="1"/>
  <c r="O251" i="1" l="1"/>
  <c r="Q355" i="1"/>
  <c r="Q370" i="1"/>
  <c r="Q386" i="1" s="1"/>
  <c r="Q415" i="1" s="1"/>
  <c r="I667" i="1"/>
  <c r="I213" i="1"/>
  <c r="I184" i="1" s="1"/>
  <c r="I553" i="1"/>
  <c r="I524" i="1" s="1"/>
  <c r="I298" i="1"/>
  <c r="I269" i="1" s="1"/>
  <c r="I327" i="1"/>
  <c r="O676" i="1"/>
  <c r="I72" i="1"/>
  <c r="I412" i="1"/>
  <c r="I468" i="1"/>
  <c r="I439" i="1" s="1"/>
  <c r="I157" i="1"/>
  <c r="I43" i="1"/>
  <c r="I14" i="1" s="1"/>
  <c r="I128" i="1"/>
  <c r="I99" i="1" s="1"/>
  <c r="Q185" i="1"/>
  <c r="Q200" i="1"/>
  <c r="Q216" i="1" s="1"/>
  <c r="Q245" i="1" s="1"/>
  <c r="I383" i="1"/>
  <c r="I354" i="1" s="1"/>
  <c r="I638" i="1"/>
  <c r="I609" i="1" s="1"/>
  <c r="Q270" i="1"/>
  <c r="Q285" i="1"/>
  <c r="Q301" i="1" s="1"/>
  <c r="Q330" i="1" s="1"/>
  <c r="P609" i="1"/>
  <c r="P610" i="1" s="1"/>
  <c r="P611" i="1" s="1"/>
  <c r="P612" i="1" s="1"/>
  <c r="P613" i="1" s="1"/>
  <c r="P614" i="1" s="1"/>
  <c r="P615" i="1" s="1"/>
  <c r="P616" i="1" s="1"/>
  <c r="P617" i="1" s="1"/>
  <c r="P618" i="1" s="1"/>
  <c r="P619" i="1" s="1"/>
  <c r="P620" i="1" s="1"/>
  <c r="P621" i="1" s="1"/>
  <c r="P622" i="1" s="1"/>
  <c r="P623" i="1" s="1"/>
  <c r="P624" i="1" s="1"/>
  <c r="P625" i="1" s="1"/>
  <c r="P626" i="1" s="1"/>
  <c r="P627" i="1" s="1"/>
  <c r="P628" i="1" s="1"/>
  <c r="P629" i="1" s="1"/>
  <c r="P630" i="1" s="1"/>
  <c r="P631" i="1" s="1"/>
  <c r="P632" i="1" s="1"/>
  <c r="P633" i="1" s="1"/>
  <c r="P634" i="1" s="1"/>
  <c r="P635" i="1" s="1"/>
  <c r="P636" i="1" s="1"/>
  <c r="P637" i="1" s="1"/>
  <c r="P638" i="1" s="1"/>
  <c r="P639" i="1" s="1"/>
  <c r="P640" i="1" s="1"/>
  <c r="P641" i="1" s="1"/>
  <c r="P642" i="1" s="1"/>
  <c r="P643" i="1" s="1"/>
  <c r="P644" i="1" s="1"/>
  <c r="P645" i="1" s="1"/>
  <c r="P646" i="1" s="1"/>
  <c r="P647" i="1" s="1"/>
  <c r="P648" i="1" s="1"/>
  <c r="P649" i="1" s="1"/>
  <c r="P650" i="1" s="1"/>
  <c r="P651" i="1" s="1"/>
  <c r="P652" i="1" s="1"/>
  <c r="P653" i="1" s="1"/>
  <c r="P654" i="1" s="1"/>
  <c r="P655" i="1" s="1"/>
  <c r="P656" i="1" s="1"/>
  <c r="P657" i="1" s="1"/>
  <c r="P658" i="1" s="1"/>
  <c r="P659" i="1" s="1"/>
  <c r="P660" i="1" s="1"/>
  <c r="P661" i="1" s="1"/>
  <c r="P662" i="1" s="1"/>
  <c r="P663" i="1" s="1"/>
  <c r="P664" i="1" s="1"/>
  <c r="P665" i="1" s="1"/>
  <c r="P666" i="1" s="1"/>
  <c r="P667" i="1" s="1"/>
  <c r="P668" i="1" s="1"/>
  <c r="P669" i="1" s="1"/>
  <c r="P670" i="1" s="1"/>
  <c r="P671" i="1" s="1"/>
  <c r="P672" i="1" s="1"/>
  <c r="P673" i="1" s="1"/>
  <c r="P674" i="1" s="1"/>
  <c r="P675" i="1" s="1"/>
  <c r="P676" i="1" s="1"/>
  <c r="P677" i="1" s="1"/>
  <c r="P678" i="1" s="1"/>
  <c r="P679" i="1" s="1"/>
  <c r="P680" i="1" s="1"/>
  <c r="Q625" i="1"/>
  <c r="Q641" i="1" s="1"/>
  <c r="Q670" i="1" s="1"/>
  <c r="O1016" i="1"/>
  <c r="O1441" i="1"/>
  <c r="I922" i="1"/>
  <c r="Q1120" i="1"/>
  <c r="Q1135" i="1"/>
  <c r="Q1151" i="1" s="1"/>
  <c r="Q1180" i="1" s="1"/>
  <c r="I497" i="1"/>
  <c r="O761" i="1"/>
  <c r="I723" i="1"/>
  <c r="I694" i="1" s="1"/>
  <c r="Q950" i="1"/>
  <c r="Q965" i="1"/>
  <c r="Q981" i="1" s="1"/>
  <c r="Q1010" i="1" s="1"/>
  <c r="I968" i="1"/>
  <c r="Q525" i="1"/>
  <c r="Q695" i="1"/>
  <c r="Q710" i="1"/>
  <c r="Q726" i="1" s="1"/>
  <c r="Q755" i="1" s="1"/>
  <c r="Q1205" i="1"/>
  <c r="Q1220" i="1"/>
  <c r="Q1236" i="1" s="1"/>
  <c r="Q1265" i="1" s="1"/>
  <c r="Q440" i="1"/>
  <c r="I752" i="1"/>
  <c r="O931" i="1"/>
  <c r="I1092" i="1"/>
  <c r="P269" i="1"/>
  <c r="P270" i="1" s="1"/>
  <c r="P271" i="1" s="1"/>
  <c r="P272" i="1" s="1"/>
  <c r="P273" i="1" s="1"/>
  <c r="P274" i="1" s="1"/>
  <c r="P275" i="1" s="1"/>
  <c r="P276" i="1" s="1"/>
  <c r="P277" i="1" s="1"/>
  <c r="P278" i="1" s="1"/>
  <c r="P279" i="1" s="1"/>
  <c r="P280" i="1" s="1"/>
  <c r="P281" i="1" s="1"/>
  <c r="P282" i="1" s="1"/>
  <c r="P283" i="1" s="1"/>
  <c r="P284" i="1" s="1"/>
  <c r="P285" i="1" s="1"/>
  <c r="P286" i="1" s="1"/>
  <c r="P287" i="1" s="1"/>
  <c r="P288" i="1" s="1"/>
  <c r="P289" i="1" s="1"/>
  <c r="P290" i="1" s="1"/>
  <c r="P291" i="1" s="1"/>
  <c r="P292" i="1" s="1"/>
  <c r="P293" i="1" s="1"/>
  <c r="P294" i="1" s="1"/>
  <c r="P295" i="1" s="1"/>
  <c r="P296" i="1" s="1"/>
  <c r="P297" i="1" s="1"/>
  <c r="P298" i="1" s="1"/>
  <c r="P299" i="1" s="1"/>
  <c r="P300" i="1" s="1"/>
  <c r="P301" i="1" s="1"/>
  <c r="P302" i="1" s="1"/>
  <c r="P303" i="1" s="1"/>
  <c r="P304" i="1" s="1"/>
  <c r="P305" i="1" s="1"/>
  <c r="P306" i="1" s="1"/>
  <c r="P307" i="1" s="1"/>
  <c r="P308" i="1" s="1"/>
  <c r="P309" i="1" s="1"/>
  <c r="P310" i="1" s="1"/>
  <c r="P311" i="1" s="1"/>
  <c r="P312" i="1" s="1"/>
  <c r="P313" i="1" s="1"/>
  <c r="P314" i="1" s="1"/>
  <c r="P315" i="1" s="1"/>
  <c r="P316" i="1" s="1"/>
  <c r="P317" i="1" s="1"/>
  <c r="P318" i="1" s="1"/>
  <c r="P319" i="1" s="1"/>
  <c r="P320" i="1" s="1"/>
  <c r="P321" i="1" s="1"/>
  <c r="P322" i="1" s="1"/>
  <c r="P323" i="1" s="1"/>
  <c r="P324" i="1" s="1"/>
  <c r="P325" i="1" s="1"/>
  <c r="P326" i="1" s="1"/>
  <c r="P327" i="1" s="1"/>
  <c r="P328" i="1" s="1"/>
  <c r="P329" i="1" s="1"/>
  <c r="P330" i="1" s="1"/>
  <c r="P331" i="1" s="1"/>
  <c r="P332" i="1" s="1"/>
  <c r="P333" i="1" s="1"/>
  <c r="P334" i="1" s="1"/>
  <c r="P335" i="1" s="1"/>
  <c r="P336" i="1" s="1"/>
  <c r="P337" i="1" s="1"/>
  <c r="P338" i="1" s="1"/>
  <c r="P339" i="1" s="1"/>
  <c r="P340" i="1" s="1"/>
  <c r="K1034" i="1"/>
  <c r="I1047" i="1"/>
  <c r="I1099" i="1" s="1"/>
  <c r="K1066" i="1" s="1"/>
  <c r="K1092" i="1" s="1"/>
  <c r="K1052" i="1"/>
  <c r="I1177" i="1"/>
  <c r="P524" i="1"/>
  <c r="P525" i="1" s="1"/>
  <c r="P526" i="1" s="1"/>
  <c r="P527" i="1" s="1"/>
  <c r="P528" i="1" s="1"/>
  <c r="P529" i="1" s="1"/>
  <c r="P530" i="1" s="1"/>
  <c r="P531" i="1" s="1"/>
  <c r="P532" i="1" s="1"/>
  <c r="P533" i="1" s="1"/>
  <c r="P534" i="1" s="1"/>
  <c r="P535" i="1" s="1"/>
  <c r="P536" i="1" s="1"/>
  <c r="P537" i="1" s="1"/>
  <c r="P538" i="1" s="1"/>
  <c r="P539" i="1" s="1"/>
  <c r="P540" i="1" s="1"/>
  <c r="P541" i="1" s="1"/>
  <c r="P542" i="1" s="1"/>
  <c r="P543" i="1" s="1"/>
  <c r="P544" i="1" s="1"/>
  <c r="P545" i="1" s="1"/>
  <c r="P546" i="1" s="1"/>
  <c r="P547" i="1" s="1"/>
  <c r="P548" i="1" s="1"/>
  <c r="P549" i="1" s="1"/>
  <c r="P550" i="1" s="1"/>
  <c r="P551" i="1" s="1"/>
  <c r="P552" i="1" s="1"/>
  <c r="P553" i="1" s="1"/>
  <c r="P554" i="1" s="1"/>
  <c r="P555" i="1" s="1"/>
  <c r="P556" i="1" s="1"/>
  <c r="P557" i="1" s="1"/>
  <c r="P558" i="1" s="1"/>
  <c r="P559" i="1" s="1"/>
  <c r="P560" i="1" s="1"/>
  <c r="P561" i="1" s="1"/>
  <c r="P562" i="1" s="1"/>
  <c r="P563" i="1" s="1"/>
  <c r="P564" i="1" s="1"/>
  <c r="P565" i="1" s="1"/>
  <c r="P566" i="1" s="1"/>
  <c r="P567" i="1" s="1"/>
  <c r="P568" i="1" s="1"/>
  <c r="P569" i="1" s="1"/>
  <c r="P570" i="1" s="1"/>
  <c r="P571" i="1" s="1"/>
  <c r="P572" i="1" s="1"/>
  <c r="P573" i="1" s="1"/>
  <c r="P574" i="1" s="1"/>
  <c r="P575" i="1" s="1"/>
  <c r="P576" i="1" s="1"/>
  <c r="P577" i="1" s="1"/>
  <c r="P578" i="1" s="1"/>
  <c r="P579" i="1" s="1"/>
  <c r="P580" i="1" s="1"/>
  <c r="P581" i="1" s="1"/>
  <c r="P582" i="1" s="1"/>
  <c r="P583" i="1" s="1"/>
  <c r="P584" i="1" s="1"/>
  <c r="P585" i="1" s="1"/>
  <c r="P586" i="1" s="1"/>
  <c r="P587" i="1" s="1"/>
  <c r="P588" i="1" s="1"/>
  <c r="P589" i="1" s="1"/>
  <c r="P590" i="1" s="1"/>
  <c r="P591" i="1" s="1"/>
  <c r="P592" i="1" s="1"/>
  <c r="P593" i="1" s="1"/>
  <c r="P594" i="1" s="1"/>
  <c r="P595" i="1" s="1"/>
  <c r="I837" i="1"/>
  <c r="I844" i="1" s="1"/>
  <c r="O893" i="1"/>
  <c r="K1050" i="1"/>
  <c r="Q865" i="1"/>
  <c r="Q880" i="1"/>
  <c r="Q896" i="1" s="1"/>
  <c r="Q925" i="1" s="1"/>
  <c r="I883" i="1"/>
  <c r="I893" i="1" s="1"/>
  <c r="I864" i="1" s="1"/>
  <c r="O1101" i="1"/>
  <c r="I1148" i="1"/>
  <c r="I1119" i="1" s="1"/>
  <c r="O1271" i="1"/>
  <c r="P184" i="1"/>
  <c r="P185" i="1" s="1"/>
  <c r="P186" i="1" s="1"/>
  <c r="P187" i="1" s="1"/>
  <c r="P188" i="1" s="1"/>
  <c r="P189" i="1" s="1"/>
  <c r="P190" i="1" s="1"/>
  <c r="P191" i="1" s="1"/>
  <c r="P192" i="1" s="1"/>
  <c r="P193" i="1" s="1"/>
  <c r="P194" i="1" s="1"/>
  <c r="P195" i="1" s="1"/>
  <c r="P196" i="1" s="1"/>
  <c r="P197" i="1" s="1"/>
  <c r="P198" i="1" s="1"/>
  <c r="P199" i="1" s="1"/>
  <c r="P200" i="1" s="1"/>
  <c r="P201" i="1" s="1"/>
  <c r="P202" i="1" s="1"/>
  <c r="P203" i="1" s="1"/>
  <c r="P204" i="1" s="1"/>
  <c r="P205" i="1" s="1"/>
  <c r="P206" i="1" s="1"/>
  <c r="P207" i="1" s="1"/>
  <c r="P208" i="1" s="1"/>
  <c r="P209" i="1" s="1"/>
  <c r="P210" i="1" s="1"/>
  <c r="P211" i="1" s="1"/>
  <c r="P212" i="1" s="1"/>
  <c r="P213" i="1" s="1"/>
  <c r="P214" i="1" s="1"/>
  <c r="P215" i="1" s="1"/>
  <c r="P216" i="1" s="1"/>
  <c r="P217" i="1" s="1"/>
  <c r="P218" i="1" s="1"/>
  <c r="P219" i="1" s="1"/>
  <c r="P220" i="1" s="1"/>
  <c r="P221" i="1" s="1"/>
  <c r="P222" i="1" s="1"/>
  <c r="P223" i="1" s="1"/>
  <c r="P224" i="1" s="1"/>
  <c r="P225" i="1" s="1"/>
  <c r="P226" i="1" s="1"/>
  <c r="P227" i="1" s="1"/>
  <c r="P228" i="1" s="1"/>
  <c r="P229" i="1" s="1"/>
  <c r="P230" i="1" s="1"/>
  <c r="P231" i="1" s="1"/>
  <c r="P232" i="1" s="1"/>
  <c r="P233" i="1" s="1"/>
  <c r="P234" i="1" s="1"/>
  <c r="P235" i="1" s="1"/>
  <c r="P236" i="1" s="1"/>
  <c r="P237" i="1" s="1"/>
  <c r="P238" i="1" s="1"/>
  <c r="P239" i="1" s="1"/>
  <c r="P240" i="1" s="1"/>
  <c r="P241" i="1" s="1"/>
  <c r="P242" i="1" s="1"/>
  <c r="P243" i="1" s="1"/>
  <c r="P244" i="1" s="1"/>
  <c r="P245" i="1" s="1"/>
  <c r="P246" i="1" s="1"/>
  <c r="P247" i="1" s="1"/>
  <c r="P248" i="1" s="1"/>
  <c r="P249" i="1" s="1"/>
  <c r="P250" i="1" s="1"/>
  <c r="P251" i="1" s="1"/>
  <c r="P252" i="1" s="1"/>
  <c r="P253" i="1" s="1"/>
  <c r="P254" i="1" s="1"/>
  <c r="P255" i="1" s="1"/>
  <c r="Q780" i="1"/>
  <c r="Q795" i="1"/>
  <c r="Q811" i="1" s="1"/>
  <c r="Q840" i="1" s="1"/>
  <c r="I978" i="1"/>
  <c r="I949" i="1" s="1"/>
  <c r="I1007" i="1"/>
  <c r="Q1035" i="1"/>
  <c r="Q1050" i="1"/>
  <c r="Q1066" i="1" s="1"/>
  <c r="Q1095" i="1" s="1"/>
  <c r="I1233" i="1"/>
  <c r="I1204" i="1" s="1"/>
  <c r="P694" i="1"/>
  <c r="P695" i="1" s="1"/>
  <c r="P696" i="1" s="1"/>
  <c r="P697" i="1" s="1"/>
  <c r="P698" i="1" s="1"/>
  <c r="P699" i="1" s="1"/>
  <c r="P700" i="1" s="1"/>
  <c r="P701" i="1" s="1"/>
  <c r="P702" i="1" s="1"/>
  <c r="P703" i="1" s="1"/>
  <c r="P704" i="1" s="1"/>
  <c r="P705" i="1" s="1"/>
  <c r="P706" i="1" s="1"/>
  <c r="P707" i="1" s="1"/>
  <c r="P708" i="1" s="1"/>
  <c r="P709" i="1" s="1"/>
  <c r="P710" i="1" s="1"/>
  <c r="P711" i="1" s="1"/>
  <c r="P712" i="1" s="1"/>
  <c r="P713" i="1" s="1"/>
  <c r="P714" i="1" s="1"/>
  <c r="P715" i="1" s="1"/>
  <c r="P716" i="1" s="1"/>
  <c r="P717" i="1" s="1"/>
  <c r="P718" i="1" s="1"/>
  <c r="P719" i="1" s="1"/>
  <c r="P720" i="1" s="1"/>
  <c r="P721" i="1" s="1"/>
  <c r="P722" i="1" s="1"/>
  <c r="P723" i="1" s="1"/>
  <c r="P724" i="1" s="1"/>
  <c r="P725" i="1" s="1"/>
  <c r="P726" i="1" s="1"/>
  <c r="P727" i="1" s="1"/>
  <c r="P728" i="1" s="1"/>
  <c r="P729" i="1" s="1"/>
  <c r="P730" i="1" s="1"/>
  <c r="P731" i="1" s="1"/>
  <c r="P732" i="1" s="1"/>
  <c r="P733" i="1" s="1"/>
  <c r="P734" i="1" s="1"/>
  <c r="P735" i="1" s="1"/>
  <c r="P736" i="1" s="1"/>
  <c r="P737" i="1" s="1"/>
  <c r="P738" i="1" s="1"/>
  <c r="P739" i="1" s="1"/>
  <c r="P740" i="1" s="1"/>
  <c r="P741" i="1" s="1"/>
  <c r="P742" i="1" s="1"/>
  <c r="P743" i="1" s="1"/>
  <c r="P744" i="1" s="1"/>
  <c r="P745" i="1" s="1"/>
  <c r="P746" i="1" s="1"/>
  <c r="P747" i="1" s="1"/>
  <c r="P748" i="1" s="1"/>
  <c r="P749" i="1" s="1"/>
  <c r="P750" i="1" s="1"/>
  <c r="P751" i="1" s="1"/>
  <c r="P752" i="1" s="1"/>
  <c r="P753" i="1" s="1"/>
  <c r="P754" i="1" s="1"/>
  <c r="P755" i="1" s="1"/>
  <c r="P756" i="1" s="1"/>
  <c r="P757" i="1" s="1"/>
  <c r="P758" i="1" s="1"/>
  <c r="P759" i="1" s="1"/>
  <c r="P760" i="1" s="1"/>
  <c r="P761" i="1" s="1"/>
  <c r="P762" i="1" s="1"/>
  <c r="P763" i="1" s="1"/>
  <c r="P764" i="1" s="1"/>
  <c r="P765" i="1" s="1"/>
  <c r="P779" i="1"/>
  <c r="P780" i="1" s="1"/>
  <c r="P781" i="1" s="1"/>
  <c r="P782" i="1" s="1"/>
  <c r="P783" i="1" s="1"/>
  <c r="P784" i="1" s="1"/>
  <c r="P785" i="1" s="1"/>
  <c r="P786" i="1" s="1"/>
  <c r="P787" i="1" s="1"/>
  <c r="P788" i="1" s="1"/>
  <c r="P789" i="1" s="1"/>
  <c r="P790" i="1" s="1"/>
  <c r="P791" i="1" s="1"/>
  <c r="P792" i="1" s="1"/>
  <c r="P793" i="1" s="1"/>
  <c r="P794" i="1" s="1"/>
  <c r="P795" i="1" s="1"/>
  <c r="P796" i="1" s="1"/>
  <c r="P797" i="1" s="1"/>
  <c r="P798" i="1" s="1"/>
  <c r="P799" i="1" s="1"/>
  <c r="P800" i="1" s="1"/>
  <c r="P801" i="1" s="1"/>
  <c r="P802" i="1" s="1"/>
  <c r="P803" i="1" s="1"/>
  <c r="P804" i="1" s="1"/>
  <c r="P805" i="1" s="1"/>
  <c r="P806" i="1" s="1"/>
  <c r="P807" i="1" s="1"/>
  <c r="P808" i="1" s="1"/>
  <c r="P809" i="1" s="1"/>
  <c r="P810" i="1" s="1"/>
  <c r="P811" i="1" s="1"/>
  <c r="P812" i="1" s="1"/>
  <c r="P813" i="1" s="1"/>
  <c r="P814" i="1" s="1"/>
  <c r="P815" i="1" s="1"/>
  <c r="P816" i="1" s="1"/>
  <c r="P817" i="1" s="1"/>
  <c r="P818" i="1" s="1"/>
  <c r="P819" i="1" s="1"/>
  <c r="P820" i="1" s="1"/>
  <c r="P821" i="1" s="1"/>
  <c r="P822" i="1" s="1"/>
  <c r="P823" i="1" s="1"/>
  <c r="P824" i="1" s="1"/>
  <c r="P825" i="1" s="1"/>
  <c r="P826" i="1" s="1"/>
  <c r="P827" i="1" s="1"/>
  <c r="P828" i="1" s="1"/>
  <c r="P829" i="1" s="1"/>
  <c r="P830" i="1" s="1"/>
  <c r="P831" i="1" s="1"/>
  <c r="P832" i="1" s="1"/>
  <c r="P833" i="1" s="1"/>
  <c r="P834" i="1" s="1"/>
  <c r="P835" i="1" s="1"/>
  <c r="P836" i="1" s="1"/>
  <c r="P837" i="1" s="1"/>
  <c r="P838" i="1" s="1"/>
  <c r="P839" i="1" s="1"/>
  <c r="P840" i="1" s="1"/>
  <c r="P841" i="1" s="1"/>
  <c r="P842" i="1" s="1"/>
  <c r="P843" i="1" s="1"/>
  <c r="P844" i="1" s="1"/>
  <c r="P845" i="1" s="1"/>
  <c r="P846" i="1" s="1"/>
  <c r="P847" i="1" s="1"/>
  <c r="P848" i="1" s="1"/>
  <c r="P849" i="1" s="1"/>
  <c r="P850" i="1" s="1"/>
  <c r="P864" i="1"/>
  <c r="P865" i="1" s="1"/>
  <c r="P866" i="1" s="1"/>
  <c r="P867" i="1" s="1"/>
  <c r="P868" i="1" s="1"/>
  <c r="P869" i="1" s="1"/>
  <c r="P870" i="1" s="1"/>
  <c r="P871" i="1" s="1"/>
  <c r="P872" i="1" s="1"/>
  <c r="P873" i="1" s="1"/>
  <c r="P874" i="1" s="1"/>
  <c r="P875" i="1" s="1"/>
  <c r="P876" i="1" s="1"/>
  <c r="P877" i="1" s="1"/>
  <c r="P878" i="1" s="1"/>
  <c r="P879" i="1" s="1"/>
  <c r="P880" i="1" s="1"/>
  <c r="P881" i="1" s="1"/>
  <c r="P882" i="1" s="1"/>
  <c r="P883" i="1" s="1"/>
  <c r="P884" i="1" s="1"/>
  <c r="P885" i="1" s="1"/>
  <c r="P886" i="1" s="1"/>
  <c r="P887" i="1" s="1"/>
  <c r="P888" i="1" s="1"/>
  <c r="P889" i="1" s="1"/>
  <c r="P890" i="1" s="1"/>
  <c r="P891" i="1" s="1"/>
  <c r="P892" i="1" s="1"/>
  <c r="P893" i="1" s="1"/>
  <c r="P894" i="1" s="1"/>
  <c r="P895" i="1" s="1"/>
  <c r="P896" i="1" s="1"/>
  <c r="P897" i="1" s="1"/>
  <c r="P898" i="1" s="1"/>
  <c r="P899" i="1" s="1"/>
  <c r="P900" i="1" s="1"/>
  <c r="P901" i="1" s="1"/>
  <c r="P902" i="1" s="1"/>
  <c r="P903" i="1" s="1"/>
  <c r="P904" i="1" s="1"/>
  <c r="P905" i="1" s="1"/>
  <c r="P906" i="1" s="1"/>
  <c r="P907" i="1" s="1"/>
  <c r="P908" i="1" s="1"/>
  <c r="P909" i="1" s="1"/>
  <c r="P910" i="1" s="1"/>
  <c r="P911" i="1" s="1"/>
  <c r="P912" i="1" s="1"/>
  <c r="P913" i="1" s="1"/>
  <c r="P914" i="1" s="1"/>
  <c r="P915" i="1" s="1"/>
  <c r="P916" i="1" s="1"/>
  <c r="P917" i="1" s="1"/>
  <c r="P918" i="1" s="1"/>
  <c r="P919" i="1" s="1"/>
  <c r="P920" i="1" s="1"/>
  <c r="P921" i="1" s="1"/>
  <c r="P922" i="1" s="1"/>
  <c r="P923" i="1" s="1"/>
  <c r="P924" i="1" s="1"/>
  <c r="P925" i="1" s="1"/>
  <c r="P926" i="1" s="1"/>
  <c r="P927" i="1" s="1"/>
  <c r="P928" i="1" s="1"/>
  <c r="P929" i="1" s="1"/>
  <c r="P930" i="1" s="1"/>
  <c r="P931" i="1" s="1"/>
  <c r="P932" i="1" s="1"/>
  <c r="P933" i="1" s="1"/>
  <c r="P934" i="1" s="1"/>
  <c r="P935" i="1" s="1"/>
  <c r="P949" i="1"/>
  <c r="P950" i="1" s="1"/>
  <c r="P951" i="1" s="1"/>
  <c r="P952" i="1" s="1"/>
  <c r="P953" i="1" s="1"/>
  <c r="P954" i="1" s="1"/>
  <c r="P955" i="1" s="1"/>
  <c r="P956" i="1" s="1"/>
  <c r="P957" i="1" s="1"/>
  <c r="P958" i="1" s="1"/>
  <c r="P959" i="1" s="1"/>
  <c r="P960" i="1" s="1"/>
  <c r="P961" i="1" s="1"/>
  <c r="P962" i="1" s="1"/>
  <c r="P963" i="1" s="1"/>
  <c r="P964" i="1" s="1"/>
  <c r="P965" i="1" s="1"/>
  <c r="P966" i="1" s="1"/>
  <c r="P967" i="1" s="1"/>
  <c r="P968" i="1" s="1"/>
  <c r="P969" i="1" s="1"/>
  <c r="P970" i="1" s="1"/>
  <c r="P971" i="1" s="1"/>
  <c r="P972" i="1" s="1"/>
  <c r="P973" i="1" s="1"/>
  <c r="P974" i="1" s="1"/>
  <c r="P975" i="1" s="1"/>
  <c r="P976" i="1" s="1"/>
  <c r="P977" i="1" s="1"/>
  <c r="P978" i="1" s="1"/>
  <c r="P979" i="1" s="1"/>
  <c r="P980" i="1" s="1"/>
  <c r="P981" i="1" s="1"/>
  <c r="P982" i="1" s="1"/>
  <c r="P983" i="1" s="1"/>
  <c r="P984" i="1" s="1"/>
  <c r="P985" i="1" s="1"/>
  <c r="P986" i="1" s="1"/>
  <c r="P987" i="1" s="1"/>
  <c r="P988" i="1" s="1"/>
  <c r="P989" i="1" s="1"/>
  <c r="P990" i="1" s="1"/>
  <c r="P991" i="1" s="1"/>
  <c r="P992" i="1" s="1"/>
  <c r="P993" i="1" s="1"/>
  <c r="P994" i="1" s="1"/>
  <c r="P995" i="1" s="1"/>
  <c r="P996" i="1" s="1"/>
  <c r="P997" i="1" s="1"/>
  <c r="P998" i="1" s="1"/>
  <c r="P999" i="1" s="1"/>
  <c r="P1000" i="1" s="1"/>
  <c r="P1001" i="1" s="1"/>
  <c r="P1002" i="1" s="1"/>
  <c r="P1003" i="1" s="1"/>
  <c r="P1004" i="1" s="1"/>
  <c r="P1005" i="1" s="1"/>
  <c r="P1006" i="1" s="1"/>
  <c r="P1007" i="1" s="1"/>
  <c r="P1008" i="1" s="1"/>
  <c r="P1009" i="1" s="1"/>
  <c r="P1010" i="1" s="1"/>
  <c r="P1011" i="1" s="1"/>
  <c r="P1012" i="1" s="1"/>
  <c r="P1013" i="1" s="1"/>
  <c r="P1014" i="1" s="1"/>
  <c r="P1015" i="1" s="1"/>
  <c r="P1016" i="1" s="1"/>
  <c r="P1017" i="1" s="1"/>
  <c r="P1018" i="1" s="1"/>
  <c r="P1019" i="1" s="1"/>
  <c r="P1020" i="1" s="1"/>
  <c r="P1034" i="1"/>
  <c r="P1035" i="1" s="1"/>
  <c r="P1036" i="1" s="1"/>
  <c r="P1037" i="1" s="1"/>
  <c r="P1038" i="1" s="1"/>
  <c r="P1039" i="1" s="1"/>
  <c r="P1040" i="1" s="1"/>
  <c r="P1041" i="1" s="1"/>
  <c r="P1042" i="1" s="1"/>
  <c r="P1043" i="1" s="1"/>
  <c r="P1044" i="1" s="1"/>
  <c r="P1045" i="1" s="1"/>
  <c r="P1046" i="1" s="1"/>
  <c r="P1047" i="1" s="1"/>
  <c r="P1048" i="1" s="1"/>
  <c r="P1049" i="1" s="1"/>
  <c r="P1050" i="1" s="1"/>
  <c r="P1051" i="1" s="1"/>
  <c r="P1052" i="1" s="1"/>
  <c r="P1053" i="1" s="1"/>
  <c r="P1054" i="1" s="1"/>
  <c r="P1055" i="1" s="1"/>
  <c r="P1056" i="1" s="1"/>
  <c r="P1057" i="1" s="1"/>
  <c r="P1058" i="1" s="1"/>
  <c r="P1059" i="1" s="1"/>
  <c r="P1060" i="1" s="1"/>
  <c r="P1061" i="1" s="1"/>
  <c r="P1062" i="1" s="1"/>
  <c r="P1063" i="1" s="1"/>
  <c r="P1064" i="1" s="1"/>
  <c r="P1065" i="1" s="1"/>
  <c r="P1066" i="1" s="1"/>
  <c r="P1067" i="1" s="1"/>
  <c r="P1068" i="1" s="1"/>
  <c r="P1069" i="1" s="1"/>
  <c r="P1070" i="1" s="1"/>
  <c r="P1071" i="1" s="1"/>
  <c r="P1072" i="1" s="1"/>
  <c r="P1073" i="1" s="1"/>
  <c r="P1074" i="1" s="1"/>
  <c r="P1075" i="1" s="1"/>
  <c r="P1076" i="1" s="1"/>
  <c r="P1077" i="1" s="1"/>
  <c r="P1078" i="1" s="1"/>
  <c r="P1079" i="1" s="1"/>
  <c r="P1080" i="1" s="1"/>
  <c r="P1081" i="1" s="1"/>
  <c r="P1082" i="1" s="1"/>
  <c r="P1083" i="1" s="1"/>
  <c r="P1084" i="1" s="1"/>
  <c r="P1085" i="1" s="1"/>
  <c r="P1086" i="1" s="1"/>
  <c r="P1087" i="1" s="1"/>
  <c r="P1088" i="1" s="1"/>
  <c r="P1089" i="1" s="1"/>
  <c r="P1090" i="1" s="1"/>
  <c r="P1091" i="1" s="1"/>
  <c r="P1092" i="1" s="1"/>
  <c r="P1093" i="1" s="1"/>
  <c r="P1094" i="1" s="1"/>
  <c r="P1095" i="1" s="1"/>
  <c r="P1096" i="1" s="1"/>
  <c r="P1097" i="1" s="1"/>
  <c r="P1098" i="1" s="1"/>
  <c r="P1099" i="1" s="1"/>
  <c r="P1100" i="1" s="1"/>
  <c r="P1101" i="1" s="1"/>
  <c r="P1102" i="1" s="1"/>
  <c r="P1103" i="1" s="1"/>
  <c r="P1104" i="1" s="1"/>
  <c r="P1105" i="1" s="1"/>
  <c r="P1119" i="1"/>
  <c r="P1120" i="1" s="1"/>
  <c r="P1121" i="1" s="1"/>
  <c r="P1122" i="1" s="1"/>
  <c r="P1123" i="1" s="1"/>
  <c r="P1124" i="1" s="1"/>
  <c r="P1125" i="1" s="1"/>
  <c r="P1126" i="1" s="1"/>
  <c r="P1127" i="1" s="1"/>
  <c r="P1128" i="1" s="1"/>
  <c r="P1129" i="1" s="1"/>
  <c r="P1130" i="1" s="1"/>
  <c r="P1131" i="1" s="1"/>
  <c r="P1132" i="1" s="1"/>
  <c r="P1133" i="1" s="1"/>
  <c r="P1134" i="1" s="1"/>
  <c r="P1135" i="1" s="1"/>
  <c r="P1136" i="1" s="1"/>
  <c r="P1137" i="1" s="1"/>
  <c r="P1138" i="1" s="1"/>
  <c r="P1139" i="1" s="1"/>
  <c r="P1140" i="1" s="1"/>
  <c r="P1141" i="1" s="1"/>
  <c r="P1142" i="1" s="1"/>
  <c r="P1143" i="1" s="1"/>
  <c r="P1144" i="1" s="1"/>
  <c r="P1145" i="1" s="1"/>
  <c r="P1146" i="1" s="1"/>
  <c r="P1147" i="1" s="1"/>
  <c r="P1148" i="1" s="1"/>
  <c r="P1149" i="1" s="1"/>
  <c r="P1150" i="1" s="1"/>
  <c r="P1151" i="1" s="1"/>
  <c r="P1152" i="1" s="1"/>
  <c r="P1153" i="1" s="1"/>
  <c r="P1154" i="1" s="1"/>
  <c r="P1155" i="1" s="1"/>
  <c r="P1156" i="1" s="1"/>
  <c r="P1157" i="1" s="1"/>
  <c r="P1158" i="1" s="1"/>
  <c r="P1159" i="1" s="1"/>
  <c r="P1160" i="1" s="1"/>
  <c r="P1161" i="1" s="1"/>
  <c r="P1162" i="1" s="1"/>
  <c r="P1163" i="1" s="1"/>
  <c r="P1164" i="1" s="1"/>
  <c r="P1165" i="1" s="1"/>
  <c r="P1166" i="1" s="1"/>
  <c r="P1167" i="1" s="1"/>
  <c r="P1168" i="1" s="1"/>
  <c r="P1169" i="1" s="1"/>
  <c r="P1170" i="1" s="1"/>
  <c r="P1171" i="1" s="1"/>
  <c r="P1172" i="1" s="1"/>
  <c r="P1173" i="1" s="1"/>
  <c r="P1174" i="1" s="1"/>
  <c r="P1175" i="1" s="1"/>
  <c r="P1176" i="1" s="1"/>
  <c r="P1177" i="1" s="1"/>
  <c r="P1178" i="1" s="1"/>
  <c r="P1179" i="1" s="1"/>
  <c r="P1180" i="1" s="1"/>
  <c r="P1181" i="1" s="1"/>
  <c r="P1182" i="1" s="1"/>
  <c r="P1183" i="1" s="1"/>
  <c r="P1184" i="1" s="1"/>
  <c r="P1185" i="1" s="1"/>
  <c r="P1186" i="1" s="1"/>
  <c r="P1187" i="1" s="1"/>
  <c r="P1188" i="1" s="1"/>
  <c r="P1189" i="1" s="1"/>
  <c r="P1190" i="1" s="1"/>
  <c r="I2152" i="1"/>
  <c r="I2204" i="1" s="1"/>
  <c r="K2156" i="1" s="1"/>
  <c r="K2139" i="1"/>
  <c r="Q1305" i="1"/>
  <c r="Q1321" i="1" s="1"/>
  <c r="Q1350" i="1" s="1"/>
  <c r="O1611" i="1"/>
  <c r="I1857" i="1"/>
  <c r="Q1900" i="1"/>
  <c r="Q1916" i="1" s="1"/>
  <c r="Q1945" i="1" s="1"/>
  <c r="Q1885" i="1"/>
  <c r="I1998" i="1"/>
  <c r="I1969" i="1" s="1"/>
  <c r="I2407" i="1"/>
  <c r="I1403" i="1"/>
  <c r="I1374" i="1" s="1"/>
  <c r="I1828" i="1"/>
  <c r="I1799" i="1" s="1"/>
  <c r="I2027" i="1"/>
  <c r="I1476" i="1"/>
  <c r="I1658" i="1"/>
  <c r="I1629" i="1" s="1"/>
  <c r="I1687" i="1"/>
  <c r="Q1715" i="1"/>
  <c r="Q1730" i="1"/>
  <c r="Q1746" i="1" s="1"/>
  <c r="Q1775" i="1" s="1"/>
  <c r="I1573" i="1"/>
  <c r="I1544" i="1" s="1"/>
  <c r="K2158" i="1"/>
  <c r="Q1374" i="1"/>
  <c r="Q1475" i="1"/>
  <c r="Q1491" i="1" s="1"/>
  <c r="Q1520" i="1" s="1"/>
  <c r="Q1460" i="1"/>
  <c r="I2083" i="1"/>
  <c r="I2054" i="1" s="1"/>
  <c r="O1781" i="1"/>
  <c r="I1913" i="1"/>
  <c r="I1884" i="1" s="1"/>
  <c r="I1942" i="1"/>
  <c r="Q1985" i="1"/>
  <c r="Q2001" i="1" s="1"/>
  <c r="Q2030" i="1" s="1"/>
  <c r="Q1970" i="1"/>
  <c r="I1318" i="1"/>
  <c r="I1289" i="1" s="1"/>
  <c r="Q1544" i="1"/>
  <c r="P1544" i="1"/>
  <c r="P1545" i="1" s="1"/>
  <c r="P1546" i="1" s="1"/>
  <c r="P1547" i="1" s="1"/>
  <c r="P1548" i="1" s="1"/>
  <c r="P1549" i="1" s="1"/>
  <c r="P1550" i="1" s="1"/>
  <c r="P1551" i="1" s="1"/>
  <c r="P1552" i="1" s="1"/>
  <c r="P1553" i="1" s="1"/>
  <c r="P1554" i="1" s="1"/>
  <c r="P1555" i="1" s="1"/>
  <c r="P1556" i="1" s="1"/>
  <c r="P1557" i="1" s="1"/>
  <c r="P1558" i="1" s="1"/>
  <c r="P1559" i="1" s="1"/>
  <c r="P1560" i="1" s="1"/>
  <c r="P1561" i="1" s="1"/>
  <c r="P1562" i="1" s="1"/>
  <c r="P1563" i="1" s="1"/>
  <c r="P1564" i="1" s="1"/>
  <c r="P1565" i="1" s="1"/>
  <c r="P1566" i="1" s="1"/>
  <c r="P1567" i="1" s="1"/>
  <c r="P1568" i="1" s="1"/>
  <c r="P1569" i="1" s="1"/>
  <c r="P1570" i="1" s="1"/>
  <c r="P1571" i="1" s="1"/>
  <c r="P1572" i="1" s="1"/>
  <c r="P1573" i="1" s="1"/>
  <c r="P1574" i="1" s="1"/>
  <c r="P1575" i="1" s="1"/>
  <c r="P1576" i="1" s="1"/>
  <c r="P1577" i="1" s="1"/>
  <c r="P1578" i="1" s="1"/>
  <c r="P1579" i="1" s="1"/>
  <c r="P1580" i="1" s="1"/>
  <c r="P1581" i="1" s="1"/>
  <c r="P1582" i="1" s="1"/>
  <c r="P1583" i="1" s="1"/>
  <c r="P1584" i="1" s="1"/>
  <c r="P1585" i="1" s="1"/>
  <c r="P1586" i="1" s="1"/>
  <c r="P1587" i="1" s="1"/>
  <c r="P1588" i="1" s="1"/>
  <c r="P1589" i="1" s="1"/>
  <c r="P1590" i="1" s="1"/>
  <c r="P1591" i="1" s="1"/>
  <c r="P1592" i="1" s="1"/>
  <c r="P1593" i="1" s="1"/>
  <c r="P1594" i="1" s="1"/>
  <c r="P1595" i="1" s="1"/>
  <c r="P1596" i="1" s="1"/>
  <c r="P1597" i="1" s="1"/>
  <c r="P1598" i="1" s="1"/>
  <c r="P1599" i="1" s="1"/>
  <c r="P1600" i="1" s="1"/>
  <c r="P1601" i="1" s="1"/>
  <c r="P1602" i="1" s="1"/>
  <c r="P1603" i="1" s="1"/>
  <c r="P1604" i="1" s="1"/>
  <c r="P1605" i="1" s="1"/>
  <c r="P1606" i="1" s="1"/>
  <c r="P1607" i="1" s="1"/>
  <c r="P1608" i="1" s="1"/>
  <c r="P1609" i="1" s="1"/>
  <c r="P1610" i="1" s="1"/>
  <c r="P1611" i="1" s="1"/>
  <c r="P1612" i="1" s="1"/>
  <c r="P1613" i="1" s="1"/>
  <c r="P1614" i="1" s="1"/>
  <c r="P1615" i="1" s="1"/>
  <c r="I1517" i="1"/>
  <c r="I1602" i="1"/>
  <c r="Q1630" i="1"/>
  <c r="Q1645" i="1"/>
  <c r="Q1661" i="1" s="1"/>
  <c r="Q1690" i="1" s="1"/>
  <c r="I1743" i="1"/>
  <c r="I1714" i="1" s="1"/>
  <c r="I1772" i="1"/>
  <c r="Q1815" i="1"/>
  <c r="Q1831" i="1" s="1"/>
  <c r="Q1860" i="1" s="1"/>
  <c r="Q1800" i="1"/>
  <c r="K2140" i="1"/>
  <c r="I2678" i="1"/>
  <c r="I2649" i="1" s="1"/>
  <c r="I2763" i="1"/>
  <c r="I2734" i="1" s="1"/>
  <c r="Q2139" i="1"/>
  <c r="P2139" i="1"/>
  <c r="P2140" i="1" s="1"/>
  <c r="P2141" i="1" s="1"/>
  <c r="P2142" i="1" s="1"/>
  <c r="P2143" i="1" s="1"/>
  <c r="P2144" i="1" s="1"/>
  <c r="P2145" i="1" s="1"/>
  <c r="P2146" i="1" s="1"/>
  <c r="P2147" i="1" s="1"/>
  <c r="P2148" i="1" s="1"/>
  <c r="P2149" i="1" s="1"/>
  <c r="P2150" i="1" s="1"/>
  <c r="P2151" i="1" s="1"/>
  <c r="P2152" i="1" s="1"/>
  <c r="P2153" i="1" s="1"/>
  <c r="P2154" i="1" s="1"/>
  <c r="P2155" i="1" s="1"/>
  <c r="P2156" i="1" s="1"/>
  <c r="P2157" i="1" s="1"/>
  <c r="P2158" i="1" s="1"/>
  <c r="P2159" i="1" s="1"/>
  <c r="P2160" i="1" s="1"/>
  <c r="P2161" i="1" s="1"/>
  <c r="P2162" i="1" s="1"/>
  <c r="P2163" i="1" s="1"/>
  <c r="P2164" i="1" s="1"/>
  <c r="P2165" i="1" s="1"/>
  <c r="P2166" i="1" s="1"/>
  <c r="P2167" i="1" s="1"/>
  <c r="P2168" i="1" s="1"/>
  <c r="P2169" i="1" s="1"/>
  <c r="P2170" i="1" s="1"/>
  <c r="P2171" i="1" s="1"/>
  <c r="P2172" i="1" s="1"/>
  <c r="P2173" i="1" s="1"/>
  <c r="P2174" i="1" s="1"/>
  <c r="P2175" i="1" s="1"/>
  <c r="P2176" i="1" s="1"/>
  <c r="P2177" i="1" s="1"/>
  <c r="P2178" i="1" s="1"/>
  <c r="P2179" i="1" s="1"/>
  <c r="P2180" i="1" s="1"/>
  <c r="P2181" i="1" s="1"/>
  <c r="P2182" i="1" s="1"/>
  <c r="P2183" i="1" s="1"/>
  <c r="P2184" i="1" s="1"/>
  <c r="P2185" i="1" s="1"/>
  <c r="P2186" i="1" s="1"/>
  <c r="P2187" i="1" s="1"/>
  <c r="P2188" i="1" s="1"/>
  <c r="P2189" i="1" s="1"/>
  <c r="P2190" i="1" s="1"/>
  <c r="P2191" i="1" s="1"/>
  <c r="P2192" i="1" s="1"/>
  <c r="P2193" i="1" s="1"/>
  <c r="P2194" i="1" s="1"/>
  <c r="P2195" i="1" s="1"/>
  <c r="P2196" i="1" s="1"/>
  <c r="P2197" i="1" s="1"/>
  <c r="P2198" i="1" s="1"/>
  <c r="P2199" i="1" s="1"/>
  <c r="P2200" i="1" s="1"/>
  <c r="P2201" i="1" s="1"/>
  <c r="P2202" i="1" s="1"/>
  <c r="P2203" i="1" s="1"/>
  <c r="P2204" i="1" s="1"/>
  <c r="P2205" i="1" s="1"/>
  <c r="P2206" i="1" s="1"/>
  <c r="P2207" i="1" s="1"/>
  <c r="P2208" i="1" s="1"/>
  <c r="P2209" i="1" s="1"/>
  <c r="P2210" i="1" s="1"/>
  <c r="O2206" i="1"/>
  <c r="O2376" i="1"/>
  <c r="I2452" i="1"/>
  <c r="Q2835" i="1"/>
  <c r="Q2851" i="1" s="1"/>
  <c r="Q2880" i="1" s="1"/>
  <c r="Q2820" i="1"/>
  <c r="Q2904" i="1"/>
  <c r="P2904" i="1"/>
  <c r="P2905" i="1" s="1"/>
  <c r="P2906" i="1" s="1"/>
  <c r="P2907" i="1" s="1"/>
  <c r="P2908" i="1" s="1"/>
  <c r="P2909" i="1" s="1"/>
  <c r="P2910" i="1" s="1"/>
  <c r="P2911" i="1" s="1"/>
  <c r="P2912" i="1" s="1"/>
  <c r="P2913" i="1" s="1"/>
  <c r="P2914" i="1" s="1"/>
  <c r="P2915" i="1" s="1"/>
  <c r="P2916" i="1" s="1"/>
  <c r="P2917" i="1" s="1"/>
  <c r="P2918" i="1" s="1"/>
  <c r="P2919" i="1" s="1"/>
  <c r="P2920" i="1" s="1"/>
  <c r="P2921" i="1" s="1"/>
  <c r="P2922" i="1" s="1"/>
  <c r="P2923" i="1" s="1"/>
  <c r="P2924" i="1" s="1"/>
  <c r="P2925" i="1" s="1"/>
  <c r="P2926" i="1" s="1"/>
  <c r="P2927" i="1" s="1"/>
  <c r="P2928" i="1" s="1"/>
  <c r="P2929" i="1" s="1"/>
  <c r="P2930" i="1" s="1"/>
  <c r="P2931" i="1" s="1"/>
  <c r="P2932" i="1" s="1"/>
  <c r="P2933" i="1" s="1"/>
  <c r="P2934" i="1" s="1"/>
  <c r="P2935" i="1" s="1"/>
  <c r="P2936" i="1" s="1"/>
  <c r="P2937" i="1" s="1"/>
  <c r="P2938" i="1" s="1"/>
  <c r="P2939" i="1" s="1"/>
  <c r="P2940" i="1" s="1"/>
  <c r="P2941" i="1" s="1"/>
  <c r="P2942" i="1" s="1"/>
  <c r="P2943" i="1" s="1"/>
  <c r="P2944" i="1" s="1"/>
  <c r="P2945" i="1" s="1"/>
  <c r="P2946" i="1" s="1"/>
  <c r="P2947" i="1" s="1"/>
  <c r="P2948" i="1" s="1"/>
  <c r="P2949" i="1" s="1"/>
  <c r="P2950" i="1" s="1"/>
  <c r="P2951" i="1" s="1"/>
  <c r="P2952" i="1" s="1"/>
  <c r="P2953" i="1" s="1"/>
  <c r="P2954" i="1" s="1"/>
  <c r="P2955" i="1" s="1"/>
  <c r="P2956" i="1" s="1"/>
  <c r="P2957" i="1" s="1"/>
  <c r="P2958" i="1" s="1"/>
  <c r="P2959" i="1" s="1"/>
  <c r="P2960" i="1" s="1"/>
  <c r="P2961" i="1" s="1"/>
  <c r="P2962" i="1" s="1"/>
  <c r="P2963" i="1" s="1"/>
  <c r="P2964" i="1" s="1"/>
  <c r="P2965" i="1" s="1"/>
  <c r="P2966" i="1" s="1"/>
  <c r="P2967" i="1" s="1"/>
  <c r="P2968" i="1" s="1"/>
  <c r="P2969" i="1" s="1"/>
  <c r="P2970" i="1" s="1"/>
  <c r="P2971" i="1" s="1"/>
  <c r="P2972" i="1" s="1"/>
  <c r="P2973" i="1" s="1"/>
  <c r="P2974" i="1" s="1"/>
  <c r="P2975" i="1" s="1"/>
  <c r="Q2480" i="1"/>
  <c r="Q2495" i="1"/>
  <c r="Q2511" i="1" s="1"/>
  <c r="Q2540" i="1" s="1"/>
  <c r="I2593" i="1"/>
  <c r="I2564" i="1" s="1"/>
  <c r="Q2665" i="1"/>
  <c r="Q2681" i="1" s="1"/>
  <c r="Q2710" i="1" s="1"/>
  <c r="I2253" i="1"/>
  <c r="I2224" i="1" s="1"/>
  <c r="I2338" i="1"/>
  <c r="I2309" i="1" s="1"/>
  <c r="I2622" i="1"/>
  <c r="I3018" i="1"/>
  <c r="I2989" i="1" s="1"/>
  <c r="I3047" i="1"/>
  <c r="K2141" i="1"/>
  <c r="P1799" i="1"/>
  <c r="P1800" i="1" s="1"/>
  <c r="P1801" i="1" s="1"/>
  <c r="P1802" i="1" s="1"/>
  <c r="P1803" i="1" s="1"/>
  <c r="P1804" i="1" s="1"/>
  <c r="P1805" i="1" s="1"/>
  <c r="P1806" i="1" s="1"/>
  <c r="P1807" i="1" s="1"/>
  <c r="P1808" i="1" s="1"/>
  <c r="P1809" i="1" s="1"/>
  <c r="P1810" i="1" s="1"/>
  <c r="P1811" i="1" s="1"/>
  <c r="P1812" i="1" s="1"/>
  <c r="P1813" i="1" s="1"/>
  <c r="P1814" i="1" s="1"/>
  <c r="P1815" i="1" s="1"/>
  <c r="P1816" i="1" s="1"/>
  <c r="P1817" i="1" s="1"/>
  <c r="P1818" i="1" s="1"/>
  <c r="P1819" i="1" s="1"/>
  <c r="P1820" i="1" s="1"/>
  <c r="P1821" i="1" s="1"/>
  <c r="P1822" i="1" s="1"/>
  <c r="P1823" i="1" s="1"/>
  <c r="P1824" i="1" s="1"/>
  <c r="P1825" i="1" s="1"/>
  <c r="P1826" i="1" s="1"/>
  <c r="P1827" i="1" s="1"/>
  <c r="P1828" i="1" s="1"/>
  <c r="P1829" i="1" s="1"/>
  <c r="P1830" i="1" s="1"/>
  <c r="P1831" i="1" s="1"/>
  <c r="P1832" i="1" s="1"/>
  <c r="P1833" i="1" s="1"/>
  <c r="P1834" i="1" s="1"/>
  <c r="P1835" i="1" s="1"/>
  <c r="P1836" i="1" s="1"/>
  <c r="P1837" i="1" s="1"/>
  <c r="P1838" i="1" s="1"/>
  <c r="P1839" i="1" s="1"/>
  <c r="P1840" i="1" s="1"/>
  <c r="P1841" i="1" s="1"/>
  <c r="P1842" i="1" s="1"/>
  <c r="P1843" i="1" s="1"/>
  <c r="P1844" i="1" s="1"/>
  <c r="P1845" i="1" s="1"/>
  <c r="P1846" i="1" s="1"/>
  <c r="P1847" i="1" s="1"/>
  <c r="P1848" i="1" s="1"/>
  <c r="P1849" i="1" s="1"/>
  <c r="P1850" i="1" s="1"/>
  <c r="P1851" i="1" s="1"/>
  <c r="P1852" i="1" s="1"/>
  <c r="P1853" i="1" s="1"/>
  <c r="P1854" i="1" s="1"/>
  <c r="P1855" i="1" s="1"/>
  <c r="P1856" i="1" s="1"/>
  <c r="P1857" i="1" s="1"/>
  <c r="P1858" i="1" s="1"/>
  <c r="P1859" i="1" s="1"/>
  <c r="P1860" i="1" s="1"/>
  <c r="P1861" i="1" s="1"/>
  <c r="P1862" i="1" s="1"/>
  <c r="P1863" i="1" s="1"/>
  <c r="P1864" i="1" s="1"/>
  <c r="P1865" i="1" s="1"/>
  <c r="P1866" i="1" s="1"/>
  <c r="P1867" i="1" s="1"/>
  <c r="P1868" i="1" s="1"/>
  <c r="P1869" i="1" s="1"/>
  <c r="P1870" i="1" s="1"/>
  <c r="P1884" i="1"/>
  <c r="P1885" i="1" s="1"/>
  <c r="P1886" i="1" s="1"/>
  <c r="P1887" i="1" s="1"/>
  <c r="P1888" i="1" s="1"/>
  <c r="P1889" i="1" s="1"/>
  <c r="P1890" i="1" s="1"/>
  <c r="P1891" i="1" s="1"/>
  <c r="P1892" i="1" s="1"/>
  <c r="P1893" i="1" s="1"/>
  <c r="P1894" i="1" s="1"/>
  <c r="P1895" i="1" s="1"/>
  <c r="P1896" i="1" s="1"/>
  <c r="P1897" i="1" s="1"/>
  <c r="P1898" i="1" s="1"/>
  <c r="P1899" i="1" s="1"/>
  <c r="P1900" i="1" s="1"/>
  <c r="P1901" i="1" s="1"/>
  <c r="P1902" i="1" s="1"/>
  <c r="P1903" i="1" s="1"/>
  <c r="P1904" i="1" s="1"/>
  <c r="P1905" i="1" s="1"/>
  <c r="P1906" i="1" s="1"/>
  <c r="P1907" i="1" s="1"/>
  <c r="P1908" i="1" s="1"/>
  <c r="P1909" i="1" s="1"/>
  <c r="P1910" i="1" s="1"/>
  <c r="P1911" i="1" s="1"/>
  <c r="P1912" i="1" s="1"/>
  <c r="P1913" i="1" s="1"/>
  <c r="P1914" i="1" s="1"/>
  <c r="P1915" i="1" s="1"/>
  <c r="P1916" i="1" s="1"/>
  <c r="P1917" i="1" s="1"/>
  <c r="P1918" i="1" s="1"/>
  <c r="P1919" i="1" s="1"/>
  <c r="P1920" i="1" s="1"/>
  <c r="P1921" i="1" s="1"/>
  <c r="P1922" i="1" s="1"/>
  <c r="P1923" i="1" s="1"/>
  <c r="P1924" i="1" s="1"/>
  <c r="P1925" i="1" s="1"/>
  <c r="P1926" i="1" s="1"/>
  <c r="P1927" i="1" s="1"/>
  <c r="P1928" i="1" s="1"/>
  <c r="P1929" i="1" s="1"/>
  <c r="P1930" i="1" s="1"/>
  <c r="P1931" i="1" s="1"/>
  <c r="P1932" i="1" s="1"/>
  <c r="P1933" i="1" s="1"/>
  <c r="P1934" i="1" s="1"/>
  <c r="P1935" i="1" s="1"/>
  <c r="P1936" i="1" s="1"/>
  <c r="P1937" i="1" s="1"/>
  <c r="P1938" i="1" s="1"/>
  <c r="P1939" i="1" s="1"/>
  <c r="P1940" i="1" s="1"/>
  <c r="P1941" i="1" s="1"/>
  <c r="P1942" i="1" s="1"/>
  <c r="P1943" i="1" s="1"/>
  <c r="P1944" i="1" s="1"/>
  <c r="P1945" i="1" s="1"/>
  <c r="P1946" i="1" s="1"/>
  <c r="P1947" i="1" s="1"/>
  <c r="P1948" i="1" s="1"/>
  <c r="P1949" i="1" s="1"/>
  <c r="P1950" i="1" s="1"/>
  <c r="P1951" i="1" s="1"/>
  <c r="P1952" i="1" s="1"/>
  <c r="P1953" i="1" s="1"/>
  <c r="P1954" i="1" s="1"/>
  <c r="P1955" i="1" s="1"/>
  <c r="I2112" i="1"/>
  <c r="K2155" i="1"/>
  <c r="I2225" i="1"/>
  <c r="I2367" i="1"/>
  <c r="O2546" i="1"/>
  <c r="O2631" i="1"/>
  <c r="Q2750" i="1"/>
  <c r="Q2766" i="1" s="1"/>
  <c r="Q2795" i="1" s="1"/>
  <c r="Q2735" i="1"/>
  <c r="I2933" i="1"/>
  <c r="I2904" i="1" s="1"/>
  <c r="I2282" i="1"/>
  <c r="Q2395" i="1"/>
  <c r="Q2410" i="1"/>
  <c r="Q2426" i="1" s="1"/>
  <c r="Q2455" i="1" s="1"/>
  <c r="I2508" i="1"/>
  <c r="I2479" i="1" s="1"/>
  <c r="Q2565" i="1"/>
  <c r="Q2580" i="1"/>
  <c r="Q2596" i="1" s="1"/>
  <c r="Q2625" i="1" s="1"/>
  <c r="O2716" i="1"/>
  <c r="I2848" i="1"/>
  <c r="I2819" i="1" s="1"/>
  <c r="P1629" i="1"/>
  <c r="P1630" i="1" s="1"/>
  <c r="P1631" i="1" s="1"/>
  <c r="P1632" i="1" s="1"/>
  <c r="P1633" i="1" s="1"/>
  <c r="P1634" i="1" s="1"/>
  <c r="P1635" i="1" s="1"/>
  <c r="P1636" i="1" s="1"/>
  <c r="P1637" i="1" s="1"/>
  <c r="P1638" i="1" s="1"/>
  <c r="P1639" i="1" s="1"/>
  <c r="P1640" i="1" s="1"/>
  <c r="P1641" i="1" s="1"/>
  <c r="P1642" i="1" s="1"/>
  <c r="P1643" i="1" s="1"/>
  <c r="P1644" i="1" s="1"/>
  <c r="P1645" i="1" s="1"/>
  <c r="P1646" i="1" s="1"/>
  <c r="P1647" i="1" s="1"/>
  <c r="P1648" i="1" s="1"/>
  <c r="P1649" i="1" s="1"/>
  <c r="P1650" i="1" s="1"/>
  <c r="P1651" i="1" s="1"/>
  <c r="P1652" i="1" s="1"/>
  <c r="P1653" i="1" s="1"/>
  <c r="P1654" i="1" s="1"/>
  <c r="P1655" i="1" s="1"/>
  <c r="P1656" i="1" s="1"/>
  <c r="P1657" i="1" s="1"/>
  <c r="P1658" i="1" s="1"/>
  <c r="P1659" i="1" s="1"/>
  <c r="P1660" i="1" s="1"/>
  <c r="P1661" i="1" s="1"/>
  <c r="P1662" i="1" s="1"/>
  <c r="P1663" i="1" s="1"/>
  <c r="P1664" i="1" s="1"/>
  <c r="P1665" i="1" s="1"/>
  <c r="P1666" i="1" s="1"/>
  <c r="P1667" i="1" s="1"/>
  <c r="P1668" i="1" s="1"/>
  <c r="P1669" i="1" s="1"/>
  <c r="P1670" i="1" s="1"/>
  <c r="P1671" i="1" s="1"/>
  <c r="P1672" i="1" s="1"/>
  <c r="P1673" i="1" s="1"/>
  <c r="P1674" i="1" s="1"/>
  <c r="P1675" i="1" s="1"/>
  <c r="P1676" i="1" s="1"/>
  <c r="P1677" i="1" s="1"/>
  <c r="P1678" i="1" s="1"/>
  <c r="P1679" i="1" s="1"/>
  <c r="P1680" i="1" s="1"/>
  <c r="P1681" i="1" s="1"/>
  <c r="P1682" i="1" s="1"/>
  <c r="P1683" i="1" s="1"/>
  <c r="P1684" i="1" s="1"/>
  <c r="P1685" i="1" s="1"/>
  <c r="P1686" i="1" s="1"/>
  <c r="P1687" i="1" s="1"/>
  <c r="P1688" i="1" s="1"/>
  <c r="P1689" i="1" s="1"/>
  <c r="P1690" i="1" s="1"/>
  <c r="P1691" i="1" s="1"/>
  <c r="P1692" i="1" s="1"/>
  <c r="P1693" i="1" s="1"/>
  <c r="P1694" i="1" s="1"/>
  <c r="P1695" i="1" s="1"/>
  <c r="P1696" i="1" s="1"/>
  <c r="P1697" i="1" s="1"/>
  <c r="P1698" i="1" s="1"/>
  <c r="P1699" i="1" s="1"/>
  <c r="P1700" i="1" s="1"/>
  <c r="P1714" i="1"/>
  <c r="P1715" i="1" s="1"/>
  <c r="P1716" i="1" s="1"/>
  <c r="P1717" i="1" s="1"/>
  <c r="P1718" i="1" s="1"/>
  <c r="P1719" i="1" s="1"/>
  <c r="P1720" i="1" s="1"/>
  <c r="P1721" i="1" s="1"/>
  <c r="P1722" i="1" s="1"/>
  <c r="P1723" i="1" s="1"/>
  <c r="P1724" i="1" s="1"/>
  <c r="P1725" i="1" s="1"/>
  <c r="P1726" i="1" s="1"/>
  <c r="P1727" i="1" s="1"/>
  <c r="P1728" i="1" s="1"/>
  <c r="P1729" i="1" s="1"/>
  <c r="P1730" i="1" s="1"/>
  <c r="P1731" i="1" s="1"/>
  <c r="P1732" i="1" s="1"/>
  <c r="P1733" i="1" s="1"/>
  <c r="P1734" i="1" s="1"/>
  <c r="P1735" i="1" s="1"/>
  <c r="P1736" i="1" s="1"/>
  <c r="P1737" i="1" s="1"/>
  <c r="P1738" i="1" s="1"/>
  <c r="P1739" i="1" s="1"/>
  <c r="P1740" i="1" s="1"/>
  <c r="P1741" i="1" s="1"/>
  <c r="P1742" i="1" s="1"/>
  <c r="P1743" i="1" s="1"/>
  <c r="P1744" i="1" s="1"/>
  <c r="P1745" i="1" s="1"/>
  <c r="P1746" i="1" s="1"/>
  <c r="P1747" i="1" s="1"/>
  <c r="P1748" i="1" s="1"/>
  <c r="P1749" i="1" s="1"/>
  <c r="P1750" i="1" s="1"/>
  <c r="P1751" i="1" s="1"/>
  <c r="P1752" i="1" s="1"/>
  <c r="P1753" i="1" s="1"/>
  <c r="P1754" i="1" s="1"/>
  <c r="P1755" i="1" s="1"/>
  <c r="P1756" i="1" s="1"/>
  <c r="P1757" i="1" s="1"/>
  <c r="P1758" i="1" s="1"/>
  <c r="P1759" i="1" s="1"/>
  <c r="P1760" i="1" s="1"/>
  <c r="P1761" i="1" s="1"/>
  <c r="P1762" i="1" s="1"/>
  <c r="P1763" i="1" s="1"/>
  <c r="P1764" i="1" s="1"/>
  <c r="P1765" i="1" s="1"/>
  <c r="P1766" i="1" s="1"/>
  <c r="P1767" i="1" s="1"/>
  <c r="P1768" i="1" s="1"/>
  <c r="P1769" i="1" s="1"/>
  <c r="P1770" i="1" s="1"/>
  <c r="P1771" i="1" s="1"/>
  <c r="P1772" i="1" s="1"/>
  <c r="P1773" i="1" s="1"/>
  <c r="P1774" i="1" s="1"/>
  <c r="P1775" i="1" s="1"/>
  <c r="P1776" i="1" s="1"/>
  <c r="P1777" i="1" s="1"/>
  <c r="P1778" i="1" s="1"/>
  <c r="P1779" i="1" s="1"/>
  <c r="P1780" i="1" s="1"/>
  <c r="P1781" i="1" s="1"/>
  <c r="P1782" i="1" s="1"/>
  <c r="P1783" i="1" s="1"/>
  <c r="P1784" i="1" s="1"/>
  <c r="P1785" i="1" s="1"/>
  <c r="O2083" i="1"/>
  <c r="O2121" i="1" s="1"/>
  <c r="Q2310" i="1"/>
  <c r="Q2325" i="1"/>
  <c r="Q2341" i="1" s="1"/>
  <c r="Q2370" i="1" s="1"/>
  <c r="I3008" i="1"/>
  <c r="I3387" i="1"/>
  <c r="I3557" i="1"/>
  <c r="K3531" i="1"/>
  <c r="I3472" i="1"/>
  <c r="I3273" i="1"/>
  <c r="I3244" i="1" s="1"/>
  <c r="O3141" i="1"/>
  <c r="P2819" i="1"/>
  <c r="P2820" i="1" s="1"/>
  <c r="P2821" i="1" s="1"/>
  <c r="P2822" i="1" s="1"/>
  <c r="P2823" i="1" s="1"/>
  <c r="P2824" i="1" s="1"/>
  <c r="P2825" i="1" s="1"/>
  <c r="P2826" i="1" s="1"/>
  <c r="P2827" i="1" s="1"/>
  <c r="P2828" i="1" s="1"/>
  <c r="P2829" i="1" s="1"/>
  <c r="P2830" i="1" s="1"/>
  <c r="P2831" i="1" s="1"/>
  <c r="P2832" i="1" s="1"/>
  <c r="P2833" i="1" s="1"/>
  <c r="P2834" i="1" s="1"/>
  <c r="P2835" i="1" s="1"/>
  <c r="P2836" i="1" s="1"/>
  <c r="P2837" i="1" s="1"/>
  <c r="P2838" i="1" s="1"/>
  <c r="P2839" i="1" s="1"/>
  <c r="P2840" i="1" s="1"/>
  <c r="P2841" i="1" s="1"/>
  <c r="P2842" i="1" s="1"/>
  <c r="P2843" i="1" s="1"/>
  <c r="P2844" i="1" s="1"/>
  <c r="P2845" i="1" s="1"/>
  <c r="P2846" i="1" s="1"/>
  <c r="P2847" i="1" s="1"/>
  <c r="P2848" i="1" s="1"/>
  <c r="P2849" i="1" s="1"/>
  <c r="P2850" i="1" s="1"/>
  <c r="P2851" i="1" s="1"/>
  <c r="P2852" i="1" s="1"/>
  <c r="P2853" i="1" s="1"/>
  <c r="P2854" i="1" s="1"/>
  <c r="P2855" i="1" s="1"/>
  <c r="P2856" i="1" s="1"/>
  <c r="P2857" i="1" s="1"/>
  <c r="P2858" i="1" s="1"/>
  <c r="P2859" i="1" s="1"/>
  <c r="P2860" i="1" s="1"/>
  <c r="P2861" i="1" s="1"/>
  <c r="P2862" i="1" s="1"/>
  <c r="P2863" i="1" s="1"/>
  <c r="P2864" i="1" s="1"/>
  <c r="P2865" i="1" s="1"/>
  <c r="P2866" i="1" s="1"/>
  <c r="P2867" i="1" s="1"/>
  <c r="P2868" i="1" s="1"/>
  <c r="P2869" i="1" s="1"/>
  <c r="P2870" i="1" s="1"/>
  <c r="P2871" i="1" s="1"/>
  <c r="P2872" i="1" s="1"/>
  <c r="P2873" i="1" s="1"/>
  <c r="P2874" i="1" s="1"/>
  <c r="P2875" i="1" s="1"/>
  <c r="P2876" i="1" s="1"/>
  <c r="P2877" i="1" s="1"/>
  <c r="P2878" i="1" s="1"/>
  <c r="P2879" i="1" s="1"/>
  <c r="P2880" i="1" s="1"/>
  <c r="P2881" i="1" s="1"/>
  <c r="P2882" i="1" s="1"/>
  <c r="P2883" i="1" s="1"/>
  <c r="P2884" i="1" s="1"/>
  <c r="P2885" i="1" s="1"/>
  <c r="P2886" i="1" s="1"/>
  <c r="P2887" i="1" s="1"/>
  <c r="P2888" i="1" s="1"/>
  <c r="P2889" i="1" s="1"/>
  <c r="P2890" i="1" s="1"/>
  <c r="P2394" i="1"/>
  <c r="P2395" i="1" s="1"/>
  <c r="P2396" i="1" s="1"/>
  <c r="P2397" i="1" s="1"/>
  <c r="P2398" i="1" s="1"/>
  <c r="P2399" i="1" s="1"/>
  <c r="P2400" i="1" s="1"/>
  <c r="P2401" i="1" s="1"/>
  <c r="P2402" i="1" s="1"/>
  <c r="P2403" i="1" s="1"/>
  <c r="P2404" i="1" s="1"/>
  <c r="P2405" i="1" s="1"/>
  <c r="P2406" i="1" s="1"/>
  <c r="P2407" i="1" s="1"/>
  <c r="P2408" i="1" s="1"/>
  <c r="P2409" i="1" s="1"/>
  <c r="P2410" i="1" s="1"/>
  <c r="P2411" i="1" s="1"/>
  <c r="P2412" i="1" s="1"/>
  <c r="P2413" i="1" s="1"/>
  <c r="P2414" i="1" s="1"/>
  <c r="P2415" i="1" s="1"/>
  <c r="P2416" i="1" s="1"/>
  <c r="P2417" i="1" s="1"/>
  <c r="P2418" i="1" s="1"/>
  <c r="P2419" i="1" s="1"/>
  <c r="P2420" i="1" s="1"/>
  <c r="P2421" i="1" s="1"/>
  <c r="P2422" i="1" s="1"/>
  <c r="P2423" i="1" s="1"/>
  <c r="P2424" i="1" s="1"/>
  <c r="P2425" i="1" s="1"/>
  <c r="P2426" i="1" s="1"/>
  <c r="P2427" i="1" s="1"/>
  <c r="P2428" i="1" s="1"/>
  <c r="P2429" i="1" s="1"/>
  <c r="P2430" i="1" s="1"/>
  <c r="P2431" i="1" s="1"/>
  <c r="P2432" i="1" s="1"/>
  <c r="P2433" i="1" s="1"/>
  <c r="P2434" i="1" s="1"/>
  <c r="P2435" i="1" s="1"/>
  <c r="P2436" i="1" s="1"/>
  <c r="P2437" i="1" s="1"/>
  <c r="P2438" i="1" s="1"/>
  <c r="P2439" i="1" s="1"/>
  <c r="P2440" i="1" s="1"/>
  <c r="P2441" i="1" s="1"/>
  <c r="P2442" i="1" s="1"/>
  <c r="P2443" i="1" s="1"/>
  <c r="P2444" i="1" s="1"/>
  <c r="P2445" i="1" s="1"/>
  <c r="P2446" i="1" s="1"/>
  <c r="P2447" i="1" s="1"/>
  <c r="P2448" i="1" s="1"/>
  <c r="P2449" i="1" s="1"/>
  <c r="P2450" i="1" s="1"/>
  <c r="P2451" i="1" s="1"/>
  <c r="P2452" i="1" s="1"/>
  <c r="P2453" i="1" s="1"/>
  <c r="P2454" i="1" s="1"/>
  <c r="P2455" i="1" s="1"/>
  <c r="P2456" i="1" s="1"/>
  <c r="P2457" i="1" s="1"/>
  <c r="P2458" i="1" s="1"/>
  <c r="P2459" i="1" s="1"/>
  <c r="P2460" i="1" s="1"/>
  <c r="P2461" i="1" s="1"/>
  <c r="P2462" i="1" s="1"/>
  <c r="P2463" i="1" s="1"/>
  <c r="P2464" i="1" s="1"/>
  <c r="P2465" i="1" s="1"/>
  <c r="I3358" i="1"/>
  <c r="I3329" i="1" s="1"/>
  <c r="I2707" i="1"/>
  <c r="O2917" i="1"/>
  <c r="O2971" i="1" s="1"/>
  <c r="P2734" i="1"/>
  <c r="P2735" i="1" s="1"/>
  <c r="P2736" i="1" s="1"/>
  <c r="P2737" i="1" s="1"/>
  <c r="P2738" i="1" s="1"/>
  <c r="P2739" i="1" s="1"/>
  <c r="P2740" i="1" s="1"/>
  <c r="P2741" i="1" s="1"/>
  <c r="P2742" i="1" s="1"/>
  <c r="P2743" i="1" s="1"/>
  <c r="P2744" i="1" s="1"/>
  <c r="P2745" i="1" s="1"/>
  <c r="P2746" i="1" s="1"/>
  <c r="P2747" i="1" s="1"/>
  <c r="P2748" i="1" s="1"/>
  <c r="P2749" i="1" s="1"/>
  <c r="P2750" i="1" s="1"/>
  <c r="P2751" i="1" s="1"/>
  <c r="P2752" i="1" s="1"/>
  <c r="P2753" i="1" s="1"/>
  <c r="P2754" i="1" s="1"/>
  <c r="P2755" i="1" s="1"/>
  <c r="P2756" i="1" s="1"/>
  <c r="P2757" i="1" s="1"/>
  <c r="P2758" i="1" s="1"/>
  <c r="P2759" i="1" s="1"/>
  <c r="P2760" i="1" s="1"/>
  <c r="P2761" i="1" s="1"/>
  <c r="P2762" i="1" s="1"/>
  <c r="P2763" i="1" s="1"/>
  <c r="P2764" i="1" s="1"/>
  <c r="P2765" i="1" s="1"/>
  <c r="P2766" i="1" s="1"/>
  <c r="P2767" i="1" s="1"/>
  <c r="P2768" i="1" s="1"/>
  <c r="P2769" i="1" s="1"/>
  <c r="P2770" i="1" s="1"/>
  <c r="P2771" i="1" s="1"/>
  <c r="P2772" i="1" s="1"/>
  <c r="P2773" i="1" s="1"/>
  <c r="P2774" i="1" s="1"/>
  <c r="P2775" i="1" s="1"/>
  <c r="P2776" i="1" s="1"/>
  <c r="P2777" i="1" s="1"/>
  <c r="P2778" i="1" s="1"/>
  <c r="P2779" i="1" s="1"/>
  <c r="P2780" i="1" s="1"/>
  <c r="P2781" i="1" s="1"/>
  <c r="P2782" i="1" s="1"/>
  <c r="P2783" i="1" s="1"/>
  <c r="P2784" i="1" s="1"/>
  <c r="P2785" i="1" s="1"/>
  <c r="P2786" i="1" s="1"/>
  <c r="P2787" i="1" s="1"/>
  <c r="P2788" i="1" s="1"/>
  <c r="P2789" i="1" s="1"/>
  <c r="P2790" i="1" s="1"/>
  <c r="P2791" i="1" s="1"/>
  <c r="P2792" i="1" s="1"/>
  <c r="P2793" i="1" s="1"/>
  <c r="P2794" i="1" s="1"/>
  <c r="P2795" i="1" s="1"/>
  <c r="P2796" i="1" s="1"/>
  <c r="P2797" i="1" s="1"/>
  <c r="P2798" i="1" s="1"/>
  <c r="P2799" i="1" s="1"/>
  <c r="P2800" i="1" s="1"/>
  <c r="P2801" i="1" s="1"/>
  <c r="P2802" i="1" s="1"/>
  <c r="P2803" i="1" s="1"/>
  <c r="P2804" i="1" s="1"/>
  <c r="P2805" i="1" s="1"/>
  <c r="Q3245" i="1"/>
  <c r="Q3260" i="1"/>
  <c r="Q3276" i="1" s="1"/>
  <c r="Q3305" i="1" s="1"/>
  <c r="K3532" i="1"/>
  <c r="I3852" i="1"/>
  <c r="I3904" i="1" s="1"/>
  <c r="K3871" i="1" s="1"/>
  <c r="K3897" i="1" s="1"/>
  <c r="I3443" i="1"/>
  <c r="I3414" i="1" s="1"/>
  <c r="I2877" i="1"/>
  <c r="Q2989" i="1"/>
  <c r="I3103" i="1"/>
  <c r="I3074" i="1" s="1"/>
  <c r="I3092" i="1"/>
  <c r="I3564" i="1"/>
  <c r="O2801" i="1"/>
  <c r="I3132" i="1"/>
  <c r="I3188" i="1"/>
  <c r="I3159" i="1" s="1"/>
  <c r="I3302" i="1"/>
  <c r="I2537" i="1"/>
  <c r="P2309" i="1"/>
  <c r="P2310" i="1" s="1"/>
  <c r="P2311" i="1" s="1"/>
  <c r="P2312" i="1" s="1"/>
  <c r="P2313" i="1" s="1"/>
  <c r="P2314" i="1" s="1"/>
  <c r="P2315" i="1" s="1"/>
  <c r="P2316" i="1" s="1"/>
  <c r="P2317" i="1" s="1"/>
  <c r="P2318" i="1" s="1"/>
  <c r="P2319" i="1" s="1"/>
  <c r="P2320" i="1" s="1"/>
  <c r="P2321" i="1" s="1"/>
  <c r="P2322" i="1" s="1"/>
  <c r="P2323" i="1" s="1"/>
  <c r="P2324" i="1" s="1"/>
  <c r="P2325" i="1" s="1"/>
  <c r="P2326" i="1" s="1"/>
  <c r="P2327" i="1" s="1"/>
  <c r="P2328" i="1" s="1"/>
  <c r="P2329" i="1" s="1"/>
  <c r="P2330" i="1" s="1"/>
  <c r="P2331" i="1" s="1"/>
  <c r="P2332" i="1" s="1"/>
  <c r="P2333" i="1" s="1"/>
  <c r="P2334" i="1" s="1"/>
  <c r="P2335" i="1" s="1"/>
  <c r="P2336" i="1" s="1"/>
  <c r="P2337" i="1" s="1"/>
  <c r="P2338" i="1" s="1"/>
  <c r="P2339" i="1" s="1"/>
  <c r="P2340" i="1" s="1"/>
  <c r="P2341" i="1" s="1"/>
  <c r="P2342" i="1" s="1"/>
  <c r="P2343" i="1" s="1"/>
  <c r="P2344" i="1" s="1"/>
  <c r="P2345" i="1" s="1"/>
  <c r="P2346" i="1" s="1"/>
  <c r="P2347" i="1" s="1"/>
  <c r="P2348" i="1" s="1"/>
  <c r="P2349" i="1" s="1"/>
  <c r="P2350" i="1" s="1"/>
  <c r="P2351" i="1" s="1"/>
  <c r="P2352" i="1" s="1"/>
  <c r="P2353" i="1" s="1"/>
  <c r="P2354" i="1" s="1"/>
  <c r="P2355" i="1" s="1"/>
  <c r="P2356" i="1" s="1"/>
  <c r="P2357" i="1" s="1"/>
  <c r="P2358" i="1" s="1"/>
  <c r="P2359" i="1" s="1"/>
  <c r="P2360" i="1" s="1"/>
  <c r="P2361" i="1" s="1"/>
  <c r="P2362" i="1" s="1"/>
  <c r="P2363" i="1" s="1"/>
  <c r="P2364" i="1" s="1"/>
  <c r="P2365" i="1" s="1"/>
  <c r="P2366" i="1" s="1"/>
  <c r="P2367" i="1" s="1"/>
  <c r="P2368" i="1" s="1"/>
  <c r="P2369" i="1" s="1"/>
  <c r="P2370" i="1" s="1"/>
  <c r="P2371" i="1" s="1"/>
  <c r="P2372" i="1" s="1"/>
  <c r="P2373" i="1" s="1"/>
  <c r="P2374" i="1" s="1"/>
  <c r="P2375" i="1" s="1"/>
  <c r="P2376" i="1" s="1"/>
  <c r="P2377" i="1" s="1"/>
  <c r="P2378" i="1" s="1"/>
  <c r="P2379" i="1" s="1"/>
  <c r="P2380" i="1" s="1"/>
  <c r="P2479" i="1"/>
  <c r="P2480" i="1" s="1"/>
  <c r="P2481" i="1" s="1"/>
  <c r="P2482" i="1" s="1"/>
  <c r="P2483" i="1" s="1"/>
  <c r="P2484" i="1" s="1"/>
  <c r="P2485" i="1" s="1"/>
  <c r="P2486" i="1" s="1"/>
  <c r="P2487" i="1" s="1"/>
  <c r="P2488" i="1" s="1"/>
  <c r="P2489" i="1" s="1"/>
  <c r="P2490" i="1" s="1"/>
  <c r="P2491" i="1" s="1"/>
  <c r="P2492" i="1" s="1"/>
  <c r="P2493" i="1" s="1"/>
  <c r="P2494" i="1" s="1"/>
  <c r="P2495" i="1" s="1"/>
  <c r="P2496" i="1" s="1"/>
  <c r="P2497" i="1" s="1"/>
  <c r="P2498" i="1" s="1"/>
  <c r="P2499" i="1" s="1"/>
  <c r="P2500" i="1" s="1"/>
  <c r="P2501" i="1" s="1"/>
  <c r="P2502" i="1" s="1"/>
  <c r="P2503" i="1" s="1"/>
  <c r="P2504" i="1" s="1"/>
  <c r="P2505" i="1" s="1"/>
  <c r="P2506" i="1" s="1"/>
  <c r="P2507" i="1" s="1"/>
  <c r="P2508" i="1" s="1"/>
  <c r="P2509" i="1" s="1"/>
  <c r="P2510" i="1" s="1"/>
  <c r="P2511" i="1" s="1"/>
  <c r="P2512" i="1" s="1"/>
  <c r="P2513" i="1" s="1"/>
  <c r="P2514" i="1" s="1"/>
  <c r="P2515" i="1" s="1"/>
  <c r="P2516" i="1" s="1"/>
  <c r="P2517" i="1" s="1"/>
  <c r="P2518" i="1" s="1"/>
  <c r="P2519" i="1" s="1"/>
  <c r="P2520" i="1" s="1"/>
  <c r="P2521" i="1" s="1"/>
  <c r="P2522" i="1" s="1"/>
  <c r="P2523" i="1" s="1"/>
  <c r="P2524" i="1" s="1"/>
  <c r="P2525" i="1" s="1"/>
  <c r="P2526" i="1" s="1"/>
  <c r="P2527" i="1" s="1"/>
  <c r="P2528" i="1" s="1"/>
  <c r="P2529" i="1" s="1"/>
  <c r="P2530" i="1" s="1"/>
  <c r="P2531" i="1" s="1"/>
  <c r="P2532" i="1" s="1"/>
  <c r="P2533" i="1" s="1"/>
  <c r="P2534" i="1" s="1"/>
  <c r="P2535" i="1" s="1"/>
  <c r="P2536" i="1" s="1"/>
  <c r="P2537" i="1" s="1"/>
  <c r="P2538" i="1" s="1"/>
  <c r="P2539" i="1" s="1"/>
  <c r="P2540" i="1" s="1"/>
  <c r="P2541" i="1" s="1"/>
  <c r="P2542" i="1" s="1"/>
  <c r="P2543" i="1" s="1"/>
  <c r="P2544" i="1" s="1"/>
  <c r="P2545" i="1" s="1"/>
  <c r="P2546" i="1" s="1"/>
  <c r="P2547" i="1" s="1"/>
  <c r="P2548" i="1" s="1"/>
  <c r="P2549" i="1" s="1"/>
  <c r="P2550" i="1" s="1"/>
  <c r="K3535" i="1"/>
  <c r="Q3414" i="1"/>
  <c r="P3414" i="1"/>
  <c r="P3415" i="1" s="1"/>
  <c r="P3416" i="1" s="1"/>
  <c r="P3417" i="1" s="1"/>
  <c r="P3418" i="1" s="1"/>
  <c r="P3419" i="1" s="1"/>
  <c r="P3420" i="1" s="1"/>
  <c r="P3421" i="1" s="1"/>
  <c r="P3422" i="1" s="1"/>
  <c r="P3423" i="1" s="1"/>
  <c r="P3424" i="1" s="1"/>
  <c r="P3425" i="1" s="1"/>
  <c r="P3426" i="1" s="1"/>
  <c r="P3427" i="1" s="1"/>
  <c r="P3428" i="1" s="1"/>
  <c r="P3429" i="1" s="1"/>
  <c r="P3430" i="1" s="1"/>
  <c r="P3431" i="1" s="1"/>
  <c r="P3432" i="1" s="1"/>
  <c r="P3433" i="1" s="1"/>
  <c r="P3434" i="1" s="1"/>
  <c r="P3435" i="1" s="1"/>
  <c r="P3436" i="1" s="1"/>
  <c r="P3437" i="1" s="1"/>
  <c r="P3438" i="1" s="1"/>
  <c r="P3439" i="1" s="1"/>
  <c r="P3440" i="1" s="1"/>
  <c r="P3441" i="1" s="1"/>
  <c r="P3442" i="1" s="1"/>
  <c r="P3443" i="1" s="1"/>
  <c r="P3444" i="1" s="1"/>
  <c r="P3445" i="1" s="1"/>
  <c r="P3446" i="1" s="1"/>
  <c r="P3447" i="1" s="1"/>
  <c r="P3448" i="1" s="1"/>
  <c r="P3449" i="1" s="1"/>
  <c r="P3450" i="1" s="1"/>
  <c r="P3451" i="1" s="1"/>
  <c r="P3452" i="1" s="1"/>
  <c r="P3453" i="1" s="1"/>
  <c r="P3454" i="1" s="1"/>
  <c r="P3455" i="1" s="1"/>
  <c r="P3456" i="1" s="1"/>
  <c r="P3457" i="1" s="1"/>
  <c r="P3458" i="1" s="1"/>
  <c r="P3459" i="1" s="1"/>
  <c r="P3460" i="1" s="1"/>
  <c r="P3461" i="1" s="1"/>
  <c r="P3462" i="1" s="1"/>
  <c r="P3463" i="1" s="1"/>
  <c r="P3464" i="1" s="1"/>
  <c r="P3465" i="1" s="1"/>
  <c r="P3466" i="1" s="1"/>
  <c r="P3467" i="1" s="1"/>
  <c r="P3468" i="1" s="1"/>
  <c r="P3469" i="1" s="1"/>
  <c r="P3470" i="1" s="1"/>
  <c r="P3471" i="1" s="1"/>
  <c r="P3472" i="1" s="1"/>
  <c r="P3473" i="1" s="1"/>
  <c r="P3474" i="1" s="1"/>
  <c r="P3475" i="1" s="1"/>
  <c r="P3476" i="1" s="1"/>
  <c r="P3477" i="1" s="1"/>
  <c r="P3478" i="1" s="1"/>
  <c r="P3479" i="1" s="1"/>
  <c r="P3480" i="1" s="1"/>
  <c r="P3481" i="1" s="1"/>
  <c r="P3482" i="1" s="1"/>
  <c r="P3483" i="1" s="1"/>
  <c r="P3484" i="1" s="1"/>
  <c r="P3485" i="1" s="1"/>
  <c r="I3698" i="1"/>
  <c r="I3669" i="1" s="1"/>
  <c r="I3953" i="1"/>
  <c r="I3924" i="1" s="1"/>
  <c r="I4322" i="1"/>
  <c r="I4192" i="1"/>
  <c r="I4244" i="1" s="1"/>
  <c r="K4179" i="1" s="1"/>
  <c r="K4192" i="1" s="1"/>
  <c r="I4362" i="1"/>
  <c r="I4414" i="1" s="1"/>
  <c r="K4349" i="1" s="1"/>
  <c r="I3812" i="1"/>
  <c r="K3537" i="1"/>
  <c r="Q4025" i="1"/>
  <c r="Q4041" i="1" s="1"/>
  <c r="Q4070" i="1" s="1"/>
  <c r="Q4010" i="1"/>
  <c r="O4331" i="1"/>
  <c r="I3642" i="1"/>
  <c r="Q3840" i="1"/>
  <c r="Q3855" i="1"/>
  <c r="Q3871" i="1" s="1"/>
  <c r="Q3900" i="1" s="1"/>
  <c r="O4076" i="1"/>
  <c r="I4159" i="1"/>
  <c r="K4127" i="1"/>
  <c r="Q3515" i="1"/>
  <c r="Q3531" i="1" s="1"/>
  <c r="Q3560" i="1" s="1"/>
  <c r="O3651" i="1"/>
  <c r="Q3669" i="1"/>
  <c r="P3669" i="1"/>
  <c r="P3670" i="1" s="1"/>
  <c r="P3671" i="1" s="1"/>
  <c r="P3672" i="1" s="1"/>
  <c r="P3673" i="1" s="1"/>
  <c r="P3674" i="1" s="1"/>
  <c r="P3675" i="1" s="1"/>
  <c r="P3676" i="1" s="1"/>
  <c r="P3677" i="1" s="1"/>
  <c r="P3678" i="1" s="1"/>
  <c r="P3679" i="1" s="1"/>
  <c r="P3680" i="1" s="1"/>
  <c r="P3681" i="1" s="1"/>
  <c r="P3682" i="1" s="1"/>
  <c r="P3683" i="1" s="1"/>
  <c r="P3684" i="1" s="1"/>
  <c r="P3685" i="1" s="1"/>
  <c r="P3686" i="1" s="1"/>
  <c r="P3687" i="1" s="1"/>
  <c r="P3688" i="1" s="1"/>
  <c r="P3689" i="1" s="1"/>
  <c r="P3690" i="1" s="1"/>
  <c r="P3691" i="1" s="1"/>
  <c r="P3692" i="1" s="1"/>
  <c r="P3693" i="1" s="1"/>
  <c r="P3694" i="1" s="1"/>
  <c r="P3695" i="1" s="1"/>
  <c r="P3696" i="1" s="1"/>
  <c r="P3697" i="1" s="1"/>
  <c r="P3698" i="1" s="1"/>
  <c r="P3699" i="1" s="1"/>
  <c r="P3700" i="1" s="1"/>
  <c r="P3701" i="1" s="1"/>
  <c r="P3702" i="1" s="1"/>
  <c r="P3703" i="1" s="1"/>
  <c r="P3704" i="1" s="1"/>
  <c r="P3705" i="1" s="1"/>
  <c r="P3706" i="1" s="1"/>
  <c r="P3707" i="1" s="1"/>
  <c r="P3708" i="1" s="1"/>
  <c r="P3709" i="1" s="1"/>
  <c r="P3710" i="1" s="1"/>
  <c r="P3711" i="1" s="1"/>
  <c r="P3712" i="1" s="1"/>
  <c r="P3713" i="1" s="1"/>
  <c r="P3714" i="1" s="1"/>
  <c r="P3715" i="1" s="1"/>
  <c r="P3716" i="1" s="1"/>
  <c r="P3717" i="1" s="1"/>
  <c r="P3718" i="1" s="1"/>
  <c r="P3719" i="1" s="1"/>
  <c r="P3720" i="1" s="1"/>
  <c r="P3721" i="1" s="1"/>
  <c r="P3722" i="1" s="1"/>
  <c r="P3723" i="1" s="1"/>
  <c r="P3724" i="1" s="1"/>
  <c r="P3725" i="1" s="1"/>
  <c r="P3726" i="1" s="1"/>
  <c r="P3727" i="1" s="1"/>
  <c r="P3728" i="1" s="1"/>
  <c r="P3729" i="1" s="1"/>
  <c r="P3730" i="1" s="1"/>
  <c r="P3731" i="1" s="1"/>
  <c r="P3732" i="1" s="1"/>
  <c r="P3733" i="1" s="1"/>
  <c r="P3734" i="1" s="1"/>
  <c r="P3735" i="1" s="1"/>
  <c r="P3736" i="1" s="1"/>
  <c r="P3737" i="1" s="1"/>
  <c r="P3738" i="1" s="1"/>
  <c r="P3739" i="1" s="1"/>
  <c r="P3740" i="1" s="1"/>
  <c r="I4492" i="1"/>
  <c r="I4293" i="1"/>
  <c r="I4264" i="1" s="1"/>
  <c r="Q3925" i="1"/>
  <c r="Q3940" i="1"/>
  <c r="Q3956" i="1" s="1"/>
  <c r="Q3985" i="1" s="1"/>
  <c r="I3613" i="1"/>
  <c r="I3584" i="1" s="1"/>
  <c r="Q3345" i="1"/>
  <c r="Q3361" i="1" s="1"/>
  <c r="Q3390" i="1" s="1"/>
  <c r="Q3770" i="1"/>
  <c r="Q3786" i="1" s="1"/>
  <c r="Q3815" i="1" s="1"/>
  <c r="Q3755" i="1"/>
  <c r="K3536" i="1"/>
  <c r="I3727" i="1"/>
  <c r="I3783" i="1"/>
  <c r="I3754" i="1" s="1"/>
  <c r="P3244" i="1"/>
  <c r="P3245" i="1" s="1"/>
  <c r="P3246" i="1" s="1"/>
  <c r="P3247" i="1" s="1"/>
  <c r="P3248" i="1" s="1"/>
  <c r="P3249" i="1" s="1"/>
  <c r="P3250" i="1" s="1"/>
  <c r="P3251" i="1" s="1"/>
  <c r="P3252" i="1" s="1"/>
  <c r="P3253" i="1" s="1"/>
  <c r="P3254" i="1" s="1"/>
  <c r="P3255" i="1" s="1"/>
  <c r="P3256" i="1" s="1"/>
  <c r="P3257" i="1" s="1"/>
  <c r="P3258" i="1" s="1"/>
  <c r="P3259" i="1" s="1"/>
  <c r="P3260" i="1" s="1"/>
  <c r="P3261" i="1" s="1"/>
  <c r="P3262" i="1" s="1"/>
  <c r="P3263" i="1" s="1"/>
  <c r="P3264" i="1" s="1"/>
  <c r="P3265" i="1" s="1"/>
  <c r="P3266" i="1" s="1"/>
  <c r="P3267" i="1" s="1"/>
  <c r="P3268" i="1" s="1"/>
  <c r="P3269" i="1" s="1"/>
  <c r="P3270" i="1" s="1"/>
  <c r="P3271" i="1" s="1"/>
  <c r="P3272" i="1" s="1"/>
  <c r="P3273" i="1" s="1"/>
  <c r="P3274" i="1" s="1"/>
  <c r="P3275" i="1" s="1"/>
  <c r="P3276" i="1" s="1"/>
  <c r="P3277" i="1" s="1"/>
  <c r="P3278" i="1" s="1"/>
  <c r="P3279" i="1" s="1"/>
  <c r="P3280" i="1" s="1"/>
  <c r="P3281" i="1" s="1"/>
  <c r="P3282" i="1" s="1"/>
  <c r="P3283" i="1" s="1"/>
  <c r="P3284" i="1" s="1"/>
  <c r="P3285" i="1" s="1"/>
  <c r="P3286" i="1" s="1"/>
  <c r="P3287" i="1" s="1"/>
  <c r="P3288" i="1" s="1"/>
  <c r="P3289" i="1" s="1"/>
  <c r="P3290" i="1" s="1"/>
  <c r="P3291" i="1" s="1"/>
  <c r="P3292" i="1" s="1"/>
  <c r="P3293" i="1" s="1"/>
  <c r="P3294" i="1" s="1"/>
  <c r="P3295" i="1" s="1"/>
  <c r="P3296" i="1" s="1"/>
  <c r="P3297" i="1" s="1"/>
  <c r="P3298" i="1" s="1"/>
  <c r="P3299" i="1" s="1"/>
  <c r="P3300" i="1" s="1"/>
  <c r="P3301" i="1" s="1"/>
  <c r="P3302" i="1" s="1"/>
  <c r="P3303" i="1" s="1"/>
  <c r="P3304" i="1" s="1"/>
  <c r="P3305" i="1" s="1"/>
  <c r="P3306" i="1" s="1"/>
  <c r="P3307" i="1" s="1"/>
  <c r="P3308" i="1" s="1"/>
  <c r="P3309" i="1" s="1"/>
  <c r="P3310" i="1" s="1"/>
  <c r="P3311" i="1" s="1"/>
  <c r="P3312" i="1" s="1"/>
  <c r="P3313" i="1" s="1"/>
  <c r="P3314" i="1" s="1"/>
  <c r="P3315" i="1" s="1"/>
  <c r="I4067" i="1"/>
  <c r="I4074" i="1" s="1"/>
  <c r="Q4450" i="1"/>
  <c r="Q4466" i="1" s="1"/>
  <c r="Q4495" i="1" s="1"/>
  <c r="Q4435" i="1"/>
  <c r="I4463" i="1"/>
  <c r="I4434" i="1" s="1"/>
  <c r="O3991" i="1"/>
  <c r="Q4280" i="1"/>
  <c r="Q4296" i="1" s="1"/>
  <c r="Q4325" i="1" s="1"/>
  <c r="Q4265" i="1"/>
  <c r="I4407" i="1"/>
  <c r="K4381" i="1"/>
  <c r="K4407" i="1" s="1"/>
  <c r="O3736" i="1"/>
  <c r="K3855" i="1"/>
  <c r="K3868" i="1" s="1"/>
  <c r="P3924" i="1"/>
  <c r="P3925" i="1" s="1"/>
  <c r="P3926" i="1" s="1"/>
  <c r="P3927" i="1" s="1"/>
  <c r="P3928" i="1" s="1"/>
  <c r="P3929" i="1" s="1"/>
  <c r="P3930" i="1" s="1"/>
  <c r="P3931" i="1" s="1"/>
  <c r="P3932" i="1" s="1"/>
  <c r="P3933" i="1" s="1"/>
  <c r="P3934" i="1" s="1"/>
  <c r="P3935" i="1" s="1"/>
  <c r="P3936" i="1" s="1"/>
  <c r="P3937" i="1" s="1"/>
  <c r="P3938" i="1" s="1"/>
  <c r="P3939" i="1" s="1"/>
  <c r="P3940" i="1" s="1"/>
  <c r="P3941" i="1" s="1"/>
  <c r="P3942" i="1" s="1"/>
  <c r="P3943" i="1" s="1"/>
  <c r="P3944" i="1" s="1"/>
  <c r="P3945" i="1" s="1"/>
  <c r="P3946" i="1" s="1"/>
  <c r="P3947" i="1" s="1"/>
  <c r="P3948" i="1" s="1"/>
  <c r="P3949" i="1" s="1"/>
  <c r="P3950" i="1" s="1"/>
  <c r="P3951" i="1" s="1"/>
  <c r="P3952" i="1" s="1"/>
  <c r="P3953" i="1" s="1"/>
  <c r="P3954" i="1" s="1"/>
  <c r="P3955" i="1" s="1"/>
  <c r="P3956" i="1" s="1"/>
  <c r="P3957" i="1" s="1"/>
  <c r="P3958" i="1" s="1"/>
  <c r="P3959" i="1" s="1"/>
  <c r="P3960" i="1" s="1"/>
  <c r="P3961" i="1" s="1"/>
  <c r="P3962" i="1" s="1"/>
  <c r="P3963" i="1" s="1"/>
  <c r="P3964" i="1" s="1"/>
  <c r="P3965" i="1" s="1"/>
  <c r="P3966" i="1" s="1"/>
  <c r="P3967" i="1" s="1"/>
  <c r="P3968" i="1" s="1"/>
  <c r="P3969" i="1" s="1"/>
  <c r="P3970" i="1" s="1"/>
  <c r="P3971" i="1" s="1"/>
  <c r="P3972" i="1" s="1"/>
  <c r="P3973" i="1" s="1"/>
  <c r="P3974" i="1" s="1"/>
  <c r="P3975" i="1" s="1"/>
  <c r="P3976" i="1" s="1"/>
  <c r="P3977" i="1" s="1"/>
  <c r="P3978" i="1" s="1"/>
  <c r="P3979" i="1" s="1"/>
  <c r="P3980" i="1" s="1"/>
  <c r="P3981" i="1" s="1"/>
  <c r="P3982" i="1" s="1"/>
  <c r="P3983" i="1" s="1"/>
  <c r="P3984" i="1" s="1"/>
  <c r="P3985" i="1" s="1"/>
  <c r="P3986" i="1" s="1"/>
  <c r="P3987" i="1" s="1"/>
  <c r="P3988" i="1" s="1"/>
  <c r="P3989" i="1" s="1"/>
  <c r="P3990" i="1" s="1"/>
  <c r="P3991" i="1" s="1"/>
  <c r="P3992" i="1" s="1"/>
  <c r="P3993" i="1" s="1"/>
  <c r="P3994" i="1" s="1"/>
  <c r="P3995" i="1" s="1"/>
  <c r="P3839" i="1"/>
  <c r="P3840" i="1" s="1"/>
  <c r="P3841" i="1" s="1"/>
  <c r="P3842" i="1" s="1"/>
  <c r="P3843" i="1" s="1"/>
  <c r="P3844" i="1" s="1"/>
  <c r="P3845" i="1" s="1"/>
  <c r="P3846" i="1" s="1"/>
  <c r="P3847" i="1" s="1"/>
  <c r="P3848" i="1" s="1"/>
  <c r="P3849" i="1" s="1"/>
  <c r="P3850" i="1" s="1"/>
  <c r="P3851" i="1" s="1"/>
  <c r="P3852" i="1" s="1"/>
  <c r="P3853" i="1" s="1"/>
  <c r="P3854" i="1" s="1"/>
  <c r="P3855" i="1" s="1"/>
  <c r="P3856" i="1" s="1"/>
  <c r="P3857" i="1" s="1"/>
  <c r="P3858" i="1" s="1"/>
  <c r="P3859" i="1" s="1"/>
  <c r="P3860" i="1" s="1"/>
  <c r="P3861" i="1" s="1"/>
  <c r="P3862" i="1" s="1"/>
  <c r="P3863" i="1" s="1"/>
  <c r="P3864" i="1" s="1"/>
  <c r="P3865" i="1" s="1"/>
  <c r="P3866" i="1" s="1"/>
  <c r="P3867" i="1" s="1"/>
  <c r="P3868" i="1" s="1"/>
  <c r="P3869" i="1" s="1"/>
  <c r="P3870" i="1" s="1"/>
  <c r="P3871" i="1" s="1"/>
  <c r="P3872" i="1" s="1"/>
  <c r="P3873" i="1" s="1"/>
  <c r="P3874" i="1" s="1"/>
  <c r="P3875" i="1" s="1"/>
  <c r="P3876" i="1" s="1"/>
  <c r="P3877" i="1" s="1"/>
  <c r="P3878" i="1" s="1"/>
  <c r="P3879" i="1" s="1"/>
  <c r="P3880" i="1" s="1"/>
  <c r="P3881" i="1" s="1"/>
  <c r="P3882" i="1" s="1"/>
  <c r="P3883" i="1" s="1"/>
  <c r="P3884" i="1" s="1"/>
  <c r="P3885" i="1" s="1"/>
  <c r="P3886" i="1" s="1"/>
  <c r="P3887" i="1" s="1"/>
  <c r="P3888" i="1" s="1"/>
  <c r="P3889" i="1" s="1"/>
  <c r="P3890" i="1" s="1"/>
  <c r="P3891" i="1" s="1"/>
  <c r="P3892" i="1" s="1"/>
  <c r="P3893" i="1" s="1"/>
  <c r="P3894" i="1" s="1"/>
  <c r="P3895" i="1" s="1"/>
  <c r="P3896" i="1" s="1"/>
  <c r="P3897" i="1" s="1"/>
  <c r="P3898" i="1" s="1"/>
  <c r="P3899" i="1" s="1"/>
  <c r="P3900" i="1" s="1"/>
  <c r="P3901" i="1" s="1"/>
  <c r="P3902" i="1" s="1"/>
  <c r="P3903" i="1" s="1"/>
  <c r="P3904" i="1" s="1"/>
  <c r="P3905" i="1" s="1"/>
  <c r="P3906" i="1" s="1"/>
  <c r="P3907" i="1" s="1"/>
  <c r="P3908" i="1" s="1"/>
  <c r="P3909" i="1" s="1"/>
  <c r="P3910" i="1" s="1"/>
  <c r="P4434" i="1"/>
  <c r="P4435" i="1" s="1"/>
  <c r="P4436" i="1" s="1"/>
  <c r="P4437" i="1" s="1"/>
  <c r="P4438" i="1" s="1"/>
  <c r="P4439" i="1" s="1"/>
  <c r="P4440" i="1" s="1"/>
  <c r="P4441" i="1" s="1"/>
  <c r="P4442" i="1" s="1"/>
  <c r="P4443" i="1" s="1"/>
  <c r="P4444" i="1" s="1"/>
  <c r="P4445" i="1" s="1"/>
  <c r="P4446" i="1" s="1"/>
  <c r="P4447" i="1" s="1"/>
  <c r="P4448" i="1" s="1"/>
  <c r="P4449" i="1" s="1"/>
  <c r="P4450" i="1" s="1"/>
  <c r="P4451" i="1" s="1"/>
  <c r="P4452" i="1" s="1"/>
  <c r="P4453" i="1" s="1"/>
  <c r="P4454" i="1" s="1"/>
  <c r="P4455" i="1" s="1"/>
  <c r="P4456" i="1" s="1"/>
  <c r="P4457" i="1" s="1"/>
  <c r="P4458" i="1" s="1"/>
  <c r="P4459" i="1" s="1"/>
  <c r="P4460" i="1" s="1"/>
  <c r="P4461" i="1" s="1"/>
  <c r="P4462" i="1" s="1"/>
  <c r="P4463" i="1" s="1"/>
  <c r="P4464" i="1" s="1"/>
  <c r="P4465" i="1" s="1"/>
  <c r="P4466" i="1" s="1"/>
  <c r="P4467" i="1" s="1"/>
  <c r="P4468" i="1" s="1"/>
  <c r="P4469" i="1" s="1"/>
  <c r="P4470" i="1" s="1"/>
  <c r="P4471" i="1" s="1"/>
  <c r="P4472" i="1" s="1"/>
  <c r="P4473" i="1" s="1"/>
  <c r="P4474" i="1" s="1"/>
  <c r="P4475" i="1" s="1"/>
  <c r="P4476" i="1" s="1"/>
  <c r="P4477" i="1" s="1"/>
  <c r="P4478" i="1" s="1"/>
  <c r="P4479" i="1" s="1"/>
  <c r="P4480" i="1" s="1"/>
  <c r="P4481" i="1" s="1"/>
  <c r="P4482" i="1" s="1"/>
  <c r="P4483" i="1" s="1"/>
  <c r="P4484" i="1" s="1"/>
  <c r="P4485" i="1" s="1"/>
  <c r="P4486" i="1" s="1"/>
  <c r="P4487" i="1" s="1"/>
  <c r="P4488" i="1" s="1"/>
  <c r="P4489" i="1" s="1"/>
  <c r="P4490" i="1" s="1"/>
  <c r="P4491" i="1" s="1"/>
  <c r="P4492" i="1" s="1"/>
  <c r="P4493" i="1" s="1"/>
  <c r="P4494" i="1" s="1"/>
  <c r="P4495" i="1" s="1"/>
  <c r="P4496" i="1" s="1"/>
  <c r="P4497" i="1" s="1"/>
  <c r="P4498" i="1" s="1"/>
  <c r="P4499" i="1" s="1"/>
  <c r="P4500" i="1" s="1"/>
  <c r="P4501" i="1" s="1"/>
  <c r="P4502" i="1" s="1"/>
  <c r="P4503" i="1" s="1"/>
  <c r="P4504" i="1" s="1"/>
  <c r="P4505" i="1" s="1"/>
  <c r="Q3600" i="1"/>
  <c r="Q3616" i="1" s="1"/>
  <c r="Q3645" i="1" s="1"/>
  <c r="K4195" i="1"/>
  <c r="K4208" i="1" s="1"/>
  <c r="P4264" i="1"/>
  <c r="P4265" i="1" s="1"/>
  <c r="P4266" i="1" s="1"/>
  <c r="P4267" i="1" s="1"/>
  <c r="P4268" i="1" s="1"/>
  <c r="P4269" i="1" s="1"/>
  <c r="P4270" i="1" s="1"/>
  <c r="P4271" i="1" s="1"/>
  <c r="P4272" i="1" s="1"/>
  <c r="P4273" i="1" s="1"/>
  <c r="P4274" i="1" s="1"/>
  <c r="P4275" i="1" s="1"/>
  <c r="P4276" i="1" s="1"/>
  <c r="P4277" i="1" s="1"/>
  <c r="P4278" i="1" s="1"/>
  <c r="P4279" i="1" s="1"/>
  <c r="P4280" i="1" s="1"/>
  <c r="P4281" i="1" s="1"/>
  <c r="P4282" i="1" s="1"/>
  <c r="P4283" i="1" s="1"/>
  <c r="P4284" i="1" s="1"/>
  <c r="P4285" i="1" s="1"/>
  <c r="P4286" i="1" s="1"/>
  <c r="P4287" i="1" s="1"/>
  <c r="P4288" i="1" s="1"/>
  <c r="P4289" i="1" s="1"/>
  <c r="P4290" i="1" s="1"/>
  <c r="P4291" i="1" s="1"/>
  <c r="P4292" i="1" s="1"/>
  <c r="P4293" i="1" s="1"/>
  <c r="P4294" i="1" s="1"/>
  <c r="P4295" i="1" s="1"/>
  <c r="P4296" i="1" s="1"/>
  <c r="P4297" i="1" s="1"/>
  <c r="P4298" i="1" s="1"/>
  <c r="P4299" i="1" s="1"/>
  <c r="P4300" i="1" s="1"/>
  <c r="P4301" i="1" s="1"/>
  <c r="P4302" i="1" s="1"/>
  <c r="P4303" i="1" s="1"/>
  <c r="P4304" i="1" s="1"/>
  <c r="P4305" i="1" s="1"/>
  <c r="P4306" i="1" s="1"/>
  <c r="P4307" i="1" s="1"/>
  <c r="P4308" i="1" s="1"/>
  <c r="P4309" i="1" s="1"/>
  <c r="P4310" i="1" s="1"/>
  <c r="P4311" i="1" s="1"/>
  <c r="P4312" i="1" s="1"/>
  <c r="P4313" i="1" s="1"/>
  <c r="P4314" i="1" s="1"/>
  <c r="P4315" i="1" s="1"/>
  <c r="P4316" i="1" s="1"/>
  <c r="P4317" i="1" s="1"/>
  <c r="P4318" i="1" s="1"/>
  <c r="P4319" i="1" s="1"/>
  <c r="P4320" i="1" s="1"/>
  <c r="P4321" i="1" s="1"/>
  <c r="P4322" i="1" s="1"/>
  <c r="P4323" i="1" s="1"/>
  <c r="P4324" i="1" s="1"/>
  <c r="P4325" i="1" s="1"/>
  <c r="P4326" i="1" s="1"/>
  <c r="P4327" i="1" s="1"/>
  <c r="P4328" i="1" s="1"/>
  <c r="P4329" i="1" s="1"/>
  <c r="P4330" i="1" s="1"/>
  <c r="P4331" i="1" s="1"/>
  <c r="P4332" i="1" s="1"/>
  <c r="P4333" i="1" s="1"/>
  <c r="P4334" i="1" s="1"/>
  <c r="P4335" i="1" s="1"/>
  <c r="I4075" i="1" l="1"/>
  <c r="I4077" i="1"/>
  <c r="I4078" i="1" s="1"/>
  <c r="K4009" i="1"/>
  <c r="K4022" i="1" s="1"/>
  <c r="K4041" i="1"/>
  <c r="K4067" i="1" s="1"/>
  <c r="I877" i="1"/>
  <c r="I929" i="1" s="1"/>
  <c r="K4362" i="1"/>
  <c r="K4416" i="1" s="1"/>
  <c r="K4246" i="1"/>
  <c r="I845" i="1"/>
  <c r="I847" i="1"/>
  <c r="I848" i="1" s="1"/>
  <c r="K796" i="1"/>
  <c r="K781" i="1"/>
  <c r="K797" i="1"/>
  <c r="K780" i="1"/>
  <c r="K779" i="1"/>
  <c r="K792" i="1" s="1"/>
  <c r="K795" i="1"/>
  <c r="K798" i="1"/>
  <c r="K811" i="1"/>
  <c r="K837" i="1" s="1"/>
  <c r="K4350" i="1"/>
  <c r="K4094" i="1"/>
  <c r="K4107" i="1" s="1"/>
  <c r="I4160" i="1"/>
  <c r="I4162" i="1" s="1"/>
  <c r="I4163" i="1" s="1"/>
  <c r="K4126" i="1"/>
  <c r="K4152" i="1" s="1"/>
  <c r="I2917" i="1"/>
  <c r="I2969" i="1" s="1"/>
  <c r="K2157" i="1"/>
  <c r="K1053" i="1"/>
  <c r="I2577" i="1"/>
  <c r="I2629" i="1" s="1"/>
  <c r="K2564" i="1"/>
  <c r="I1302" i="1"/>
  <c r="I1354" i="1" s="1"/>
  <c r="K1289" i="1"/>
  <c r="I2067" i="1"/>
  <c r="I2119" i="1" s="1"/>
  <c r="I2459" i="1"/>
  <c r="I3597" i="1"/>
  <c r="I3649" i="1" s="1"/>
  <c r="K3584" i="1"/>
  <c r="K3597" i="1" s="1"/>
  <c r="I4245" i="1"/>
  <c r="I4247" i="1" s="1"/>
  <c r="I4248" i="1" s="1"/>
  <c r="K4211" i="1"/>
  <c r="K4237" i="1" s="1"/>
  <c r="K1629" i="1"/>
  <c r="I1642" i="1"/>
  <c r="I1694" i="1" s="1"/>
  <c r="K2152" i="1"/>
  <c r="I367" i="1"/>
  <c r="I419" i="1" s="1"/>
  <c r="I452" i="1"/>
  <c r="I504" i="1" s="1"/>
  <c r="K439" i="1"/>
  <c r="I3427" i="1"/>
  <c r="I3479" i="1" s="1"/>
  <c r="K3414" i="1" s="1"/>
  <c r="K3427" i="1" s="1"/>
  <c r="I2662" i="1"/>
  <c r="I2714" i="1" s="1"/>
  <c r="K2649" i="1"/>
  <c r="K2662" i="1" s="1"/>
  <c r="I2205" i="1"/>
  <c r="I2207" i="1" s="1"/>
  <c r="I2208" i="1" s="1"/>
  <c r="K2171" i="1"/>
  <c r="K2197" i="1" s="1"/>
  <c r="I3907" i="1"/>
  <c r="I3908" i="1" s="1"/>
  <c r="I3905" i="1"/>
  <c r="I3257" i="1"/>
  <c r="I3309" i="1" s="1"/>
  <c r="K3244" i="1" s="1"/>
  <c r="K3257" i="1" s="1"/>
  <c r="I2492" i="1"/>
  <c r="I2544" i="1" s="1"/>
  <c r="K2479" i="1"/>
  <c r="I1982" i="1"/>
  <c r="I2034" i="1" s="1"/>
  <c r="K1969" i="1"/>
  <c r="I3767" i="1"/>
  <c r="I3819" i="1" s="1"/>
  <c r="I3172" i="1"/>
  <c r="I3224" i="1" s="1"/>
  <c r="K3159" i="1"/>
  <c r="K3172" i="1" s="1"/>
  <c r="K3839" i="1"/>
  <c r="K3852" i="1" s="1"/>
  <c r="K3906" i="1" s="1"/>
  <c r="Q2155" i="1"/>
  <c r="Q2171" i="1" s="1"/>
  <c r="Q2200" i="1" s="1"/>
  <c r="Q2140" i="1"/>
  <c r="I3002" i="1"/>
  <c r="I3054" i="1" s="1"/>
  <c r="K2989" i="1"/>
  <c r="Q1375" i="1"/>
  <c r="Q1390" i="1"/>
  <c r="Q1406" i="1" s="1"/>
  <c r="Q1435" i="1" s="1"/>
  <c r="I112" i="1"/>
  <c r="I164" i="1" s="1"/>
  <c r="I4277" i="1"/>
  <c r="I4329" i="1" s="1"/>
  <c r="K4264" i="1"/>
  <c r="K4277" i="1" s="1"/>
  <c r="K2734" i="1"/>
  <c r="I2747" i="1"/>
  <c r="I2799" i="1" s="1"/>
  <c r="I1812" i="1"/>
  <c r="I1864" i="1" s="1"/>
  <c r="K1799" i="1"/>
  <c r="I707" i="1"/>
  <c r="I759" i="1" s="1"/>
  <c r="K694" i="1"/>
  <c r="I197" i="1"/>
  <c r="I249" i="1" s="1"/>
  <c r="K184" i="1"/>
  <c r="K197" i="1" s="1"/>
  <c r="I3937" i="1"/>
  <c r="I3989" i="1" s="1"/>
  <c r="Q2920" i="1"/>
  <c r="Q2936" i="1" s="1"/>
  <c r="Q2965" i="1" s="1"/>
  <c r="Q2905" i="1"/>
  <c r="I1132" i="1"/>
  <c r="I1184" i="1" s="1"/>
  <c r="I1100" i="1"/>
  <c r="I1102" i="1"/>
  <c r="I1103" i="1" s="1"/>
  <c r="I27" i="1"/>
  <c r="I79" i="1" s="1"/>
  <c r="I2832" i="1"/>
  <c r="I2884" i="1" s="1"/>
  <c r="K2168" i="1"/>
  <c r="I2322" i="1"/>
  <c r="I2374" i="1" s="1"/>
  <c r="K2309" i="1"/>
  <c r="I1897" i="1"/>
  <c r="I1949" i="1" s="1"/>
  <c r="K1047" i="1"/>
  <c r="I3565" i="1"/>
  <c r="I3567" i="1" s="1"/>
  <c r="I3568" i="1" s="1"/>
  <c r="K3499" i="1"/>
  <c r="K3512" i="1" s="1"/>
  <c r="K3538" i="1"/>
  <c r="K3534" i="1"/>
  <c r="I1557" i="1"/>
  <c r="I1609" i="1" s="1"/>
  <c r="I3682" i="1"/>
  <c r="I3734" i="1" s="1"/>
  <c r="K3669" i="1"/>
  <c r="K3682" i="1" s="1"/>
  <c r="K3092" i="1"/>
  <c r="K3533" i="1"/>
  <c r="K3557" i="1" s="1"/>
  <c r="I962" i="1"/>
  <c r="I1014" i="1" s="1"/>
  <c r="K883" i="1"/>
  <c r="K1035" i="1"/>
  <c r="I282" i="1"/>
  <c r="I334" i="1" s="1"/>
  <c r="K269" i="1" s="1"/>
  <c r="K282" i="1" s="1"/>
  <c r="Q3670" i="1"/>
  <c r="Q3685" i="1"/>
  <c r="Q3701" i="1" s="1"/>
  <c r="Q3730" i="1" s="1"/>
  <c r="I2237" i="1"/>
  <c r="I2289" i="1" s="1"/>
  <c r="K2224" i="1"/>
  <c r="Q3415" i="1"/>
  <c r="Q3430" i="1"/>
  <c r="Q3446" i="1" s="1"/>
  <c r="Q3475" i="1" s="1"/>
  <c r="I3087" i="1"/>
  <c r="I3139" i="1" s="1"/>
  <c r="I3342" i="1"/>
  <c r="I3394" i="1" s="1"/>
  <c r="K3329" i="1"/>
  <c r="K3342" i="1" s="1"/>
  <c r="I1727" i="1"/>
  <c r="I1779" i="1" s="1"/>
  <c r="Q1560" i="1"/>
  <c r="Q1576" i="1" s="1"/>
  <c r="Q1605" i="1" s="1"/>
  <c r="Q1545" i="1"/>
  <c r="I1488" i="1"/>
  <c r="I1459" i="1" s="1"/>
  <c r="K1051" i="1"/>
  <c r="I537" i="1"/>
  <c r="I589" i="1" s="1"/>
  <c r="K524" i="1"/>
  <c r="Q3005" i="1"/>
  <c r="Q3021" i="1" s="1"/>
  <c r="Q3050" i="1" s="1"/>
  <c r="Q2990" i="1"/>
  <c r="I1387" i="1"/>
  <c r="I1439" i="1" s="1"/>
  <c r="K1036" i="1"/>
  <c r="I622" i="1"/>
  <c r="I674" i="1" s="1"/>
  <c r="I4447" i="1"/>
  <c r="I4499" i="1" s="1"/>
  <c r="I4415" i="1"/>
  <c r="I4417" i="1"/>
  <c r="I4418" i="1" s="1"/>
  <c r="K4365" i="1"/>
  <c r="K4378" i="1" s="1"/>
  <c r="I1217" i="1"/>
  <c r="I1269" i="1" s="1"/>
  <c r="K1063" i="1"/>
  <c r="I3990" i="1" l="1"/>
  <c r="I3992" i="1" s="1"/>
  <c r="I3993" i="1" s="1"/>
  <c r="K3956" i="1"/>
  <c r="K3982" i="1" s="1"/>
  <c r="K3940" i="1"/>
  <c r="K3953" i="1" s="1"/>
  <c r="I1015" i="1"/>
  <c r="I1017" i="1" s="1"/>
  <c r="I1018" i="1" s="1"/>
  <c r="K951" i="1"/>
  <c r="K966" i="1"/>
  <c r="K967" i="1"/>
  <c r="K981" i="1"/>
  <c r="K1007" i="1" s="1"/>
  <c r="K965" i="1"/>
  <c r="K950" i="1"/>
  <c r="I3055" i="1"/>
  <c r="I3057" i="1" s="1"/>
  <c r="I3058" i="1" s="1"/>
  <c r="K3029" i="1"/>
  <c r="K3027" i="1"/>
  <c r="K3028" i="1"/>
  <c r="K2990" i="1"/>
  <c r="K3022" i="1"/>
  <c r="K3023" i="1"/>
  <c r="K3025" i="1"/>
  <c r="K2991" i="1"/>
  <c r="K3006" i="1"/>
  <c r="K3005" i="1"/>
  <c r="K3007" i="1"/>
  <c r="K3024" i="1"/>
  <c r="K3021" i="1"/>
  <c r="K3026" i="1"/>
  <c r="I4500" i="1"/>
  <c r="I4502" i="1" s="1"/>
  <c r="I4503" i="1" s="1"/>
  <c r="K4450" i="1"/>
  <c r="K4463" i="1" s="1"/>
  <c r="K4435" i="1"/>
  <c r="K4466" i="1"/>
  <c r="K4492" i="1" s="1"/>
  <c r="K949" i="1"/>
  <c r="K962" i="1" s="1"/>
  <c r="K2327" i="1"/>
  <c r="I2375" i="1"/>
  <c r="I2377" i="1" s="1"/>
  <c r="I2378" i="1" s="1"/>
  <c r="K2311" i="1"/>
  <c r="K2326" i="1"/>
  <c r="K2310" i="1"/>
  <c r="K2325" i="1"/>
  <c r="K2328" i="1"/>
  <c r="I930" i="1"/>
  <c r="I932" i="1" s="1"/>
  <c r="I933" i="1" s="1"/>
  <c r="K882" i="1"/>
  <c r="K880" i="1"/>
  <c r="K896" i="1"/>
  <c r="K922" i="1" s="1"/>
  <c r="K865" i="1"/>
  <c r="K866" i="1"/>
  <c r="K881" i="1"/>
  <c r="K4434" i="1"/>
  <c r="K4447" i="1" s="1"/>
  <c r="I250" i="1"/>
  <c r="I252" i="1" s="1"/>
  <c r="I253" i="1" s="1"/>
  <c r="K203" i="1"/>
  <c r="K216" i="1"/>
  <c r="K242" i="1" s="1"/>
  <c r="K201" i="1"/>
  <c r="K200" i="1"/>
  <c r="K202" i="1"/>
  <c r="K4161" i="1"/>
  <c r="I675" i="1"/>
  <c r="K653" i="1"/>
  <c r="K625" i="1"/>
  <c r="K651" i="1"/>
  <c r="K649" i="1"/>
  <c r="K643" i="1"/>
  <c r="I677" i="1"/>
  <c r="I678" i="1" s="1"/>
  <c r="K610" i="1"/>
  <c r="K642" i="1"/>
  <c r="K626" i="1"/>
  <c r="K641" i="1"/>
  <c r="K628" i="1"/>
  <c r="K644" i="1"/>
  <c r="K611" i="1"/>
  <c r="K648" i="1"/>
  <c r="K650" i="1"/>
  <c r="K645" i="1"/>
  <c r="K627" i="1"/>
  <c r="K652" i="1"/>
  <c r="K613" i="1"/>
  <c r="K647" i="1"/>
  <c r="K612" i="1"/>
  <c r="K646" i="1"/>
  <c r="I1442" i="1"/>
  <c r="I1443" i="1" s="1"/>
  <c r="I1440" i="1"/>
  <c r="K1406" i="1"/>
  <c r="K1432" i="1" s="1"/>
  <c r="K1376" i="1"/>
  <c r="K1393" i="1"/>
  <c r="K1390" i="1"/>
  <c r="K1392" i="1"/>
  <c r="K1391" i="1"/>
  <c r="K1375" i="1"/>
  <c r="I1610" i="1"/>
  <c r="I1612" i="1" s="1"/>
  <c r="I1613" i="1" s="1"/>
  <c r="K1545" i="1"/>
  <c r="K1562" i="1"/>
  <c r="K1546" i="1"/>
  <c r="K1560" i="1"/>
  <c r="K1561" i="1"/>
  <c r="K1576" i="1"/>
  <c r="K1602" i="1" s="1"/>
  <c r="I80" i="1"/>
  <c r="K51" i="1"/>
  <c r="K52" i="1"/>
  <c r="I82" i="1"/>
  <c r="I83" i="1" s="1"/>
  <c r="K33" i="1"/>
  <c r="K31" i="1"/>
  <c r="K47" i="1"/>
  <c r="K46" i="1"/>
  <c r="K49" i="1"/>
  <c r="K32" i="1"/>
  <c r="K30" i="1"/>
  <c r="K43" i="1" s="1"/>
  <c r="K48" i="1"/>
  <c r="K50" i="1"/>
  <c r="K15" i="1"/>
  <c r="K2736" i="1"/>
  <c r="I2802" i="1"/>
  <c r="I2803" i="1" s="1"/>
  <c r="I2800" i="1"/>
  <c r="K2752" i="1"/>
  <c r="K2766" i="1"/>
  <c r="K2792" i="1" s="1"/>
  <c r="K2750" i="1"/>
  <c r="K2763" i="1" s="1"/>
  <c r="K2735" i="1"/>
  <c r="K2751" i="1"/>
  <c r="K2767" i="1"/>
  <c r="I3820" i="1"/>
  <c r="I3822" i="1" s="1"/>
  <c r="I3823" i="1" s="1"/>
  <c r="K3755" i="1"/>
  <c r="K3786" i="1"/>
  <c r="K3772" i="1"/>
  <c r="K3787" i="1"/>
  <c r="K3791" i="1"/>
  <c r="K3788" i="1"/>
  <c r="K3756" i="1"/>
  <c r="K3770" i="1"/>
  <c r="K3790" i="1"/>
  <c r="K3789" i="1"/>
  <c r="K3757" i="1"/>
  <c r="K3771" i="1"/>
  <c r="I2120" i="1"/>
  <c r="I2122" i="1"/>
  <c r="I2123" i="1" s="1"/>
  <c r="K2056" i="1"/>
  <c r="K2072" i="1"/>
  <c r="K2086" i="1"/>
  <c r="K2112" i="1" s="1"/>
  <c r="K2073" i="1"/>
  <c r="K2055" i="1"/>
  <c r="K2071" i="1"/>
  <c r="K2070" i="1"/>
  <c r="K2083" i="1" s="1"/>
  <c r="K808" i="1"/>
  <c r="I1950" i="1"/>
  <c r="I1952" i="1" s="1"/>
  <c r="I1953" i="1" s="1"/>
  <c r="K1886" i="1"/>
  <c r="K1900" i="1"/>
  <c r="K1913" i="1" s="1"/>
  <c r="K1916" i="1"/>
  <c r="K1942" i="1" s="1"/>
  <c r="K1885" i="1"/>
  <c r="K1901" i="1"/>
  <c r="K2936" i="1"/>
  <c r="K2962" i="1" s="1"/>
  <c r="I2972" i="1"/>
  <c r="I2973" i="1" s="1"/>
  <c r="I2970" i="1"/>
  <c r="K2920" i="1"/>
  <c r="K2922" i="1"/>
  <c r="K2906" i="1"/>
  <c r="K2905" i="1"/>
  <c r="K2921" i="1"/>
  <c r="K2747" i="1"/>
  <c r="K2801" i="1" s="1"/>
  <c r="I3480" i="1"/>
  <c r="I3482" i="1" s="1"/>
  <c r="I3483" i="1" s="1"/>
  <c r="K3446" i="1"/>
  <c r="K3472" i="1" s="1"/>
  <c r="K3430" i="1"/>
  <c r="K3443" i="1" s="1"/>
  <c r="K3481" i="1" s="1"/>
  <c r="K1302" i="1"/>
  <c r="I2035" i="1"/>
  <c r="I2037" i="1"/>
  <c r="I2038" i="1" s="1"/>
  <c r="K1986" i="1"/>
  <c r="K1970" i="1"/>
  <c r="K2001" i="1"/>
  <c r="K2027" i="1" s="1"/>
  <c r="K1985" i="1"/>
  <c r="K1971" i="1"/>
  <c r="K1987" i="1"/>
  <c r="K1988" i="1"/>
  <c r="K1321" i="1"/>
  <c r="K1347" i="1" s="1"/>
  <c r="I1355" i="1"/>
  <c r="I1357" i="1" s="1"/>
  <c r="I1358" i="1" s="1"/>
  <c r="K1305" i="1"/>
  <c r="K1290" i="1"/>
  <c r="K1307" i="1"/>
  <c r="K1306" i="1"/>
  <c r="K1291" i="1"/>
  <c r="K1308" i="1"/>
  <c r="K3566" i="1"/>
  <c r="I1185" i="1"/>
  <c r="I1187" i="1"/>
  <c r="I1188" i="1" s="1"/>
  <c r="K1137" i="1"/>
  <c r="K1120" i="1"/>
  <c r="K1135" i="1"/>
  <c r="K1138" i="1"/>
  <c r="K1151" i="1"/>
  <c r="K1177" i="1" s="1"/>
  <c r="K1136" i="1"/>
  <c r="K1121" i="1"/>
  <c r="I4330" i="1"/>
  <c r="I4332" i="1" s="1"/>
  <c r="I4333" i="1" s="1"/>
  <c r="K4280" i="1"/>
  <c r="K4293" i="1" s="1"/>
  <c r="K4331" i="1" s="1"/>
  <c r="K4296" i="1"/>
  <c r="K4322" i="1" s="1"/>
  <c r="I505" i="1"/>
  <c r="I507" i="1" s="1"/>
  <c r="I508" i="1" s="1"/>
  <c r="K478" i="1"/>
  <c r="K457" i="1"/>
  <c r="K477" i="1"/>
  <c r="K442" i="1"/>
  <c r="K459" i="1"/>
  <c r="K473" i="1"/>
  <c r="K472" i="1"/>
  <c r="K475" i="1"/>
  <c r="K440" i="1"/>
  <c r="K452" i="1" s="1"/>
  <c r="K456" i="1"/>
  <c r="K474" i="1"/>
  <c r="K458" i="1"/>
  <c r="K471" i="1"/>
  <c r="K455" i="1"/>
  <c r="K476" i="1"/>
  <c r="K441" i="1"/>
  <c r="K1236" i="1"/>
  <c r="K1262" i="1" s="1"/>
  <c r="I1270" i="1"/>
  <c r="I1272" i="1" s="1"/>
  <c r="I1273" i="1" s="1"/>
  <c r="K1220" i="1"/>
  <c r="K1221" i="1"/>
  <c r="K1205" i="1"/>
  <c r="K1222" i="1"/>
  <c r="K1223" i="1"/>
  <c r="K1206" i="1"/>
  <c r="I590" i="1"/>
  <c r="I592" i="1"/>
  <c r="I593" i="1" s="1"/>
  <c r="K540" i="1"/>
  <c r="K542" i="1"/>
  <c r="K541" i="1"/>
  <c r="K543" i="1"/>
  <c r="K556" i="1"/>
  <c r="K582" i="1" s="1"/>
  <c r="K526" i="1"/>
  <c r="K528" i="1"/>
  <c r="K527" i="1"/>
  <c r="K537" i="1" s="1"/>
  <c r="K525" i="1"/>
  <c r="K1119" i="1"/>
  <c r="K1132" i="1" s="1"/>
  <c r="I167" i="1"/>
  <c r="I168" i="1" s="1"/>
  <c r="I165" i="1"/>
  <c r="K132" i="1"/>
  <c r="K134" i="1"/>
  <c r="K135" i="1"/>
  <c r="K117" i="1"/>
  <c r="K131" i="1"/>
  <c r="K116" i="1"/>
  <c r="K133" i="1"/>
  <c r="K118" i="1"/>
  <c r="K115" i="1"/>
  <c r="K136" i="1"/>
  <c r="I2545" i="1"/>
  <c r="I2547" i="1" s="1"/>
  <c r="I2548" i="1" s="1"/>
  <c r="K2511" i="1"/>
  <c r="K2537" i="1" s="1"/>
  <c r="K2481" i="1"/>
  <c r="K2496" i="1"/>
  <c r="K2498" i="1"/>
  <c r="K2495" i="1"/>
  <c r="K2497" i="1"/>
  <c r="K2480" i="1"/>
  <c r="K2492" i="1" s="1"/>
  <c r="I422" i="1"/>
  <c r="I423" i="1" s="1"/>
  <c r="I420" i="1"/>
  <c r="K387" i="1"/>
  <c r="K371" i="1"/>
  <c r="K373" i="1"/>
  <c r="K388" i="1"/>
  <c r="K389" i="1"/>
  <c r="K372" i="1"/>
  <c r="K386" i="1"/>
  <c r="K412" i="1" s="1"/>
  <c r="K370" i="1"/>
  <c r="I2630" i="1"/>
  <c r="I2632" i="1"/>
  <c r="I2633" i="1" s="1"/>
  <c r="K2582" i="1"/>
  <c r="K2596" i="1"/>
  <c r="K2622" i="1" s="1"/>
  <c r="K2581" i="1"/>
  <c r="K2583" i="1"/>
  <c r="K2565" i="1"/>
  <c r="K2577" i="1" s="1"/>
  <c r="K2580" i="1"/>
  <c r="K2566" i="1"/>
  <c r="K1204" i="1"/>
  <c r="K99" i="1"/>
  <c r="K112" i="1" s="1"/>
  <c r="K354" i="1"/>
  <c r="K367" i="1" s="1"/>
  <c r="K1982" i="1"/>
  <c r="K846" i="1"/>
  <c r="I2290" i="1"/>
  <c r="I2292" i="1" s="1"/>
  <c r="I2293" i="1" s="1"/>
  <c r="K2240" i="1"/>
  <c r="K2253" i="1" s="1"/>
  <c r="K2226" i="1"/>
  <c r="K2241" i="1"/>
  <c r="K2242" i="1"/>
  <c r="K2256" i="1"/>
  <c r="K2282" i="1" s="1"/>
  <c r="K2341" i="1"/>
  <c r="K2367" i="1" s="1"/>
  <c r="K3008" i="1"/>
  <c r="I1472" i="1"/>
  <c r="I1524" i="1" s="1"/>
  <c r="K1459" i="1" s="1"/>
  <c r="I335" i="1"/>
  <c r="K301" i="1"/>
  <c r="I337" i="1"/>
  <c r="I338" i="1" s="1"/>
  <c r="K285" i="1"/>
  <c r="K302" i="1"/>
  <c r="K286" i="1"/>
  <c r="K287" i="1"/>
  <c r="K1101" i="1"/>
  <c r="I3312" i="1"/>
  <c r="I3313" i="1" s="1"/>
  <c r="I3310" i="1"/>
  <c r="K3260" i="1"/>
  <c r="K3273" i="1" s="1"/>
  <c r="K3311" i="1" s="1"/>
  <c r="K3276" i="1"/>
  <c r="K3302" i="1" s="1"/>
  <c r="K2206" i="1"/>
  <c r="K1884" i="1"/>
  <c r="K1897" i="1" s="1"/>
  <c r="K1951" i="1" s="1"/>
  <c r="K2225" i="1"/>
  <c r="K2237" i="1" s="1"/>
  <c r="K2291" i="1" s="1"/>
  <c r="I1695" i="1"/>
  <c r="I1697" i="1" s="1"/>
  <c r="I1698" i="1" s="1"/>
  <c r="K1661" i="1"/>
  <c r="K1687" i="1" s="1"/>
  <c r="K1648" i="1"/>
  <c r="K1631" i="1"/>
  <c r="K1630" i="1"/>
  <c r="K1642" i="1" s="1"/>
  <c r="K1646" i="1"/>
  <c r="K1647" i="1"/>
  <c r="K1645" i="1"/>
  <c r="K2904" i="1"/>
  <c r="K2917" i="1" s="1"/>
  <c r="K3002" i="1"/>
  <c r="I1782" i="1"/>
  <c r="I1783" i="1" s="1"/>
  <c r="I1780" i="1"/>
  <c r="K1730" i="1"/>
  <c r="K1743" i="1" s="1"/>
  <c r="K1716" i="1"/>
  <c r="K1746" i="1"/>
  <c r="K1772" i="1" s="1"/>
  <c r="K1715" i="1"/>
  <c r="K1731" i="1"/>
  <c r="K2322" i="1"/>
  <c r="K3924" i="1"/>
  <c r="K3937" i="1" s="1"/>
  <c r="K3991" i="1" s="1"/>
  <c r="K968" i="1"/>
  <c r="K1714" i="1"/>
  <c r="K1727" i="1" s="1"/>
  <c r="K864" i="1"/>
  <c r="K877" i="1" s="1"/>
  <c r="I3397" i="1"/>
  <c r="I3398" i="1" s="1"/>
  <c r="I3395" i="1"/>
  <c r="K3361" i="1"/>
  <c r="K3387" i="1" s="1"/>
  <c r="K3396" i="1" s="1"/>
  <c r="K3345" i="1"/>
  <c r="K3358" i="1" s="1"/>
  <c r="I2885" i="1"/>
  <c r="I2887" i="1"/>
  <c r="I2888" i="1" s="1"/>
  <c r="K2851" i="1"/>
  <c r="K2877" i="1" s="1"/>
  <c r="K2837" i="1"/>
  <c r="K2835" i="1"/>
  <c r="K2836" i="1"/>
  <c r="K2820" i="1"/>
  <c r="K2821" i="1"/>
  <c r="K707" i="1"/>
  <c r="K3651" i="1"/>
  <c r="K609" i="1"/>
  <c r="K622" i="1" s="1"/>
  <c r="I3140" i="1"/>
  <c r="I3142" i="1" s="1"/>
  <c r="I3143" i="1" s="1"/>
  <c r="K3090" i="1"/>
  <c r="K3091" i="1"/>
  <c r="K3093" i="1"/>
  <c r="K3106" i="1"/>
  <c r="K3132" i="1" s="1"/>
  <c r="K2819" i="1"/>
  <c r="K2832" i="1" s="1"/>
  <c r="I760" i="1"/>
  <c r="I762" i="1"/>
  <c r="I763" i="1" s="1"/>
  <c r="K710" i="1"/>
  <c r="K711" i="1"/>
  <c r="K696" i="1"/>
  <c r="K712" i="1"/>
  <c r="K726" i="1"/>
  <c r="K752" i="1" s="1"/>
  <c r="K713" i="1"/>
  <c r="K695" i="1"/>
  <c r="I3650" i="1"/>
  <c r="I3652" i="1" s="1"/>
  <c r="I3653" i="1" s="1"/>
  <c r="K3616" i="1"/>
  <c r="K3642" i="1" s="1"/>
  <c r="K3600" i="1"/>
  <c r="K3613" i="1" s="1"/>
  <c r="K4076" i="1"/>
  <c r="K3074" i="1"/>
  <c r="K3087" i="1" s="1"/>
  <c r="I3735" i="1"/>
  <c r="I3737" i="1"/>
  <c r="I3738" i="1" s="1"/>
  <c r="K3685" i="1"/>
  <c r="K3698" i="1" s="1"/>
  <c r="K3736" i="1" s="1"/>
  <c r="K3701" i="1"/>
  <c r="K3727" i="1" s="1"/>
  <c r="K1812" i="1"/>
  <c r="I3225" i="1"/>
  <c r="I3227" i="1" s="1"/>
  <c r="I3228" i="1" s="1"/>
  <c r="K3191" i="1"/>
  <c r="K3217" i="1" s="1"/>
  <c r="K3226" i="1" s="1"/>
  <c r="K3175" i="1"/>
  <c r="K3188" i="1" s="1"/>
  <c r="I2460" i="1"/>
  <c r="I2462" i="1" s="1"/>
  <c r="I2463" i="1" s="1"/>
  <c r="K2413" i="1"/>
  <c r="K2412" i="1"/>
  <c r="K2396" i="1"/>
  <c r="K2395" i="1"/>
  <c r="K2411" i="1"/>
  <c r="K2410" i="1"/>
  <c r="K2394" i="1"/>
  <c r="K2426" i="1"/>
  <c r="K2452" i="1" s="1"/>
  <c r="K1374" i="1"/>
  <c r="K1387" i="1" s="1"/>
  <c r="K1544" i="1"/>
  <c r="K1557" i="1" s="1"/>
  <c r="K14" i="1"/>
  <c r="K27" i="1" s="1"/>
  <c r="I1867" i="1"/>
  <c r="I1868" i="1" s="1"/>
  <c r="I1865" i="1"/>
  <c r="K1818" i="1"/>
  <c r="K1817" i="1"/>
  <c r="K1831" i="1"/>
  <c r="K1857" i="1" s="1"/>
  <c r="K1800" i="1"/>
  <c r="K1801" i="1"/>
  <c r="K1815" i="1"/>
  <c r="K1816" i="1"/>
  <c r="K3754" i="1"/>
  <c r="I2715" i="1"/>
  <c r="I2717" i="1" s="1"/>
  <c r="I2718" i="1" s="1"/>
  <c r="K2666" i="1"/>
  <c r="K2667" i="1"/>
  <c r="K2665" i="1"/>
  <c r="K2681" i="1"/>
  <c r="K2707" i="1" s="1"/>
  <c r="K2054" i="1"/>
  <c r="K2067" i="1" s="1"/>
  <c r="K2121" i="1" s="1"/>
  <c r="K506" i="1" l="1"/>
  <c r="K2546" i="1"/>
  <c r="K2407" i="1"/>
  <c r="K2461" i="1" s="1"/>
  <c r="K723" i="1"/>
  <c r="K761" i="1" s="1"/>
  <c r="K327" i="1"/>
  <c r="K3812" i="1"/>
  <c r="K2423" i="1"/>
  <c r="K2848" i="1"/>
  <c r="K1998" i="1"/>
  <c r="K2036" i="1" s="1"/>
  <c r="K3767" i="1"/>
  <c r="K128" i="1"/>
  <c r="K2886" i="1"/>
  <c r="I1525" i="1"/>
  <c r="I1527" i="1" s="1"/>
  <c r="I1528" i="1" s="1"/>
  <c r="K1461" i="1"/>
  <c r="K1477" i="1"/>
  <c r="K1460" i="1"/>
  <c r="K1472" i="1" s="1"/>
  <c r="K1475" i="1"/>
  <c r="K1478" i="1"/>
  <c r="K1491" i="1"/>
  <c r="K1517" i="1" s="1"/>
  <c r="K1476" i="1"/>
  <c r="K72" i="1"/>
  <c r="K3047" i="1"/>
  <c r="K978" i="1"/>
  <c r="K3141" i="1"/>
  <c r="K1828" i="1"/>
  <c r="K1217" i="1"/>
  <c r="K468" i="1"/>
  <c r="K213" i="1"/>
  <c r="K251" i="1" s="1"/>
  <c r="K2338" i="1"/>
  <c r="K2593" i="1"/>
  <c r="K2631" i="1" s="1"/>
  <c r="K157" i="1"/>
  <c r="K166" i="1" s="1"/>
  <c r="K553" i="1"/>
  <c r="K591" i="1" s="1"/>
  <c r="K497" i="1"/>
  <c r="K1403" i="1"/>
  <c r="K3018" i="1"/>
  <c r="K3103" i="1"/>
  <c r="K3056" i="1"/>
  <c r="K667" i="1"/>
  <c r="K2971" i="1"/>
  <c r="K1658" i="1"/>
  <c r="K1696" i="1" s="1"/>
  <c r="K2508" i="1"/>
  <c r="K1318" i="1"/>
  <c r="K1356" i="1" s="1"/>
  <c r="K3783" i="1"/>
  <c r="K4501" i="1"/>
  <c r="K1016" i="1"/>
  <c r="K2678" i="1"/>
  <c r="K2716" i="1" s="1"/>
  <c r="K1573" i="1"/>
  <c r="K81" i="1"/>
  <c r="K1611" i="1"/>
  <c r="K1781" i="1"/>
  <c r="K1441" i="1"/>
  <c r="K1866" i="1"/>
  <c r="K298" i="1"/>
  <c r="K336" i="1" s="1"/>
  <c r="K383" i="1"/>
  <c r="K421" i="1" s="1"/>
  <c r="K1233" i="1"/>
  <c r="K1148" i="1"/>
  <c r="K1186" i="1" s="1"/>
  <c r="K2376" i="1"/>
  <c r="K638" i="1"/>
  <c r="K676" i="1" s="1"/>
  <c r="K893" i="1"/>
  <c r="K931" i="1" s="1"/>
  <c r="K2933" i="1"/>
  <c r="K1271" i="1" l="1"/>
  <c r="K3821" i="1"/>
  <c r="K1488" i="1"/>
  <c r="K1526" i="1" s="1"/>
</calcChain>
</file>

<file path=xl/sharedStrings.xml><?xml version="1.0" encoding="utf-8"?>
<sst xmlns="http://schemas.openxmlformats.org/spreadsheetml/2006/main" count="9987" uniqueCount="188">
  <si>
    <t>PROYECTO:</t>
  </si>
  <si>
    <t>DAULE - ECUADOR</t>
  </si>
  <si>
    <t>NOMBRE DEL PROPONENTE:</t>
  </si>
  <si>
    <t>GOBIERNO AUTÓNOMO DESCENTRALIZADO ILUSTRE MUNICIPALIDAD DE DAULE</t>
  </si>
  <si>
    <t>ENTIDAD DEL PROCEDIMIENTO:</t>
  </si>
  <si>
    <t>OBRAS PÚBLICAS - MUNICIPIO DE DAULE</t>
  </si>
  <si>
    <t>ANÁLISIS DE PRECIOS UNITARIOS</t>
  </si>
  <si>
    <t>(unidad/horas)</t>
  </si>
  <si>
    <t>DETERMINACION DEL VALOR AGREGADO ECUATORIANO (V.A.E.) DEL RUBRO</t>
  </si>
  <si>
    <t>RUBRO:</t>
  </si>
  <si>
    <t>UNIDAD:</t>
  </si>
  <si>
    <t>RENDIM. R=</t>
  </si>
  <si>
    <t>DETALLE:</t>
  </si>
  <si>
    <t>M.- EQUIPOS</t>
  </si>
  <si>
    <t>PESO RELATIVO ELEMENTO (%)</t>
  </si>
  <si>
    <t>CPC ELEMENTO</t>
  </si>
  <si>
    <t>NP/EP/ND</t>
  </si>
  <si>
    <t>VALOR AGREGADO ECUATORIANO - VAE (%)</t>
  </si>
  <si>
    <t>VAE (%) ELEMENTO</t>
  </si>
  <si>
    <t xml:space="preserve">DESCRIPCIÓN DE EQUIPO </t>
  </si>
  <si>
    <t>CANTIDAD</t>
  </si>
  <si>
    <t>TARIFA</t>
  </si>
  <si>
    <t>COSTO HORA</t>
  </si>
  <si>
    <t>RENDIMIENTO</t>
  </si>
  <si>
    <t xml:space="preserve">COSTO UNITARIO </t>
  </si>
  <si>
    <t>E1</t>
  </si>
  <si>
    <t xml:space="preserve"> </t>
  </si>
  <si>
    <t/>
  </si>
  <si>
    <t>E36</t>
  </si>
  <si>
    <t>PARCIAL (M) =</t>
  </si>
  <si>
    <t>N.- MANO DE OBRA</t>
  </si>
  <si>
    <t>DESCRIPCIÓN DE MANO DE OBRA  -   (CATEG.)</t>
  </si>
  <si>
    <t>JORNAL / H.R.</t>
  </si>
  <si>
    <t xml:space="preserve">COSTO HORA </t>
  </si>
  <si>
    <t>COSTO UNITARIO</t>
  </si>
  <si>
    <t>MO17</t>
  </si>
  <si>
    <t>MO33</t>
  </si>
  <si>
    <t>MO37</t>
  </si>
  <si>
    <t>MO1</t>
  </si>
  <si>
    <t>PARCIAL (N) =</t>
  </si>
  <si>
    <t>O.- MATERIALES</t>
  </si>
  <si>
    <t xml:space="preserve">DESCRIPCIÓN DE MATERIAL </t>
  </si>
  <si>
    <t>UNIDAD</t>
  </si>
  <si>
    <t>M810</t>
  </si>
  <si>
    <t>M811</t>
  </si>
  <si>
    <t>M812</t>
  </si>
  <si>
    <t>M813</t>
  </si>
  <si>
    <t>M814</t>
  </si>
  <si>
    <t>M642</t>
  </si>
  <si>
    <t>M816</t>
  </si>
  <si>
    <t>PARCIAL (O) =</t>
  </si>
  <si>
    <t>P.- TRANSPORTE</t>
  </si>
  <si>
    <t>DESCRIPCIÓN DE TRANSPORTE</t>
  </si>
  <si>
    <t>PARCIAL (P) =</t>
  </si>
  <si>
    <t>TOTAL COSTOS DIRECTOS    X=(M+N+O+P)</t>
  </si>
  <si>
    <t xml:space="preserve">INDIRECTOS Y UTILIDADES             </t>
  </si>
  <si>
    <t xml:space="preserve">OTROS INDIRECTOS           </t>
  </si>
  <si>
    <t>COSTO TOTAL DEL RUBRO</t>
  </si>
  <si>
    <t>S PRI=</t>
  </si>
  <si>
    <t xml:space="preserve">VAE RUBRO </t>
  </si>
  <si>
    <t>VALOR PROPUESTO</t>
  </si>
  <si>
    <t>M817</t>
  </si>
  <si>
    <t>M818</t>
  </si>
  <si>
    <t>M749</t>
  </si>
  <si>
    <t>M820</t>
  </si>
  <si>
    <t>M680</t>
  </si>
  <si>
    <t>M750</t>
  </si>
  <si>
    <t>MO34</t>
  </si>
  <si>
    <t>MO110</t>
  </si>
  <si>
    <t>M821</t>
  </si>
  <si>
    <t>M822</t>
  </si>
  <si>
    <t>M823</t>
  </si>
  <si>
    <t>M343</t>
  </si>
  <si>
    <t>M824</t>
  </si>
  <si>
    <t>M755</t>
  </si>
  <si>
    <t>E53</t>
  </si>
  <si>
    <t>E54</t>
  </si>
  <si>
    <t>E81</t>
  </si>
  <si>
    <t>MO102</t>
  </si>
  <si>
    <t>M826</t>
  </si>
  <si>
    <t>M827</t>
  </si>
  <si>
    <t>M828</t>
  </si>
  <si>
    <t>M829</t>
  </si>
  <si>
    <t>M831</t>
  </si>
  <si>
    <t>M832</t>
  </si>
  <si>
    <t>M833</t>
  </si>
  <si>
    <t>E82</t>
  </si>
  <si>
    <t>M834</t>
  </si>
  <si>
    <t>E80</t>
  </si>
  <si>
    <t>E79</t>
  </si>
  <si>
    <t>E83</t>
  </si>
  <si>
    <t>MO36</t>
  </si>
  <si>
    <t>MO8</t>
  </si>
  <si>
    <t>M155</t>
  </si>
  <si>
    <t>M122</t>
  </si>
  <si>
    <t>M5</t>
  </si>
  <si>
    <t>M264</t>
  </si>
  <si>
    <t>M698</t>
  </si>
  <si>
    <t>M692</t>
  </si>
  <si>
    <t>M836</t>
  </si>
  <si>
    <t>M694</t>
  </si>
  <si>
    <t>M695</t>
  </si>
  <si>
    <t>M8</t>
  </si>
  <si>
    <t>M55</t>
  </si>
  <si>
    <t>M12</t>
  </si>
  <si>
    <t>M39</t>
  </si>
  <si>
    <t>M837</t>
  </si>
  <si>
    <t>M838</t>
  </si>
  <si>
    <t>M839</t>
  </si>
  <si>
    <t>M840</t>
  </si>
  <si>
    <t>M841</t>
  </si>
  <si>
    <t>M842</t>
  </si>
  <si>
    <t>M843</t>
  </si>
  <si>
    <t>M844</t>
  </si>
  <si>
    <t>M845</t>
  </si>
  <si>
    <t>M846</t>
  </si>
  <si>
    <t>M847</t>
  </si>
  <si>
    <t>M848</t>
  </si>
  <si>
    <t>M849</t>
  </si>
  <si>
    <t>M850</t>
  </si>
  <si>
    <t>M851</t>
  </si>
  <si>
    <t>M852</t>
  </si>
  <si>
    <t>M853</t>
  </si>
  <si>
    <t>M854</t>
  </si>
  <si>
    <t>M855</t>
  </si>
  <si>
    <t>M856</t>
  </si>
  <si>
    <t>M857</t>
  </si>
  <si>
    <t>M858</t>
  </si>
  <si>
    <t>MO25</t>
  </si>
  <si>
    <t>MO4</t>
  </si>
  <si>
    <t>M859</t>
  </si>
  <si>
    <t>E10</t>
  </si>
  <si>
    <t>E9</t>
  </si>
  <si>
    <t>M860</t>
  </si>
  <si>
    <t>M861</t>
  </si>
  <si>
    <t>M862</t>
  </si>
  <si>
    <t>M863</t>
  </si>
  <si>
    <t>E33</t>
  </si>
  <si>
    <t>E27</t>
  </si>
  <si>
    <t>M693</t>
  </si>
  <si>
    <t>M4</t>
  </si>
  <si>
    <t>M697</t>
  </si>
  <si>
    <t>M52</t>
  </si>
  <si>
    <t>M864</t>
  </si>
  <si>
    <t>M865</t>
  </si>
  <si>
    <t>M866</t>
  </si>
  <si>
    <t>M867</t>
  </si>
  <si>
    <t>M868</t>
  </si>
  <si>
    <t>M869</t>
  </si>
  <si>
    <t>M870</t>
  </si>
  <si>
    <t>M871</t>
  </si>
  <si>
    <t>M872</t>
  </si>
  <si>
    <t>M873</t>
  </si>
  <si>
    <t>M874</t>
  </si>
  <si>
    <t>M875</t>
  </si>
  <si>
    <t>M876</t>
  </si>
  <si>
    <t>E50</t>
  </si>
  <si>
    <t>E84</t>
  </si>
  <si>
    <t>MO35</t>
  </si>
  <si>
    <t>M877</t>
  </si>
  <si>
    <t>M878</t>
  </si>
  <si>
    <t>M825</t>
  </si>
  <si>
    <t>M830</t>
  </si>
  <si>
    <t>M675</t>
  </si>
  <si>
    <t>M737</t>
  </si>
  <si>
    <t>M721</t>
  </si>
  <si>
    <t>M835</t>
  </si>
  <si>
    <t>M396</t>
  </si>
  <si>
    <t>M778</t>
  </si>
  <si>
    <t>M815</t>
  </si>
  <si>
    <t>E85</t>
  </si>
  <si>
    <t>M88</t>
  </si>
  <si>
    <t>E86</t>
  </si>
  <si>
    <r>
      <rPr>
        <b/>
        <i/>
        <sz val="9"/>
        <rFont val="Cambria"/>
        <family val="1"/>
      </rPr>
      <t xml:space="preserve">NOTA: </t>
    </r>
    <r>
      <rPr>
        <i/>
        <sz val="9"/>
        <rFont val="Cambria"/>
        <family val="1"/>
      </rPr>
      <t>LA ELABORACION DEL ANALISIS DE PRECIOS UNITARIOS DE LA PAGINA 1001 HASTA LA PAGINA 1053; ES DE ABSOLUTA RESPONSABILIDAD DE LOS SIGUIENTES TECNICOS:</t>
    </r>
  </si>
  <si>
    <t xml:space="preserve">ELABORADO POR: </t>
  </si>
  <si>
    <t xml:space="preserve">REVISADO POR: </t>
  </si>
  <si>
    <t xml:space="preserve">APROBADO POR: </t>
  </si>
  <si>
    <t>_______________________________________________________</t>
  </si>
  <si>
    <t>ARQ. DANIEL FERNANDO SAN LUCAS MACIAS</t>
  </si>
  <si>
    <t>ING. CIV. JAVIER ELIAS PRIETO LAINA</t>
  </si>
  <si>
    <t>ING. CIV. ANGEL WASHINGTON TAIPE VELIZ</t>
  </si>
  <si>
    <t>DIECTOR GENERAL DE DESARROLLO Y ORDENAMIENTO TERRITORIAL</t>
  </si>
  <si>
    <t>SUBDIRECTOR DE CONSTRUCCION Y MANTENIMIENTO - OBRAS PUBLICAS</t>
  </si>
  <si>
    <t>DIRECTOR GENERAL DE OBRAS PUBLICAS</t>
  </si>
  <si>
    <t>CODIGO SERCOP:</t>
  </si>
  <si>
    <t>8uE1iUQsG4</t>
  </si>
  <si>
    <t>tJsbg5oV6w</t>
  </si>
  <si>
    <t>1b5qYDfpNP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</si>
</sst>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0000"/>
    <numFmt numFmtId="165" formatCode="0.000%"/>
    <numFmt numFmtId="166" formatCode="_-* #,##0.00_-;\-* #,##0.00_-;_-* &quot;-&quot;??_-;_-@_-"/>
    <numFmt numFmtId="167" formatCode="0.000"/>
    <numFmt numFmtId="168" formatCode="_(* #,##0.00000_);_(* \(#,##0.00000\);_(* &quot;-&quot;??_);_(@_)"/>
    <numFmt numFmtId="169" formatCode="0.0000"/>
    <numFmt numFmtId="170" formatCode="#,##0.000"/>
    <numFmt numFmtId="171" formatCode="_-&quot;$&quot;\ * #,##0.00_-;\-&quot;$&quot;\ * #,##0.00_-;_-&quot;$&quot;\ * &quot;-&quot;??_-;_-@_-"/>
    <numFmt numFmtId="172" formatCode="_(* #,##0.00_);_(* \(#,##0.00\);_(* &quot;-&quot;??_);_(@_)"/>
  </numFmts>
  <fonts count="21" x14ac:knownFonts="1">
    <font>
      <sz val="11"/>
      <color theme="1"/>
      <name val="Calibri"/>
      <family val="2"/>
      <scheme val="minor"/>
    </font>
    <font>
      <sz val="11"/>
      <color theme="1"/>
      <name val="Calibri"/>
      <family val="2"/>
      <scheme val="minor"/>
    </font>
    <font>
      <sz val="8"/>
      <name val="Cambria"/>
      <family val="1"/>
    </font>
    <font>
      <sz val="10"/>
      <name val="Arial"/>
      <family val="2"/>
    </font>
    <font>
      <sz val="9"/>
      <name val="Cambria"/>
      <family val="1"/>
    </font>
    <font>
      <b/>
      <sz val="8"/>
      <name val="Cambria"/>
      <family val="1"/>
    </font>
    <font>
      <sz val="11"/>
      <name val="Calibri"/>
      <family val="2"/>
      <scheme val="minor"/>
    </font>
    <font>
      <b/>
      <u val="double"/>
      <sz val="10"/>
      <name val="Cambria"/>
      <family val="1"/>
    </font>
    <font>
      <b/>
      <sz val="9"/>
      <name val="Cambria"/>
      <family val="1"/>
    </font>
    <font>
      <i/>
      <u/>
      <sz val="9"/>
      <name val="Cambria"/>
      <family val="1"/>
    </font>
    <font>
      <b/>
      <i/>
      <sz val="9"/>
      <name val="Cambria"/>
      <family val="1"/>
    </font>
    <font>
      <b/>
      <sz val="10"/>
      <name val="Cambria"/>
      <family val="1"/>
    </font>
    <font>
      <b/>
      <u/>
      <sz val="8"/>
      <name val="Cambria"/>
      <family val="1"/>
    </font>
    <font>
      <i/>
      <sz val="8"/>
      <name val="Cambria"/>
      <family val="1"/>
    </font>
    <font>
      <b/>
      <sz val="11"/>
      <name val="Cambria"/>
      <family val="1"/>
    </font>
    <font>
      <b/>
      <i/>
      <u/>
      <sz val="10"/>
      <name val="Cambria"/>
      <family val="1"/>
    </font>
    <font>
      <b/>
      <i/>
      <u/>
      <sz val="9"/>
      <name val="Cambria"/>
      <family val="1"/>
    </font>
    <font>
      <b/>
      <i/>
      <sz val="8"/>
      <name val="Cambria"/>
      <family val="1"/>
    </font>
    <font>
      <b/>
      <i/>
      <sz val="10"/>
      <name val="Cambria"/>
      <family val="1"/>
    </font>
    <font>
      <i/>
      <sz val="9"/>
      <name val="Cambria"/>
      <family val="1"/>
    </font>
    <font>
      <sz val="10"/>
      <name val="Cambria"/>
      <family val="1"/>
    </font>
  </fonts>
  <fills count="6">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rgb="FFFFFF00"/>
        <bgColor indexed="64"/>
      </patternFill>
    </fill>
  </fills>
  <borders count="57">
    <border>
      <left/>
      <right/>
      <top/>
      <bottom/>
      <diagonal/>
    </border>
    <border>
      <left style="thin">
        <color theme="0"/>
      </left>
      <right style="thin">
        <color theme="0"/>
      </right>
      <top style="thin">
        <color theme="0"/>
      </top>
      <bottom/>
      <diagonal/>
    </border>
    <border>
      <left style="thin">
        <color theme="0"/>
      </left>
      <right style="thin">
        <color theme="0"/>
      </right>
      <top style="thin">
        <color theme="0"/>
      </top>
      <bottom style="thin">
        <color theme="0"/>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style="double">
        <color auto="1"/>
      </bottom>
      <diagonal/>
    </border>
    <border>
      <left/>
      <right/>
      <top style="thin">
        <color theme="0"/>
      </top>
      <bottom style="double">
        <color indexed="64"/>
      </bottom>
      <diagonal/>
    </border>
    <border>
      <left/>
      <right style="thin">
        <color theme="0"/>
      </right>
      <top style="thin">
        <color theme="0"/>
      </top>
      <bottom style="double">
        <color indexed="64"/>
      </bottom>
      <diagonal/>
    </border>
    <border>
      <left style="thin">
        <color theme="0"/>
      </left>
      <right style="thin">
        <color theme="0"/>
      </right>
      <top/>
      <bottom style="thin">
        <color theme="0"/>
      </bottom>
      <diagonal/>
    </border>
    <border>
      <left style="double">
        <color auto="1"/>
      </left>
      <right/>
      <top style="double">
        <color auto="1"/>
      </top>
      <bottom/>
      <diagonal/>
    </border>
    <border>
      <left/>
      <right/>
      <top style="double">
        <color auto="1"/>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auto="1"/>
      </left>
      <right/>
      <top style="double">
        <color auto="1"/>
      </top>
      <bottom style="double">
        <color theme="0"/>
      </bottom>
      <diagonal/>
    </border>
    <border>
      <left/>
      <right/>
      <top style="double">
        <color auto="1"/>
      </top>
      <bottom style="double">
        <color theme="0"/>
      </bottom>
      <diagonal/>
    </border>
    <border>
      <left/>
      <right style="double">
        <color auto="1"/>
      </right>
      <top style="double">
        <color auto="1"/>
      </top>
      <bottom style="double">
        <color theme="0"/>
      </bottom>
      <diagonal/>
    </border>
    <border>
      <left style="double">
        <color auto="1"/>
      </left>
      <right style="double">
        <color auto="1"/>
      </right>
      <top style="double">
        <color auto="1"/>
      </top>
      <bottom style="thin">
        <color theme="0"/>
      </bottom>
      <diagonal/>
    </border>
    <border>
      <left style="double">
        <color auto="1"/>
      </left>
      <right style="double">
        <color auto="1"/>
      </right>
      <top/>
      <bottom style="thin">
        <color theme="0"/>
      </bottom>
      <diagonal/>
    </border>
    <border>
      <left style="double">
        <color auto="1"/>
      </left>
      <right/>
      <top style="double">
        <color theme="0"/>
      </top>
      <bottom style="double">
        <color theme="0"/>
      </bottom>
      <diagonal/>
    </border>
    <border>
      <left/>
      <right/>
      <top style="double">
        <color theme="0"/>
      </top>
      <bottom style="double">
        <color theme="0"/>
      </bottom>
      <diagonal/>
    </border>
    <border>
      <left/>
      <right style="double">
        <color auto="1"/>
      </right>
      <top style="double">
        <color theme="0"/>
      </top>
      <bottom style="double">
        <color theme="0"/>
      </bottom>
      <diagonal/>
    </border>
    <border>
      <left style="double">
        <color auto="1"/>
      </left>
      <right style="double">
        <color auto="1"/>
      </right>
      <top style="thin">
        <color theme="0"/>
      </top>
      <bottom style="thin">
        <color theme="0"/>
      </bottom>
      <diagonal/>
    </border>
    <border>
      <left style="double">
        <color auto="1"/>
      </left>
      <right/>
      <top style="double">
        <color theme="0"/>
      </top>
      <bottom style="double">
        <color auto="1"/>
      </bottom>
      <diagonal/>
    </border>
    <border>
      <left/>
      <right/>
      <top style="double">
        <color theme="0"/>
      </top>
      <bottom style="double">
        <color auto="1"/>
      </bottom>
      <diagonal/>
    </border>
    <border>
      <left/>
      <right style="double">
        <color auto="1"/>
      </right>
      <top style="double">
        <color theme="0"/>
      </top>
      <bottom style="double">
        <color auto="1"/>
      </bottom>
      <diagonal/>
    </border>
    <border>
      <left style="double">
        <color auto="1"/>
      </left>
      <right style="double">
        <color auto="1"/>
      </right>
      <top style="thin">
        <color theme="0"/>
      </top>
      <bottom style="double">
        <color auto="1"/>
      </bottom>
      <diagonal/>
    </border>
    <border>
      <left style="thin">
        <color theme="0"/>
      </left>
      <right style="thin">
        <color theme="0"/>
      </right>
      <top/>
      <bottom/>
      <diagonal/>
    </border>
    <border>
      <left style="double">
        <color indexed="64"/>
      </left>
      <right/>
      <top style="thin">
        <color theme="0"/>
      </top>
      <bottom style="double">
        <color indexed="64"/>
      </bottom>
      <diagonal/>
    </border>
    <border>
      <left/>
      <right style="double">
        <color indexed="64"/>
      </right>
      <top style="thin">
        <color theme="0"/>
      </top>
      <bottom style="double">
        <color indexed="64"/>
      </bottom>
      <diagonal/>
    </border>
    <border>
      <left style="double">
        <color indexed="64"/>
      </left>
      <right/>
      <top style="thin">
        <color theme="0"/>
      </top>
      <bottom style="thin">
        <color theme="0"/>
      </bottom>
      <diagonal/>
    </border>
    <border>
      <left/>
      <right style="double">
        <color indexed="64"/>
      </right>
      <top style="thin">
        <color theme="0"/>
      </top>
      <bottom style="thin">
        <color theme="0"/>
      </bottom>
      <diagonal/>
    </border>
    <border>
      <left style="double">
        <color indexed="64"/>
      </left>
      <right style="double">
        <color indexed="64"/>
      </right>
      <top style="double">
        <color indexed="64"/>
      </top>
      <bottom/>
      <diagonal/>
    </border>
    <border>
      <left style="double">
        <color indexed="64"/>
      </left>
      <right style="double">
        <color indexed="64"/>
      </right>
      <top/>
      <bottom style="double">
        <color indexed="64"/>
      </bottom>
      <diagonal/>
    </border>
    <border>
      <left style="double">
        <color indexed="64"/>
      </left>
      <right/>
      <top style="double">
        <color indexed="64"/>
      </top>
      <bottom style="thin">
        <color theme="0"/>
      </bottom>
      <diagonal/>
    </border>
    <border>
      <left/>
      <right/>
      <top style="double">
        <color indexed="64"/>
      </top>
      <bottom style="thin">
        <color theme="0"/>
      </bottom>
      <diagonal/>
    </border>
    <border>
      <left/>
      <right style="double">
        <color indexed="64"/>
      </right>
      <top style="double">
        <color indexed="64"/>
      </top>
      <bottom style="thin">
        <color theme="0"/>
      </bottom>
      <diagonal/>
    </border>
    <border>
      <left style="thin">
        <color theme="0"/>
      </left>
      <right/>
      <top/>
      <bottom/>
      <diagonal/>
    </border>
    <border>
      <left/>
      <right style="thin">
        <color theme="0"/>
      </right>
      <top/>
      <bottom/>
      <diagonal/>
    </border>
    <border>
      <left style="double">
        <color auto="1"/>
      </left>
      <right/>
      <top style="double">
        <color theme="0"/>
      </top>
      <bottom/>
      <diagonal/>
    </border>
    <border>
      <left/>
      <right/>
      <top style="double">
        <color theme="0"/>
      </top>
      <bottom/>
      <diagonal/>
    </border>
    <border>
      <left/>
      <right style="double">
        <color indexed="64"/>
      </right>
      <top style="double">
        <color theme="0"/>
      </top>
      <bottom/>
      <diagonal/>
    </border>
    <border>
      <left style="double">
        <color auto="1"/>
      </left>
      <right style="double">
        <color theme="0"/>
      </right>
      <top style="double">
        <color theme="0"/>
      </top>
      <bottom style="double">
        <color auto="1"/>
      </bottom>
      <diagonal/>
    </border>
    <border>
      <left style="double">
        <color theme="0"/>
      </left>
      <right style="double">
        <color theme="0"/>
      </right>
      <top style="double">
        <color theme="0"/>
      </top>
      <bottom style="double">
        <color auto="1"/>
      </bottom>
      <diagonal/>
    </border>
    <border>
      <left style="double">
        <color theme="0"/>
      </left>
      <right/>
      <top style="double">
        <color theme="0"/>
      </top>
      <bottom style="double">
        <color indexed="64"/>
      </bottom>
      <diagonal/>
    </border>
    <border>
      <left style="double">
        <color theme="0"/>
      </left>
      <right style="double">
        <color auto="1"/>
      </right>
      <top style="double">
        <color theme="0"/>
      </top>
      <bottom style="double">
        <color auto="1"/>
      </bottom>
      <diagonal/>
    </border>
  </borders>
  <cellStyleXfs count="11">
    <xf numFmtId="0" fontId="0" fillId="0" borderId="0"/>
    <xf numFmtId="172" fontId="3" fillId="0" borderId="0" applyFont="0" applyFill="0" applyBorder="0" applyAlignment="0" applyProtection="0"/>
    <xf numFmtId="9" fontId="1" fillId="0" borderId="0" applyFont="0" applyFill="0" applyBorder="0" applyAlignment="0" applyProtection="0"/>
    <xf numFmtId="0" fontId="3" fillId="0" borderId="0"/>
    <xf numFmtId="0" fontId="1" fillId="0" borderId="0"/>
    <xf numFmtId="0" fontId="1" fillId="0" borderId="0"/>
    <xf numFmtId="166" fontId="3" fillId="0" borderId="0" applyFont="0" applyFill="0" applyBorder="0" applyAlignment="0" applyProtection="0"/>
    <xf numFmtId="9" fontId="3" fillId="0" borderId="0" applyFont="0" applyFill="0" applyBorder="0" applyAlignment="0" applyProtection="0"/>
    <xf numFmtId="166" fontId="1" fillId="0" borderId="0" applyFont="0" applyFill="0" applyBorder="0" applyAlignment="0" applyProtection="0"/>
    <xf numFmtId="9" fontId="1" fillId="0" borderId="0" applyFont="0" applyFill="0" applyBorder="0" applyAlignment="0" applyProtection="0"/>
    <xf numFmtId="171" fontId="3" fillId="0" borderId="0" applyFont="0" applyFill="0" applyBorder="0" applyAlignment="0" applyProtection="0"/>
  </cellStyleXfs>
  <cellXfs count="230">
    <xf numFmtId="0" fontId="0" fillId="0" borderId="0" xfId="0"/>
    <xf numFmtId="0" fontId="2" fillId="0" borderId="0" xfId="0" applyFont="1" applyAlignment="1">
      <alignment horizontal="center"/>
    </xf>
    <xf numFmtId="0" fontId="4" fillId="0" borderId="1" xfId="3" applyFont="1" applyBorder="1"/>
    <xf numFmtId="0" fontId="4" fillId="0" borderId="1" xfId="3" applyFont="1" applyBorder="1" applyAlignment="1">
      <alignment horizontal="right" wrapText="1"/>
    </xf>
    <xf numFmtId="0" fontId="4" fillId="0" borderId="1" xfId="3" applyFont="1" applyBorder="1" applyAlignment="1">
      <alignment horizontal="center"/>
    </xf>
    <xf numFmtId="0" fontId="4" fillId="0" borderId="2" xfId="3" applyFont="1" applyBorder="1"/>
    <xf numFmtId="0" fontId="5" fillId="2" borderId="2" xfId="4" applyFont="1" applyFill="1" applyBorder="1" applyAlignment="1">
      <alignment horizontal="center" vertical="center"/>
    </xf>
    <xf numFmtId="0" fontId="4" fillId="0" borderId="0" xfId="0" applyFont="1" applyAlignment="1">
      <alignment horizontal="center" vertical="center"/>
    </xf>
    <xf numFmtId="0" fontId="2" fillId="0" borderId="0" xfId="0" applyFont="1" applyAlignment="1">
      <alignment horizontal="center" vertical="center"/>
    </xf>
    <xf numFmtId="0" fontId="6" fillId="0" borderId="0" xfId="0" applyFont="1"/>
    <xf numFmtId="0" fontId="7" fillId="3" borderId="3" xfId="3" applyFont="1" applyFill="1" applyBorder="1" applyAlignment="1">
      <alignment horizontal="center" vertical="center" wrapText="1"/>
    </xf>
    <xf numFmtId="0" fontId="5" fillId="3" borderId="4" xfId="3" applyFont="1" applyFill="1" applyBorder="1" applyAlignment="1">
      <alignment horizontal="left" vertical="center" wrapText="1"/>
    </xf>
    <xf numFmtId="0" fontId="5" fillId="3" borderId="5" xfId="3" applyFont="1" applyFill="1" applyBorder="1" applyAlignment="1">
      <alignment horizontal="left" vertical="center" wrapText="1"/>
    </xf>
    <xf numFmtId="0" fontId="5" fillId="3" borderId="6" xfId="3" applyFont="1" applyFill="1" applyBorder="1" applyAlignment="1">
      <alignment horizontal="left" vertical="center" wrapText="1"/>
    </xf>
    <xf numFmtId="0" fontId="4" fillId="0" borderId="2" xfId="5" applyFont="1" applyBorder="1"/>
    <xf numFmtId="0" fontId="4" fillId="0" borderId="2" xfId="5" applyFont="1" applyBorder="1" applyAlignment="1">
      <alignment horizontal="center"/>
    </xf>
    <xf numFmtId="0" fontId="8" fillId="0" borderId="7" xfId="3" applyFont="1" applyBorder="1" applyAlignment="1">
      <alignment horizontal="center"/>
    </xf>
    <xf numFmtId="0" fontId="8" fillId="0" borderId="8" xfId="3" applyFont="1" applyBorder="1" applyAlignment="1">
      <alignment horizontal="center"/>
    </xf>
    <xf numFmtId="0" fontId="8" fillId="0" borderId="9" xfId="3" applyFont="1" applyBorder="1" applyAlignment="1">
      <alignment horizontal="center"/>
    </xf>
    <xf numFmtId="0" fontId="4" fillId="0" borderId="0" xfId="3" applyFont="1" applyAlignment="1">
      <alignment horizontal="center" vertical="center"/>
    </xf>
    <xf numFmtId="0" fontId="8" fillId="0" borderId="2" xfId="3" applyFont="1" applyBorder="1" applyAlignment="1">
      <alignment horizontal="right"/>
    </xf>
    <xf numFmtId="0" fontId="9" fillId="0" borderId="2" xfId="3" applyFont="1" applyBorder="1" applyAlignment="1">
      <alignment vertical="center"/>
    </xf>
    <xf numFmtId="0" fontId="9" fillId="0" borderId="2" xfId="3" applyFont="1" applyBorder="1"/>
    <xf numFmtId="0" fontId="10" fillId="0" borderId="1" xfId="3" applyFont="1" applyBorder="1"/>
    <xf numFmtId="0" fontId="4" fillId="0" borderId="1" xfId="3" applyFont="1" applyBorder="1" applyAlignment="1">
      <alignment vertical="center"/>
    </xf>
    <xf numFmtId="0" fontId="11" fillId="0" borderId="10" xfId="3" applyFont="1" applyBorder="1" applyAlignment="1">
      <alignment horizontal="center"/>
    </xf>
    <xf numFmtId="0" fontId="11" fillId="0" borderId="11" xfId="3" applyFont="1" applyBorder="1" applyAlignment="1">
      <alignment horizontal="center"/>
    </xf>
    <xf numFmtId="0" fontId="11" fillId="0" borderId="12" xfId="3" applyFont="1" applyBorder="1" applyAlignment="1">
      <alignment horizontal="center"/>
    </xf>
    <xf numFmtId="0" fontId="2" fillId="0" borderId="2" xfId="3" applyFont="1" applyBorder="1"/>
    <xf numFmtId="0" fontId="2" fillId="0" borderId="13" xfId="5" applyFont="1" applyBorder="1" applyAlignment="1">
      <alignment horizontal="center"/>
    </xf>
    <xf numFmtId="0" fontId="2" fillId="0" borderId="14" xfId="5" applyFont="1" applyBorder="1" applyAlignment="1">
      <alignment horizontal="center"/>
    </xf>
    <xf numFmtId="0" fontId="2" fillId="0" borderId="15" xfId="5" applyFont="1" applyBorder="1" applyAlignment="1">
      <alignment horizontal="center"/>
    </xf>
    <xf numFmtId="0" fontId="12" fillId="0" borderId="16" xfId="3" applyFont="1" applyBorder="1" applyAlignment="1">
      <alignment vertical="center"/>
    </xf>
    <xf numFmtId="0" fontId="2" fillId="0" borderId="16" xfId="3" applyFont="1" applyBorder="1" applyAlignment="1">
      <alignment horizontal="left" vertical="center"/>
    </xf>
    <xf numFmtId="0" fontId="2" fillId="0" borderId="16" xfId="3" applyFont="1" applyBorder="1" applyAlignment="1">
      <alignment vertical="center"/>
    </xf>
    <xf numFmtId="0" fontId="2" fillId="0" borderId="16" xfId="3" applyFont="1" applyBorder="1" applyAlignment="1">
      <alignment vertical="center" wrapText="1"/>
    </xf>
    <xf numFmtId="0" fontId="13" fillId="0" borderId="16" xfId="3" applyFont="1" applyBorder="1" applyAlignment="1">
      <alignment horizontal="left"/>
    </xf>
    <xf numFmtId="0" fontId="2" fillId="0" borderId="2" xfId="3" applyFont="1" applyBorder="1" applyAlignment="1">
      <alignment horizontal="center"/>
    </xf>
    <xf numFmtId="0" fontId="14" fillId="3" borderId="17" xfId="4" applyFont="1" applyFill="1" applyBorder="1" applyAlignment="1">
      <alignment horizontal="center" vertical="center" wrapText="1"/>
    </xf>
    <xf numFmtId="0" fontId="14" fillId="3" borderId="18" xfId="4" applyFont="1" applyFill="1" applyBorder="1" applyAlignment="1">
      <alignment horizontal="center" vertical="center" wrapText="1"/>
    </xf>
    <xf numFmtId="0" fontId="14" fillId="3" borderId="19" xfId="4" applyFont="1" applyFill="1" applyBorder="1" applyAlignment="1">
      <alignment horizontal="center" vertical="center" wrapText="1"/>
    </xf>
    <xf numFmtId="0" fontId="15" fillId="0" borderId="2" xfId="3" applyFont="1" applyBorder="1" applyAlignment="1">
      <alignment horizontal="right" vertical="center"/>
    </xf>
    <xf numFmtId="1" fontId="11" fillId="0" borderId="2" xfId="3" applyNumberFormat="1" applyFont="1" applyBorder="1" applyAlignment="1">
      <alignment horizontal="left" vertical="center"/>
    </xf>
    <xf numFmtId="49" fontId="11" fillId="0" borderId="2" xfId="3" applyNumberFormat="1" applyFont="1" applyBorder="1" applyAlignment="1">
      <alignment horizontal="left" vertical="center"/>
    </xf>
    <xf numFmtId="0" fontId="2" fillId="0" borderId="2" xfId="3" applyFont="1" applyBorder="1" applyAlignment="1">
      <alignment horizontal="left" vertical="center"/>
    </xf>
    <xf numFmtId="0" fontId="2" fillId="0" borderId="2" xfId="3" applyFont="1" applyBorder="1" applyAlignment="1">
      <alignment vertical="center"/>
    </xf>
    <xf numFmtId="0" fontId="15" fillId="0" borderId="2" xfId="3" applyFont="1" applyBorder="1" applyAlignment="1">
      <alignment horizontal="right" vertical="center" wrapText="1"/>
    </xf>
    <xf numFmtId="164" fontId="2" fillId="2" borderId="2" xfId="3" applyNumberFormat="1" applyFont="1" applyFill="1" applyBorder="1" applyAlignment="1">
      <alignment horizontal="left" vertical="center"/>
    </xf>
    <xf numFmtId="0" fontId="14" fillId="3" borderId="20" xfId="4" applyFont="1" applyFill="1" applyBorder="1" applyAlignment="1">
      <alignment horizontal="center" vertical="center" wrapText="1"/>
    </xf>
    <xf numFmtId="0" fontId="14" fillId="3" borderId="0" xfId="4" applyFont="1" applyFill="1" applyAlignment="1">
      <alignment horizontal="center" vertical="center" wrapText="1"/>
    </xf>
    <xf numFmtId="0" fontId="14" fillId="3" borderId="21" xfId="4" applyFont="1" applyFill="1" applyBorder="1" applyAlignment="1">
      <alignment horizontal="center" vertical="center" wrapText="1"/>
    </xf>
    <xf numFmtId="0" fontId="15" fillId="0" borderId="2" xfId="3" applyFont="1" applyBorder="1" applyAlignment="1">
      <alignment horizontal="right" vertical="top"/>
    </xf>
    <xf numFmtId="49" fontId="2" fillId="0" borderId="10" xfId="3" applyNumberFormat="1" applyFont="1" applyBorder="1" applyAlignment="1">
      <alignment horizontal="left" vertical="center"/>
    </xf>
    <xf numFmtId="0" fontId="2" fillId="0" borderId="11" xfId="3" applyFont="1" applyBorder="1" applyAlignment="1">
      <alignment horizontal="left" vertical="center"/>
    </xf>
    <xf numFmtId="0" fontId="2" fillId="0" borderId="12" xfId="3" applyFont="1" applyBorder="1" applyAlignment="1">
      <alignment horizontal="left" vertical="center"/>
    </xf>
    <xf numFmtId="0" fontId="14" fillId="3" borderId="22" xfId="4" applyFont="1" applyFill="1" applyBorder="1" applyAlignment="1">
      <alignment horizontal="center" vertical="center" wrapText="1"/>
    </xf>
    <xf numFmtId="0" fontId="14" fillId="3" borderId="23" xfId="4" applyFont="1" applyFill="1" applyBorder="1" applyAlignment="1">
      <alignment horizontal="center" vertical="center" wrapText="1"/>
    </xf>
    <xf numFmtId="0" fontId="14" fillId="3" borderId="24" xfId="4" applyFont="1" applyFill="1" applyBorder="1" applyAlignment="1">
      <alignment horizontal="center" vertical="center" wrapText="1"/>
    </xf>
    <xf numFmtId="0" fontId="16" fillId="0" borderId="1" xfId="3" applyFont="1" applyBorder="1" applyAlignment="1">
      <alignment vertical="top"/>
    </xf>
    <xf numFmtId="0" fontId="4" fillId="0" borderId="1" xfId="3" applyFont="1" applyBorder="1" applyAlignment="1">
      <alignment vertical="top" wrapText="1"/>
    </xf>
    <xf numFmtId="0" fontId="5" fillId="0" borderId="2" xfId="3" applyFont="1" applyBorder="1"/>
    <xf numFmtId="0" fontId="5" fillId="4" borderId="3" xfId="4" applyFont="1" applyFill="1" applyBorder="1" applyAlignment="1">
      <alignment horizontal="center" vertical="center" wrapText="1"/>
    </xf>
    <xf numFmtId="0" fontId="17" fillId="4" borderId="3" xfId="3" applyFont="1" applyFill="1" applyBorder="1" applyAlignment="1">
      <alignment horizontal="left" vertical="center" wrapText="1"/>
    </xf>
    <xf numFmtId="0" fontId="17" fillId="4" borderId="3" xfId="3" applyFont="1" applyFill="1" applyBorder="1" applyAlignment="1">
      <alignment horizontal="center" vertical="center" wrapText="1"/>
    </xf>
    <xf numFmtId="0" fontId="2" fillId="0" borderId="2" xfId="3" applyFont="1" applyBorder="1" applyAlignment="1">
      <alignment wrapText="1"/>
    </xf>
    <xf numFmtId="0" fontId="2" fillId="0" borderId="25" xfId="3" applyFont="1" applyBorder="1" applyAlignment="1">
      <alignment horizontal="left" vertical="center" wrapText="1"/>
    </xf>
    <xf numFmtId="0" fontId="2" fillId="0" borderId="26" xfId="3" applyFont="1" applyBorder="1" applyAlignment="1">
      <alignment horizontal="left" vertical="center" wrapText="1"/>
    </xf>
    <xf numFmtId="0" fontId="2" fillId="0" borderId="27" xfId="3" applyFont="1" applyBorder="1" applyAlignment="1">
      <alignment horizontal="left" vertical="center" wrapText="1"/>
    </xf>
    <xf numFmtId="2" fontId="2" fillId="0" borderId="28" xfId="3" applyNumberFormat="1" applyFont="1" applyBorder="1" applyAlignment="1">
      <alignment horizontal="center" vertical="center" wrapText="1"/>
    </xf>
    <xf numFmtId="164" fontId="2" fillId="0" borderId="28" xfId="3" applyNumberFormat="1" applyFont="1" applyBorder="1" applyAlignment="1">
      <alignment horizontal="center" vertical="center" wrapText="1"/>
    </xf>
    <xf numFmtId="165" fontId="2" fillId="2" borderId="29" xfId="2" applyNumberFormat="1" applyFont="1" applyFill="1" applyBorder="1" applyAlignment="1">
      <alignment horizontal="center" vertical="center" wrapText="1"/>
    </xf>
    <xf numFmtId="0" fontId="2" fillId="0" borderId="28" xfId="6" applyNumberFormat="1" applyFont="1" applyBorder="1" applyAlignment="1">
      <alignment horizontal="center" vertical="center" wrapText="1"/>
    </xf>
    <xf numFmtId="167" fontId="2" fillId="0" borderId="28" xfId="3" applyNumberFormat="1" applyFont="1" applyBorder="1" applyAlignment="1">
      <alignment horizontal="center" vertical="center" wrapText="1"/>
    </xf>
    <xf numFmtId="10" fontId="2" fillId="0" borderId="28" xfId="7" applyNumberFormat="1" applyFont="1" applyBorder="1" applyAlignment="1">
      <alignment horizontal="center" vertical="center" wrapText="1"/>
    </xf>
    <xf numFmtId="165" fontId="2" fillId="0" borderId="28" xfId="7" applyNumberFormat="1" applyFont="1" applyBorder="1" applyAlignment="1">
      <alignment horizontal="center" vertical="center" wrapText="1"/>
    </xf>
    <xf numFmtId="0" fontId="2" fillId="0" borderId="30" xfId="3" applyFont="1" applyBorder="1" applyAlignment="1">
      <alignment horizontal="left" vertical="center" wrapText="1"/>
    </xf>
    <xf numFmtId="0" fontId="2" fillId="0" borderId="31" xfId="3" applyFont="1" applyBorder="1" applyAlignment="1">
      <alignment horizontal="left" vertical="center" wrapText="1"/>
    </xf>
    <xf numFmtId="0" fontId="2" fillId="0" borderId="32" xfId="3" applyFont="1" applyBorder="1" applyAlignment="1">
      <alignment horizontal="left" vertical="center" wrapText="1"/>
    </xf>
    <xf numFmtId="2" fontId="2" fillId="0" borderId="33" xfId="3" applyNumberFormat="1" applyFont="1" applyBorder="1" applyAlignment="1">
      <alignment horizontal="center" vertical="center" wrapText="1"/>
    </xf>
    <xf numFmtId="2" fontId="2" fillId="0" borderId="33" xfId="6" applyNumberFormat="1" applyFont="1" applyBorder="1" applyAlignment="1">
      <alignment horizontal="center" vertical="center" wrapText="1"/>
    </xf>
    <xf numFmtId="164" fontId="2" fillId="0" borderId="33" xfId="3" applyNumberFormat="1" applyFont="1" applyBorder="1" applyAlignment="1">
      <alignment horizontal="center" vertical="center" wrapText="1"/>
    </xf>
    <xf numFmtId="164" fontId="2" fillId="0" borderId="33" xfId="8" applyNumberFormat="1" applyFont="1" applyBorder="1" applyAlignment="1">
      <alignment horizontal="center" vertical="center" wrapText="1"/>
    </xf>
    <xf numFmtId="0" fontId="2" fillId="0" borderId="33" xfId="6" applyNumberFormat="1" applyFont="1" applyBorder="1" applyAlignment="1">
      <alignment horizontal="center" vertical="center" wrapText="1"/>
    </xf>
    <xf numFmtId="167" fontId="2" fillId="0" borderId="33" xfId="3" applyNumberFormat="1" applyFont="1" applyBorder="1" applyAlignment="1">
      <alignment horizontal="center" vertical="center" wrapText="1"/>
    </xf>
    <xf numFmtId="10" fontId="2" fillId="0" borderId="33" xfId="7" applyNumberFormat="1" applyFont="1" applyBorder="1" applyAlignment="1">
      <alignment horizontal="center" vertical="center" wrapText="1"/>
    </xf>
    <xf numFmtId="165" fontId="2" fillId="0" borderId="33" xfId="7" applyNumberFormat="1" applyFont="1" applyBorder="1" applyAlignment="1">
      <alignment horizontal="center" vertical="center" wrapText="1"/>
    </xf>
    <xf numFmtId="2" fontId="2" fillId="0" borderId="33" xfId="8" applyNumberFormat="1" applyFont="1" applyBorder="1" applyAlignment="1">
      <alignment horizontal="center" vertical="center" wrapText="1"/>
    </xf>
    <xf numFmtId="165" fontId="2" fillId="2" borderId="33" xfId="4" applyNumberFormat="1" applyFont="1" applyFill="1" applyBorder="1" applyAlignment="1">
      <alignment horizontal="center" vertical="center" wrapText="1"/>
    </xf>
    <xf numFmtId="0" fontId="2" fillId="0" borderId="34" xfId="3" applyFont="1" applyBorder="1" applyAlignment="1">
      <alignment horizontal="left" vertical="center" wrapText="1"/>
    </xf>
    <xf numFmtId="0" fontId="2" fillId="0" borderId="35" xfId="3" applyFont="1" applyBorder="1" applyAlignment="1">
      <alignment horizontal="left" vertical="center" wrapText="1"/>
    </xf>
    <xf numFmtId="0" fontId="2" fillId="0" borderId="36" xfId="3" applyFont="1" applyBorder="1" applyAlignment="1">
      <alignment horizontal="left" vertical="center" wrapText="1"/>
    </xf>
    <xf numFmtId="2" fontId="2" fillId="0" borderId="37" xfId="3" applyNumberFormat="1" applyFont="1" applyBorder="1" applyAlignment="1">
      <alignment horizontal="center" vertical="center" wrapText="1"/>
    </xf>
    <xf numFmtId="2" fontId="2" fillId="0" borderId="37" xfId="6" applyNumberFormat="1" applyFont="1" applyBorder="1" applyAlignment="1">
      <alignment horizontal="center" vertical="center" wrapText="1"/>
    </xf>
    <xf numFmtId="2" fontId="2" fillId="0" borderId="37" xfId="8" applyNumberFormat="1" applyFont="1" applyBorder="1" applyAlignment="1">
      <alignment horizontal="center" vertical="center" wrapText="1"/>
    </xf>
    <xf numFmtId="164" fontId="2" fillId="0" borderId="37" xfId="3" applyNumberFormat="1" applyFont="1" applyBorder="1" applyAlignment="1">
      <alignment horizontal="center" vertical="center" wrapText="1"/>
    </xf>
    <xf numFmtId="164" fontId="2" fillId="0" borderId="37" xfId="8" applyNumberFormat="1" applyFont="1" applyBorder="1" applyAlignment="1">
      <alignment horizontal="center" vertical="center" wrapText="1"/>
    </xf>
    <xf numFmtId="165" fontId="2" fillId="2" borderId="37" xfId="4" applyNumberFormat="1" applyFont="1" applyFill="1" applyBorder="1" applyAlignment="1">
      <alignment horizontal="center" vertical="center" wrapText="1"/>
    </xf>
    <xf numFmtId="0" fontId="2" fillId="0" borderId="37" xfId="6" applyNumberFormat="1" applyFont="1" applyBorder="1" applyAlignment="1">
      <alignment horizontal="center" vertical="center" wrapText="1"/>
    </xf>
    <xf numFmtId="167" fontId="2" fillId="0" borderId="37" xfId="3" applyNumberFormat="1" applyFont="1" applyBorder="1" applyAlignment="1">
      <alignment horizontal="center" vertical="center" wrapText="1"/>
    </xf>
    <xf numFmtId="10" fontId="2" fillId="0" borderId="37" xfId="7" applyNumberFormat="1" applyFont="1" applyBorder="1" applyAlignment="1">
      <alignment horizontal="center" vertical="center" wrapText="1"/>
    </xf>
    <xf numFmtId="165" fontId="2" fillId="0" borderId="37" xfId="7" applyNumberFormat="1" applyFont="1" applyBorder="1" applyAlignment="1">
      <alignment horizontal="center" vertical="center" wrapText="1"/>
    </xf>
    <xf numFmtId="0" fontId="2" fillId="0" borderId="16" xfId="3" applyFont="1" applyBorder="1"/>
    <xf numFmtId="0" fontId="8" fillId="0" borderId="7" xfId="3" applyFont="1" applyBorder="1" applyAlignment="1">
      <alignment horizontal="right" vertical="center"/>
    </xf>
    <xf numFmtId="164" fontId="5" fillId="2" borderId="3" xfId="9" applyNumberFormat="1" applyFont="1" applyFill="1" applyBorder="1" applyAlignment="1">
      <alignment horizontal="center" vertical="center" wrapText="1"/>
    </xf>
    <xf numFmtId="0" fontId="2" fillId="0" borderId="12" xfId="3" applyFont="1" applyBorder="1"/>
    <xf numFmtId="10" fontId="5" fillId="2" borderId="22" xfId="9" applyNumberFormat="1" applyFont="1" applyFill="1" applyBorder="1" applyAlignment="1">
      <alignment horizontal="center" vertical="center" wrapText="1"/>
    </xf>
    <xf numFmtId="0" fontId="5" fillId="3" borderId="4" xfId="4" applyFont="1" applyFill="1" applyBorder="1" applyAlignment="1">
      <alignment horizontal="center" vertical="center" wrapText="1"/>
    </xf>
    <xf numFmtId="0" fontId="5" fillId="3" borderId="5" xfId="4" applyFont="1" applyFill="1" applyBorder="1" applyAlignment="1">
      <alignment horizontal="center" vertical="center" wrapText="1"/>
    </xf>
    <xf numFmtId="0" fontId="5" fillId="3" borderId="6" xfId="4" applyFont="1" applyFill="1" applyBorder="1" applyAlignment="1">
      <alignment horizontal="center" vertical="center" wrapText="1"/>
    </xf>
    <xf numFmtId="0" fontId="5" fillId="0" borderId="1" xfId="3" applyFont="1" applyBorder="1"/>
    <xf numFmtId="0" fontId="5" fillId="0" borderId="1" xfId="3" applyFont="1" applyBorder="1" applyAlignment="1">
      <alignment wrapText="1"/>
    </xf>
    <xf numFmtId="0" fontId="5" fillId="0" borderId="38" xfId="3" applyFont="1" applyBorder="1" applyAlignment="1">
      <alignment horizontal="center"/>
    </xf>
    <xf numFmtId="0" fontId="17" fillId="4" borderId="4" xfId="3" applyFont="1" applyFill="1" applyBorder="1" applyAlignment="1">
      <alignment horizontal="left" vertical="center" wrapText="1"/>
    </xf>
    <xf numFmtId="0" fontId="17" fillId="4" borderId="5" xfId="3" applyFont="1" applyFill="1" applyBorder="1" applyAlignment="1">
      <alignment horizontal="left" vertical="center" wrapText="1"/>
    </xf>
    <xf numFmtId="0" fontId="17" fillId="4" borderId="6" xfId="3" applyFont="1" applyFill="1" applyBorder="1" applyAlignment="1">
      <alignment horizontal="left" vertical="center" wrapText="1"/>
    </xf>
    <xf numFmtId="0" fontId="17" fillId="4" borderId="4" xfId="3" applyFont="1" applyFill="1" applyBorder="1" applyAlignment="1">
      <alignment horizontal="center" vertical="center" wrapText="1"/>
    </xf>
    <xf numFmtId="0" fontId="17" fillId="4" borderId="6" xfId="3" applyFont="1" applyFill="1" applyBorder="1" applyAlignment="1">
      <alignment horizontal="center" vertical="center" wrapText="1"/>
    </xf>
    <xf numFmtId="0" fontId="2" fillId="0" borderId="29" xfId="6" applyNumberFormat="1" applyFont="1" applyBorder="1" applyAlignment="1">
      <alignment horizontal="center" vertical="center" wrapText="1"/>
    </xf>
    <xf numFmtId="167" fontId="2" fillId="0" borderId="29" xfId="3" applyNumberFormat="1" applyFont="1" applyBorder="1" applyAlignment="1">
      <alignment horizontal="center" vertical="center" wrapText="1"/>
    </xf>
    <xf numFmtId="10" fontId="2" fillId="0" borderId="29" xfId="7" applyNumberFormat="1" applyFont="1" applyBorder="1" applyAlignment="1">
      <alignment horizontal="center" vertical="center" wrapText="1"/>
    </xf>
    <xf numFmtId="165" fontId="2" fillId="0" borderId="29" xfId="7" applyNumberFormat="1" applyFont="1" applyBorder="1" applyAlignment="1">
      <alignment horizontal="center" vertical="center" wrapText="1"/>
    </xf>
    <xf numFmtId="10" fontId="2" fillId="0" borderId="33" xfId="2" applyNumberFormat="1" applyFont="1" applyBorder="1" applyAlignment="1">
      <alignment horizontal="center" vertical="center" wrapText="1"/>
    </xf>
    <xf numFmtId="0" fontId="2" fillId="0" borderId="39" xfId="3" applyFont="1" applyBorder="1" applyAlignment="1">
      <alignment horizontal="left" vertical="center" wrapText="1"/>
    </xf>
    <xf numFmtId="0" fontId="2" fillId="0" borderId="14" xfId="3" applyFont="1" applyBorder="1" applyAlignment="1">
      <alignment horizontal="left" vertical="center" wrapText="1"/>
    </xf>
    <xf numFmtId="0" fontId="2" fillId="0" borderId="40" xfId="3" applyFont="1" applyBorder="1" applyAlignment="1">
      <alignment horizontal="left" vertical="center" wrapText="1"/>
    </xf>
    <xf numFmtId="166" fontId="2" fillId="0" borderId="37" xfId="6" applyFont="1" applyBorder="1" applyAlignment="1">
      <alignment horizontal="center" vertical="center" wrapText="1"/>
    </xf>
    <xf numFmtId="166" fontId="2" fillId="0" borderId="37" xfId="8" applyFont="1" applyBorder="1" applyAlignment="1">
      <alignment horizontal="center" vertical="center" wrapText="1"/>
    </xf>
    <xf numFmtId="168" fontId="2" fillId="0" borderId="37" xfId="8" applyNumberFormat="1" applyFont="1" applyBorder="1" applyAlignment="1">
      <alignment horizontal="center" vertical="center" wrapText="1"/>
    </xf>
    <xf numFmtId="0" fontId="8" fillId="0" borderId="7" xfId="3" applyFont="1" applyBorder="1" applyAlignment="1">
      <alignment horizontal="right" vertical="center" wrapText="1"/>
    </xf>
    <xf numFmtId="0" fontId="2" fillId="0" borderId="41" xfId="3" applyFont="1" applyBorder="1" applyAlignment="1">
      <alignment horizontal="left" vertical="center" wrapText="1"/>
    </xf>
    <xf numFmtId="0" fontId="2" fillId="0" borderId="11" xfId="3" applyFont="1" applyBorder="1" applyAlignment="1">
      <alignment horizontal="left" vertical="center" wrapText="1"/>
    </xf>
    <xf numFmtId="0" fontId="2" fillId="0" borderId="42" xfId="3" applyFont="1" applyBorder="1" applyAlignment="1">
      <alignment horizontal="left" vertical="center" wrapText="1"/>
    </xf>
    <xf numFmtId="169" fontId="2" fillId="0" borderId="33" xfId="3" applyNumberFormat="1" applyFont="1" applyBorder="1" applyAlignment="1">
      <alignment horizontal="center" vertical="center" wrapText="1"/>
    </xf>
    <xf numFmtId="169" fontId="2" fillId="0" borderId="37" xfId="3" applyNumberFormat="1" applyFont="1" applyBorder="1" applyAlignment="1">
      <alignment horizontal="center" vertical="center" wrapText="1"/>
    </xf>
    <xf numFmtId="0" fontId="5" fillId="4" borderId="43" xfId="4" applyFont="1" applyFill="1" applyBorder="1" applyAlignment="1">
      <alignment horizontal="center" vertical="center" wrapText="1"/>
    </xf>
    <xf numFmtId="0" fontId="5" fillId="4" borderId="44" xfId="4" applyFont="1" applyFill="1" applyBorder="1" applyAlignment="1">
      <alignment horizontal="center" vertical="center" wrapText="1"/>
    </xf>
    <xf numFmtId="0" fontId="2" fillId="0" borderId="45" xfId="3" applyFont="1" applyBorder="1" applyAlignment="1">
      <alignment horizontal="left" vertical="center" wrapText="1"/>
    </xf>
    <xf numFmtId="0" fontId="2" fillId="0" borderId="46" xfId="3" applyFont="1" applyBorder="1" applyAlignment="1">
      <alignment horizontal="left" vertical="center" wrapText="1"/>
    </xf>
    <xf numFmtId="0" fontId="2" fillId="0" borderId="47" xfId="3" applyFont="1" applyBorder="1" applyAlignment="1">
      <alignment horizontal="left" vertical="center" wrapText="1"/>
    </xf>
    <xf numFmtId="169" fontId="2" fillId="0" borderId="28" xfId="3" applyNumberFormat="1" applyFont="1" applyBorder="1" applyAlignment="1">
      <alignment horizontal="center" vertical="center" wrapText="1"/>
    </xf>
    <xf numFmtId="0" fontId="2" fillId="0" borderId="39" xfId="3" applyFont="1" applyBorder="1" applyAlignment="1">
      <alignment horizontal="center" vertical="center" wrapText="1"/>
    </xf>
    <xf numFmtId="0" fontId="2" fillId="0" borderId="14" xfId="3" applyFont="1" applyBorder="1" applyAlignment="1">
      <alignment horizontal="center" vertical="center" wrapText="1"/>
    </xf>
    <xf numFmtId="0" fontId="2" fillId="0" borderId="40" xfId="3" applyFont="1" applyBorder="1" applyAlignment="1">
      <alignment horizontal="center" vertical="center" wrapText="1"/>
    </xf>
    <xf numFmtId="166" fontId="2" fillId="0" borderId="37" xfId="6" applyFont="1" applyBorder="1" applyAlignment="1">
      <alignment horizontal="center" wrapText="1"/>
    </xf>
    <xf numFmtId="2" fontId="2" fillId="0" borderId="37" xfId="3" applyNumberFormat="1" applyFont="1" applyBorder="1" applyAlignment="1">
      <alignment horizontal="center" wrapText="1"/>
    </xf>
    <xf numFmtId="165" fontId="2" fillId="2" borderId="37" xfId="4" applyNumberFormat="1" applyFont="1" applyFill="1" applyBorder="1" applyAlignment="1">
      <alignment horizontal="center" wrapText="1"/>
    </xf>
    <xf numFmtId="0" fontId="2" fillId="0" borderId="37" xfId="6" applyNumberFormat="1" applyFont="1" applyBorder="1" applyAlignment="1">
      <alignment horizontal="center" wrapText="1"/>
    </xf>
    <xf numFmtId="167" fontId="2" fillId="0" borderId="37" xfId="3" applyNumberFormat="1" applyFont="1" applyBorder="1" applyAlignment="1">
      <alignment horizontal="center" wrapText="1"/>
    </xf>
    <xf numFmtId="10" fontId="5" fillId="2" borderId="43" xfId="9" applyNumberFormat="1" applyFont="1" applyFill="1" applyBorder="1" applyAlignment="1">
      <alignment horizontal="center" vertical="center" wrapText="1"/>
    </xf>
    <xf numFmtId="0" fontId="5" fillId="3" borderId="22" xfId="4" applyFont="1" applyFill="1" applyBorder="1" applyAlignment="1">
      <alignment horizontal="center" vertical="center" wrapText="1"/>
    </xf>
    <xf numFmtId="0" fontId="5" fillId="3" borderId="23" xfId="4" applyFont="1" applyFill="1" applyBorder="1" applyAlignment="1">
      <alignment horizontal="center" vertical="center" wrapText="1"/>
    </xf>
    <xf numFmtId="0" fontId="5" fillId="3" borderId="24" xfId="4" applyFont="1" applyFill="1" applyBorder="1" applyAlignment="1">
      <alignment horizontal="center" vertical="center" wrapText="1"/>
    </xf>
    <xf numFmtId="0" fontId="2" fillId="0" borderId="1" xfId="3" applyFont="1" applyBorder="1"/>
    <xf numFmtId="0" fontId="2" fillId="0" borderId="1" xfId="3" applyFont="1" applyBorder="1" applyAlignment="1">
      <alignment wrapText="1"/>
    </xf>
    <xf numFmtId="0" fontId="2" fillId="0" borderId="0" xfId="3" applyFont="1" applyAlignment="1">
      <alignment horizontal="center"/>
    </xf>
    <xf numFmtId="0" fontId="2" fillId="0" borderId="17" xfId="5" applyFont="1" applyBorder="1" applyAlignment="1">
      <alignment horizontal="center"/>
    </xf>
    <xf numFmtId="0" fontId="2" fillId="0" borderId="18" xfId="5" applyFont="1" applyBorder="1" applyAlignment="1">
      <alignment horizontal="center"/>
    </xf>
    <xf numFmtId="0" fontId="2" fillId="0" borderId="19" xfId="5" applyFont="1" applyBorder="1" applyAlignment="1">
      <alignment horizontal="center"/>
    </xf>
    <xf numFmtId="0" fontId="2" fillId="0" borderId="10" xfId="3" applyFont="1" applyBorder="1"/>
    <xf numFmtId="0" fontId="17" fillId="0" borderId="3" xfId="3" applyFont="1" applyBorder="1" applyAlignment="1">
      <alignment horizontal="left" vertical="center" wrapText="1"/>
    </xf>
    <xf numFmtId="167" fontId="5" fillId="0" borderId="3" xfId="3" applyNumberFormat="1" applyFont="1" applyBorder="1" applyAlignment="1">
      <alignment horizontal="center" vertical="center"/>
    </xf>
    <xf numFmtId="0" fontId="2" fillId="0" borderId="20" xfId="5" applyFont="1" applyBorder="1" applyAlignment="1">
      <alignment horizontal="center"/>
    </xf>
    <xf numFmtId="0" fontId="2" fillId="0" borderId="0" xfId="5" applyFont="1" applyAlignment="1">
      <alignment horizontal="center"/>
    </xf>
    <xf numFmtId="0" fontId="2" fillId="0" borderId="21" xfId="5" applyFont="1" applyBorder="1" applyAlignment="1">
      <alignment horizontal="center"/>
    </xf>
    <xf numFmtId="0" fontId="17" fillId="3" borderId="3" xfId="3" applyFont="1" applyFill="1" applyBorder="1" applyAlignment="1">
      <alignment horizontal="left" vertical="center"/>
    </xf>
    <xf numFmtId="9" fontId="17" fillId="3" borderId="3" xfId="3" applyNumberFormat="1" applyFont="1" applyFill="1" applyBorder="1" applyAlignment="1">
      <alignment horizontal="center" vertical="center" wrapText="1"/>
    </xf>
    <xf numFmtId="170" fontId="2" fillId="0" borderId="3" xfId="7" applyNumberFormat="1" applyFont="1" applyFill="1" applyBorder="1" applyAlignment="1">
      <alignment horizontal="center" vertical="center"/>
    </xf>
    <xf numFmtId="0" fontId="2" fillId="0" borderId="22" xfId="5" applyFont="1" applyBorder="1" applyAlignment="1">
      <alignment horizontal="center"/>
    </xf>
    <xf numFmtId="0" fontId="2" fillId="0" borderId="23" xfId="5" applyFont="1" applyBorder="1" applyAlignment="1">
      <alignment horizontal="center"/>
    </xf>
    <xf numFmtId="0" fontId="2" fillId="0" borderId="24" xfId="5" applyFont="1" applyBorder="1" applyAlignment="1">
      <alignment horizontal="center"/>
    </xf>
    <xf numFmtId="0" fontId="17" fillId="0" borderId="3" xfId="3" applyFont="1" applyBorder="1" applyAlignment="1">
      <alignment horizontal="left" vertical="center"/>
    </xf>
    <xf numFmtId="9" fontId="17" fillId="0" borderId="3" xfId="3" applyNumberFormat="1" applyFont="1" applyBorder="1" applyAlignment="1">
      <alignment horizontal="center" vertical="center" wrapText="1"/>
    </xf>
    <xf numFmtId="10" fontId="8" fillId="2" borderId="44" xfId="4" applyNumberFormat="1" applyFont="1" applyFill="1" applyBorder="1" applyAlignment="1">
      <alignment horizontal="center"/>
    </xf>
    <xf numFmtId="0" fontId="5" fillId="3" borderId="20" xfId="4" applyFont="1" applyFill="1" applyBorder="1" applyAlignment="1">
      <alignment horizontal="center"/>
    </xf>
    <xf numFmtId="0" fontId="5" fillId="3" borderId="0" xfId="4" applyFont="1" applyFill="1" applyAlignment="1">
      <alignment horizontal="center"/>
    </xf>
    <xf numFmtId="0" fontId="5" fillId="3" borderId="21" xfId="4" applyFont="1" applyFill="1" applyBorder="1" applyAlignment="1">
      <alignment horizontal="center"/>
    </xf>
    <xf numFmtId="0" fontId="5" fillId="2" borderId="3" xfId="4" applyFont="1" applyFill="1" applyBorder="1" applyAlignment="1">
      <alignment horizontal="center" vertical="center"/>
    </xf>
    <xf numFmtId="0" fontId="5" fillId="3" borderId="22" xfId="4" applyFont="1" applyFill="1" applyBorder="1" applyAlignment="1">
      <alignment horizontal="center"/>
    </xf>
    <xf numFmtId="0" fontId="5" fillId="3" borderId="23" xfId="4" applyFont="1" applyFill="1" applyBorder="1" applyAlignment="1">
      <alignment horizontal="center"/>
    </xf>
    <xf numFmtId="0" fontId="5" fillId="3" borderId="24" xfId="4" applyFont="1" applyFill="1" applyBorder="1" applyAlignment="1">
      <alignment horizontal="center"/>
    </xf>
    <xf numFmtId="0" fontId="18" fillId="3" borderId="4" xfId="3" applyFont="1" applyFill="1" applyBorder="1" applyAlignment="1">
      <alignment horizontal="left" vertical="center"/>
    </xf>
    <xf numFmtId="0" fontId="18" fillId="3" borderId="5" xfId="3" applyFont="1" applyFill="1" applyBorder="1" applyAlignment="1">
      <alignment horizontal="left" vertical="center"/>
    </xf>
    <xf numFmtId="0" fontId="18" fillId="3" borderId="6" xfId="3" applyFont="1" applyFill="1" applyBorder="1" applyAlignment="1">
      <alignment horizontal="left" vertical="center"/>
    </xf>
    <xf numFmtId="171" fontId="11" fillId="3" borderId="3" xfId="10" applyFont="1" applyFill="1" applyBorder="1" applyAlignment="1">
      <alignment horizontal="center" vertical="center"/>
    </xf>
    <xf numFmtId="0" fontId="2" fillId="0" borderId="16" xfId="5" applyFont="1" applyBorder="1"/>
    <xf numFmtId="0" fontId="2" fillId="0" borderId="16" xfId="5" applyFont="1" applyBorder="1" applyAlignment="1">
      <alignment horizontal="center"/>
    </xf>
    <xf numFmtId="0" fontId="2" fillId="0" borderId="16" xfId="3" applyFont="1" applyBorder="1" applyAlignment="1">
      <alignment horizontal="right" wrapText="1"/>
    </xf>
    <xf numFmtId="0" fontId="2" fillId="5" borderId="0" xfId="0" applyFont="1" applyFill="1" applyAlignment="1">
      <alignment horizontal="center"/>
    </xf>
    <xf numFmtId="0" fontId="2" fillId="0" borderId="0" xfId="3" applyFont="1" applyAlignment="1">
      <alignment horizontal="left" vertical="center"/>
    </xf>
    <xf numFmtId="0" fontId="2" fillId="0" borderId="0" xfId="3" applyFont="1" applyAlignment="1">
      <alignment horizontal="center" vertical="center"/>
    </xf>
    <xf numFmtId="0" fontId="4" fillId="0" borderId="0" xfId="3" applyFont="1"/>
    <xf numFmtId="0" fontId="4" fillId="0" borderId="2" xfId="3" applyFont="1" applyBorder="1" applyAlignment="1">
      <alignment horizontal="right" wrapText="1"/>
    </xf>
    <xf numFmtId="0" fontId="2" fillId="0" borderId="2" xfId="5" applyFont="1" applyBorder="1"/>
    <xf numFmtId="0" fontId="2" fillId="0" borderId="2" xfId="5" applyFont="1" applyBorder="1" applyAlignment="1">
      <alignment horizontal="center"/>
    </xf>
    <xf numFmtId="0" fontId="2" fillId="0" borderId="0" xfId="3" applyFont="1"/>
    <xf numFmtId="0" fontId="2" fillId="0" borderId="2" xfId="3" applyFont="1" applyBorder="1" applyAlignment="1">
      <alignment horizontal="right" wrapText="1"/>
    </xf>
    <xf numFmtId="0" fontId="19" fillId="0" borderId="48" xfId="3" applyFont="1" applyBorder="1" applyAlignment="1">
      <alignment horizontal="left" vertical="center" wrapText="1"/>
    </xf>
    <xf numFmtId="0" fontId="19" fillId="0" borderId="0" xfId="3" applyFont="1" applyAlignment="1">
      <alignment horizontal="left" vertical="center" wrapText="1"/>
    </xf>
    <xf numFmtId="0" fontId="19" fillId="0" borderId="49" xfId="3" applyFont="1" applyBorder="1" applyAlignment="1">
      <alignment horizontal="left" vertical="center" wrapText="1"/>
    </xf>
    <xf numFmtId="0" fontId="4" fillId="0" borderId="1" xfId="3" applyFont="1" applyBorder="1" applyAlignment="1">
      <alignment wrapText="1"/>
    </xf>
    <xf numFmtId="168" fontId="4" fillId="0" borderId="2" xfId="1" applyNumberFormat="1" applyFont="1" applyBorder="1"/>
    <xf numFmtId="0" fontId="8" fillId="0" borderId="25" xfId="3" applyFont="1" applyBorder="1" applyAlignment="1">
      <alignment horizontal="left" vertical="center"/>
    </xf>
    <xf numFmtId="0" fontId="8" fillId="0" borderId="26" xfId="3" applyFont="1" applyBorder="1" applyAlignment="1">
      <alignment horizontal="left" vertical="center"/>
    </xf>
    <xf numFmtId="0" fontId="8" fillId="0" borderId="27" xfId="3" applyFont="1" applyBorder="1" applyAlignment="1">
      <alignment horizontal="left" vertical="center"/>
    </xf>
    <xf numFmtId="0" fontId="4" fillId="0" borderId="50" xfId="3" applyFont="1" applyBorder="1" applyAlignment="1">
      <alignment horizontal="center"/>
    </xf>
    <xf numFmtId="0" fontId="4" fillId="0" borderId="51" xfId="3" applyFont="1" applyBorder="1" applyAlignment="1">
      <alignment horizontal="center"/>
    </xf>
    <xf numFmtId="0" fontId="4" fillId="0" borderId="52" xfId="3" applyFont="1" applyBorder="1" applyAlignment="1">
      <alignment horizontal="center"/>
    </xf>
    <xf numFmtId="0" fontId="4" fillId="0" borderId="20" xfId="3" applyFont="1" applyBorder="1" applyAlignment="1">
      <alignment horizontal="center"/>
    </xf>
    <xf numFmtId="0" fontId="4" fillId="0" borderId="0" xfId="3" applyFont="1" applyAlignment="1">
      <alignment horizontal="center"/>
    </xf>
    <xf numFmtId="0" fontId="4" fillId="0" borderId="21" xfId="3" applyFont="1" applyBorder="1" applyAlignment="1">
      <alignment horizontal="center"/>
    </xf>
    <xf numFmtId="0" fontId="4" fillId="0" borderId="22" xfId="3" applyFont="1" applyBorder="1" applyAlignment="1">
      <alignment horizontal="center"/>
    </xf>
    <xf numFmtId="0" fontId="4" fillId="0" borderId="23" xfId="3" applyFont="1" applyBorder="1" applyAlignment="1">
      <alignment horizontal="center"/>
    </xf>
    <xf numFmtId="0" fontId="4" fillId="0" borderId="24" xfId="3" applyFont="1" applyBorder="1" applyAlignment="1">
      <alignment horizontal="center"/>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20" fillId="0" borderId="0" xfId="3" applyFont="1"/>
    <xf numFmtId="0" fontId="17" fillId="0" borderId="30" xfId="3" applyFont="1" applyBorder="1" applyAlignment="1">
      <alignment horizontal="center" vertical="center" wrapText="1"/>
    </xf>
    <xf numFmtId="0" fontId="17" fillId="0" borderId="31" xfId="3" applyFont="1" applyBorder="1" applyAlignment="1">
      <alignment horizontal="center" vertical="center" wrapText="1"/>
    </xf>
    <xf numFmtId="0" fontId="17" fillId="0" borderId="32" xfId="3" applyFont="1" applyBorder="1" applyAlignment="1">
      <alignment horizontal="center" vertical="center" wrapText="1"/>
    </xf>
    <xf numFmtId="0" fontId="8" fillId="0" borderId="0" xfId="3" applyFont="1"/>
    <xf numFmtId="0" fontId="8" fillId="0" borderId="53" xfId="3" applyFont="1" applyBorder="1"/>
    <xf numFmtId="0" fontId="17" fillId="0" borderId="54" xfId="3" applyFont="1" applyBorder="1" applyAlignment="1">
      <alignment horizontal="right" vertical="center"/>
    </xf>
    <xf numFmtId="0" fontId="17" fillId="0" borderId="55" xfId="3" applyFont="1" applyBorder="1" applyAlignment="1">
      <alignment horizontal="left" vertical="center" wrapText="1"/>
    </xf>
    <xf numFmtId="0" fontId="17" fillId="0" borderId="53" xfId="3" applyFont="1" applyBorder="1" applyAlignment="1">
      <alignment wrapText="1"/>
    </xf>
    <xf numFmtId="0" fontId="17" fillId="0" borderId="54" xfId="3" applyFont="1" applyBorder="1" applyAlignment="1">
      <alignment vertical="center"/>
    </xf>
    <xf numFmtId="0" fontId="17" fillId="0" borderId="54" xfId="3" applyFont="1" applyBorder="1" applyAlignment="1">
      <alignment vertical="center" wrapText="1"/>
    </xf>
    <xf numFmtId="0" fontId="17" fillId="0" borderId="54" xfId="3" applyFont="1" applyBorder="1" applyAlignment="1">
      <alignment horizontal="left" vertical="center" wrapText="1"/>
    </xf>
    <xf numFmtId="0" fontId="17" fillId="0" borderId="56" xfId="3" applyFont="1" applyBorder="1" applyAlignment="1">
      <alignment wrapText="1"/>
    </xf>
    <xf numFmtId="0" fontId="17" fillId="0" borderId="54" xfId="3" applyFont="1" applyBorder="1" applyAlignment="1">
      <alignment horizontal="left" vertical="center"/>
    </xf>
  </cellXfs>
  <cellStyles count="11">
    <cellStyle name="Millares" xfId="1" builtinId="3"/>
    <cellStyle name="Millares 3" xfId="8" xr:uid="{617AFCB1-A906-4A39-8BBF-31CE7FFC2D7D}"/>
    <cellStyle name="Millares 4" xfId="6" xr:uid="{6B631508-959D-431A-AB94-EEDF9B6FC00E}"/>
    <cellStyle name="Moneda 3" xfId="10" xr:uid="{84463B68-4C06-43AB-9847-EE887BE83ACC}"/>
    <cellStyle name="Normal" xfId="0" builtinId="0"/>
    <cellStyle name="Normal 16" xfId="3" xr:uid="{F29482E4-3B50-4E95-ACF5-A5D7F67C3E9E}"/>
    <cellStyle name="Normal 3 2" xfId="5" xr:uid="{FC0BF654-F660-4393-B80D-D5EA86024284}"/>
    <cellStyle name="Normal 4 10" xfId="4" xr:uid="{41C07A68-BBA3-435C-B02F-8E819500B43B}"/>
    <cellStyle name="Porcentaje" xfId="2" builtinId="5"/>
    <cellStyle name="Porcentaje 2 2" xfId="7" xr:uid="{53551CF5-E803-4780-98BE-6EF97390D609}"/>
    <cellStyle name="Porcentaje 2 3" xfId="9" xr:uid="{F082FE8B-4ABF-47A2-9FF1-EB904A26D405}"/>
  </cellStyles>
  <dxfs count="3">
    <dxf>
      <border>
        <left/>
        <right/>
        <top style="dotted">
          <color auto="1"/>
        </top>
        <bottom/>
        <vertical/>
        <horizontal/>
      </border>
    </dxf>
    <dxf>
      <border>
        <left/>
        <right/>
        <top style="dotted">
          <color auto="1"/>
        </top>
        <bottom/>
        <vertical/>
        <horizontal/>
      </border>
    </dxf>
    <dxf>
      <border>
        <left/>
        <right/>
        <top style="dotted">
          <color auto="1"/>
        </top>
        <bottom/>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3" Type="http://schemas.openxmlformats.org/officeDocument/2006/relationships/externalLink" Target="externalLinks/externalLink2.xml"/><Relationship Id="rId21" Type="http://schemas.openxmlformats.org/officeDocument/2006/relationships/calcChain" Target="calcChain.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drawings/_rels/drawing1.xml.rels><?xml version="1.0" encoding="UTF-8" standalone="yes"?>
<Relationships xmlns="http://schemas.openxmlformats.org/package/2006/relationships"><Relationship Id="rId13" Type="http://schemas.openxmlformats.org/officeDocument/2006/relationships/hyperlink" Target="#'PRESUPUESTO REFERENCIAL'!B1133"/><Relationship Id="rId18" Type="http://schemas.openxmlformats.org/officeDocument/2006/relationships/hyperlink" Target="#'PRESUPUESTO REFERENCIAL'!B1138"/><Relationship Id="rId26" Type="http://schemas.openxmlformats.org/officeDocument/2006/relationships/hyperlink" Target="#'PRESUPUESTO REFERENCIAL'!B1146"/><Relationship Id="rId39" Type="http://schemas.openxmlformats.org/officeDocument/2006/relationships/hyperlink" Target="#'PRESUPUESTO REFERENCIAL'!B1158"/><Relationship Id="rId21" Type="http://schemas.openxmlformats.org/officeDocument/2006/relationships/hyperlink" Target="#'PRESUPUESTO REFERENCIAL'!B1141"/><Relationship Id="rId34" Type="http://schemas.openxmlformats.org/officeDocument/2006/relationships/hyperlink" Target="#'PRESUPUESTO REFERENCIAL'!B1154"/><Relationship Id="rId42" Type="http://schemas.openxmlformats.org/officeDocument/2006/relationships/hyperlink" Target="#'PRESUPUESTO REFERENCIAL'!B1163"/><Relationship Id="rId47" Type="http://schemas.openxmlformats.org/officeDocument/2006/relationships/hyperlink" Target="#'PRESUPUESTO REFERENCIAL'!B1168"/><Relationship Id="rId50" Type="http://schemas.openxmlformats.org/officeDocument/2006/relationships/hyperlink" Target="#'PRESUPUESTO REFERENCIAL'!B1171"/><Relationship Id="rId55" Type="http://schemas.openxmlformats.org/officeDocument/2006/relationships/hyperlink" Target="#'PRESUPUESTO REFERENCIAL'!B1176"/><Relationship Id="rId7" Type="http://schemas.openxmlformats.org/officeDocument/2006/relationships/hyperlink" Target="#'PRESUPUESTO REFERENCIAL'!B1126"/><Relationship Id="rId2" Type="http://schemas.openxmlformats.org/officeDocument/2006/relationships/image" Target="../media/image2.png"/><Relationship Id="rId16" Type="http://schemas.openxmlformats.org/officeDocument/2006/relationships/hyperlink" Target="#'PRESUPUESTO REFERENCIAL'!B1136"/><Relationship Id="rId29" Type="http://schemas.openxmlformats.org/officeDocument/2006/relationships/hyperlink" Target="#'PRESUPUESTO REFERENCIAL'!B1149"/><Relationship Id="rId11" Type="http://schemas.openxmlformats.org/officeDocument/2006/relationships/hyperlink" Target="#'PRESUPUESTO REFERENCIAL'!B1131"/><Relationship Id="rId24" Type="http://schemas.openxmlformats.org/officeDocument/2006/relationships/hyperlink" Target="#'PRESUPUESTO REFERENCIAL'!B1144"/><Relationship Id="rId32" Type="http://schemas.openxmlformats.org/officeDocument/2006/relationships/hyperlink" Target="#'PRESUPUESTO REFERENCIAL'!B1152"/><Relationship Id="rId37" Type="http://schemas.openxmlformats.org/officeDocument/2006/relationships/hyperlink" Target="#'PRESUPUESTO REFERENCIAL'!B1157"/><Relationship Id="rId40" Type="http://schemas.openxmlformats.org/officeDocument/2006/relationships/hyperlink" Target="#'PRESUPUESTO REFERENCIAL'!B1159"/><Relationship Id="rId45" Type="http://schemas.openxmlformats.org/officeDocument/2006/relationships/hyperlink" Target="#'PRESUPUESTO REFERENCIAL'!B1166"/><Relationship Id="rId53" Type="http://schemas.openxmlformats.org/officeDocument/2006/relationships/hyperlink" Target="#'PRESUPUESTO REFERENCIAL'!B1174"/><Relationship Id="rId5" Type="http://schemas.openxmlformats.org/officeDocument/2006/relationships/hyperlink" Target="#'PRESUPUESTO REFERENCIAL'!B1124"/><Relationship Id="rId10" Type="http://schemas.openxmlformats.org/officeDocument/2006/relationships/hyperlink" Target="#'PRESUPUESTO REFERENCIAL'!B1130"/><Relationship Id="rId19" Type="http://schemas.openxmlformats.org/officeDocument/2006/relationships/hyperlink" Target="#'PRESUPUESTO REFERENCIAL'!B1139"/><Relationship Id="rId31" Type="http://schemas.openxmlformats.org/officeDocument/2006/relationships/hyperlink" Target="#'PRESUPUESTO REFERENCIAL'!B1151"/><Relationship Id="rId44" Type="http://schemas.openxmlformats.org/officeDocument/2006/relationships/hyperlink" Target="#'PRESUPUESTO REFERENCIAL'!B1165"/><Relationship Id="rId52" Type="http://schemas.openxmlformats.org/officeDocument/2006/relationships/hyperlink" Target="#'PRESUPUESTO REFERENCIAL'!B1173"/><Relationship Id="rId4" Type="http://schemas.openxmlformats.org/officeDocument/2006/relationships/hyperlink" Target="#'PRESUPUESTO REFERENCIAL'!B1123"/><Relationship Id="rId9" Type="http://schemas.openxmlformats.org/officeDocument/2006/relationships/hyperlink" Target="#'PRESUPUESTO REFERENCIAL'!B1129"/><Relationship Id="rId14" Type="http://schemas.openxmlformats.org/officeDocument/2006/relationships/hyperlink" Target="#'PRESUPUESTO REFERENCIAL'!B1134"/><Relationship Id="rId22" Type="http://schemas.openxmlformats.org/officeDocument/2006/relationships/hyperlink" Target="#'PRESUPUESTO REFERENCIAL'!B1142"/><Relationship Id="rId27" Type="http://schemas.openxmlformats.org/officeDocument/2006/relationships/hyperlink" Target="#'PRESUPUESTO REFERENCIAL'!B1147"/><Relationship Id="rId30" Type="http://schemas.openxmlformats.org/officeDocument/2006/relationships/hyperlink" Target="#'PRESUPUESTO REFERENCIAL'!B1150"/><Relationship Id="rId35" Type="http://schemas.openxmlformats.org/officeDocument/2006/relationships/hyperlink" Target="#'PRESUPUESTO REFERENCIAL'!B1155"/><Relationship Id="rId43" Type="http://schemas.openxmlformats.org/officeDocument/2006/relationships/hyperlink" Target="#'PRESUPUESTO REFERENCIAL'!B1164"/><Relationship Id="rId48" Type="http://schemas.openxmlformats.org/officeDocument/2006/relationships/hyperlink" Target="#'PRESUPUESTO REFERENCIAL'!B1169"/><Relationship Id="rId8" Type="http://schemas.openxmlformats.org/officeDocument/2006/relationships/hyperlink" Target="#'PRESUPUESTO REFERENCIAL'!B1128"/><Relationship Id="rId51" Type="http://schemas.openxmlformats.org/officeDocument/2006/relationships/hyperlink" Target="#'PRESUPUESTO REFERENCIAL'!B1172"/><Relationship Id="rId3" Type="http://schemas.openxmlformats.org/officeDocument/2006/relationships/hyperlink" Target="#'PRESUPUESTO REFERENCIAL'!B1122"/><Relationship Id="rId12" Type="http://schemas.openxmlformats.org/officeDocument/2006/relationships/hyperlink" Target="#'PRESUPUESTO REFERENCIAL'!B1132"/><Relationship Id="rId17" Type="http://schemas.openxmlformats.org/officeDocument/2006/relationships/hyperlink" Target="#'PRESUPUESTO REFERENCIAL'!B1137"/><Relationship Id="rId25" Type="http://schemas.openxmlformats.org/officeDocument/2006/relationships/hyperlink" Target="#'PRESUPUESTO REFERENCIAL'!B1145"/><Relationship Id="rId33" Type="http://schemas.openxmlformats.org/officeDocument/2006/relationships/hyperlink" Target="#'PRESUPUESTO REFERENCIAL'!B1153"/><Relationship Id="rId38" Type="http://schemas.openxmlformats.org/officeDocument/2006/relationships/hyperlink" Target="#'PRESUPUESTO REFERENCIAL'!B1161"/><Relationship Id="rId46" Type="http://schemas.openxmlformats.org/officeDocument/2006/relationships/hyperlink" Target="#'PRESUPUESTO REFERENCIAL'!B1167"/><Relationship Id="rId20" Type="http://schemas.openxmlformats.org/officeDocument/2006/relationships/hyperlink" Target="#'PRESUPUESTO REFERENCIAL'!B1140"/><Relationship Id="rId41" Type="http://schemas.openxmlformats.org/officeDocument/2006/relationships/hyperlink" Target="#'PRESUPUESTO REFERENCIAL'!B1162"/><Relationship Id="rId54" Type="http://schemas.openxmlformats.org/officeDocument/2006/relationships/hyperlink" Target="#'PRESUPUESTO REFERENCIAL'!B1175"/><Relationship Id="rId1" Type="http://schemas.openxmlformats.org/officeDocument/2006/relationships/image" Target="../media/image1.png"/><Relationship Id="rId6" Type="http://schemas.openxmlformats.org/officeDocument/2006/relationships/hyperlink" Target="#'PRESUPUESTO REFERENCIAL'!B1125"/><Relationship Id="rId15" Type="http://schemas.openxmlformats.org/officeDocument/2006/relationships/hyperlink" Target="#'PRESUPUESTO REFERENCIAL'!B1135"/><Relationship Id="rId23" Type="http://schemas.openxmlformats.org/officeDocument/2006/relationships/hyperlink" Target="#'PRESUPUESTO REFERENCIAL'!B1143"/><Relationship Id="rId28" Type="http://schemas.openxmlformats.org/officeDocument/2006/relationships/hyperlink" Target="#'PRESUPUESTO REFERENCIAL'!B1148"/><Relationship Id="rId36" Type="http://schemas.openxmlformats.org/officeDocument/2006/relationships/hyperlink" Target="#'PRESUPUESTO REFERENCIAL'!B1156"/><Relationship Id="rId49" Type="http://schemas.openxmlformats.org/officeDocument/2006/relationships/hyperlink" Target="#'PRESUPUESTO REFERENCIAL'!B1170"/></Relationships>
</file>

<file path=xl/drawings/drawing1.xml><?xml version="1.0" encoding="utf-8"?>
<xdr:wsDr xmlns:xdr="http://schemas.openxmlformats.org/drawingml/2006/spreadsheetDrawing" xmlns:a="http://schemas.openxmlformats.org/drawingml/2006/main">
  <xdr:twoCellAnchor>
    <xdr:from>
      <xdr:col>6</xdr:col>
      <xdr:colOff>533400</xdr:colOff>
      <xdr:row>4</xdr:row>
      <xdr:rowOff>66675</xdr:rowOff>
    </xdr:from>
    <xdr:to>
      <xdr:col>14</xdr:col>
      <xdr:colOff>723899</xdr:colOff>
      <xdr:row>7</xdr:row>
      <xdr:rowOff>190496</xdr:rowOff>
    </xdr:to>
    <xdr:grpSp>
      <xdr:nvGrpSpPr>
        <xdr:cNvPr id="2" name="Grupo 1">
          <a:extLst>
            <a:ext uri="{FF2B5EF4-FFF2-40B4-BE49-F238E27FC236}">
              <a16:creationId xmlns:a16="http://schemas.microsoft.com/office/drawing/2014/main" id="{79C4CCF9-1664-4E32-8486-E95E337BEC26}"/>
            </a:ext>
          </a:extLst>
        </xdr:cNvPr>
        <xdr:cNvGrpSpPr/>
      </xdr:nvGrpSpPr>
      <xdr:grpSpPr>
        <a:xfrm>
          <a:off x="7229475" y="1038225"/>
          <a:ext cx="5953124" cy="695321"/>
          <a:chOff x="7410451" y="12220575"/>
          <a:chExt cx="5772150" cy="704846"/>
        </a:xfrm>
      </xdr:grpSpPr>
      <xdr:pic>
        <xdr:nvPicPr>
          <xdr:cNvPr id="3" name="2 Imagen">
            <a:extLst>
              <a:ext uri="{FF2B5EF4-FFF2-40B4-BE49-F238E27FC236}">
                <a16:creationId xmlns:a16="http://schemas.microsoft.com/office/drawing/2014/main" id="{09FB0A21-F356-A72C-2977-C8A71B0E883B}"/>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4" name="Imagen 3">
            <a:extLst>
              <a:ext uri="{FF2B5EF4-FFF2-40B4-BE49-F238E27FC236}">
                <a16:creationId xmlns:a16="http://schemas.microsoft.com/office/drawing/2014/main" id="{49D1415E-1A59-951A-4AC3-BCFEEFD243DF}"/>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89</xdr:row>
      <xdr:rowOff>66675</xdr:rowOff>
    </xdr:from>
    <xdr:to>
      <xdr:col>14</xdr:col>
      <xdr:colOff>723899</xdr:colOff>
      <xdr:row>92</xdr:row>
      <xdr:rowOff>190496</xdr:rowOff>
    </xdr:to>
    <xdr:grpSp>
      <xdr:nvGrpSpPr>
        <xdr:cNvPr id="5" name="Grupo 4">
          <a:extLst>
            <a:ext uri="{FF2B5EF4-FFF2-40B4-BE49-F238E27FC236}">
              <a16:creationId xmlns:a16="http://schemas.microsoft.com/office/drawing/2014/main" id="{47275ED4-6891-47EF-85E3-FCD580654670}"/>
            </a:ext>
          </a:extLst>
        </xdr:cNvPr>
        <xdr:cNvGrpSpPr/>
      </xdr:nvGrpSpPr>
      <xdr:grpSpPr>
        <a:xfrm>
          <a:off x="7229475" y="18488025"/>
          <a:ext cx="5953124" cy="695321"/>
          <a:chOff x="7410451" y="12220575"/>
          <a:chExt cx="5772150" cy="704846"/>
        </a:xfrm>
      </xdr:grpSpPr>
      <xdr:pic>
        <xdr:nvPicPr>
          <xdr:cNvPr id="6" name="2 Imagen">
            <a:extLst>
              <a:ext uri="{FF2B5EF4-FFF2-40B4-BE49-F238E27FC236}">
                <a16:creationId xmlns:a16="http://schemas.microsoft.com/office/drawing/2014/main" id="{C40FFC43-0FDB-1433-36A2-DECF336A597B}"/>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7" name="Imagen 6">
            <a:extLst>
              <a:ext uri="{FF2B5EF4-FFF2-40B4-BE49-F238E27FC236}">
                <a16:creationId xmlns:a16="http://schemas.microsoft.com/office/drawing/2014/main" id="{19EE5D6C-17E6-E254-4A98-52F28925A1CD}"/>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174</xdr:row>
      <xdr:rowOff>66675</xdr:rowOff>
    </xdr:from>
    <xdr:to>
      <xdr:col>14</xdr:col>
      <xdr:colOff>723899</xdr:colOff>
      <xdr:row>177</xdr:row>
      <xdr:rowOff>190496</xdr:rowOff>
    </xdr:to>
    <xdr:grpSp>
      <xdr:nvGrpSpPr>
        <xdr:cNvPr id="8" name="Grupo 7">
          <a:extLst>
            <a:ext uri="{FF2B5EF4-FFF2-40B4-BE49-F238E27FC236}">
              <a16:creationId xmlns:a16="http://schemas.microsoft.com/office/drawing/2014/main" id="{3B3FF81C-6073-43C7-AC5A-84F4BEEE90C5}"/>
            </a:ext>
          </a:extLst>
        </xdr:cNvPr>
        <xdr:cNvGrpSpPr/>
      </xdr:nvGrpSpPr>
      <xdr:grpSpPr>
        <a:xfrm>
          <a:off x="7229475" y="35937825"/>
          <a:ext cx="5953124" cy="695321"/>
          <a:chOff x="7410451" y="12220575"/>
          <a:chExt cx="5772150" cy="704846"/>
        </a:xfrm>
      </xdr:grpSpPr>
      <xdr:pic>
        <xdr:nvPicPr>
          <xdr:cNvPr id="9" name="2 Imagen">
            <a:extLst>
              <a:ext uri="{FF2B5EF4-FFF2-40B4-BE49-F238E27FC236}">
                <a16:creationId xmlns:a16="http://schemas.microsoft.com/office/drawing/2014/main" id="{16F888C4-0FF4-BB39-A975-A9C559E7598E}"/>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0" name="Imagen 9">
            <a:extLst>
              <a:ext uri="{FF2B5EF4-FFF2-40B4-BE49-F238E27FC236}">
                <a16:creationId xmlns:a16="http://schemas.microsoft.com/office/drawing/2014/main" id="{E6A8D6A0-48A0-BB1E-03EF-FC9A2B5F366C}"/>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259</xdr:row>
      <xdr:rowOff>66675</xdr:rowOff>
    </xdr:from>
    <xdr:to>
      <xdr:col>14</xdr:col>
      <xdr:colOff>723899</xdr:colOff>
      <xdr:row>262</xdr:row>
      <xdr:rowOff>190496</xdr:rowOff>
    </xdr:to>
    <xdr:grpSp>
      <xdr:nvGrpSpPr>
        <xdr:cNvPr id="11" name="Grupo 10">
          <a:extLst>
            <a:ext uri="{FF2B5EF4-FFF2-40B4-BE49-F238E27FC236}">
              <a16:creationId xmlns:a16="http://schemas.microsoft.com/office/drawing/2014/main" id="{67D8DABE-B948-4DF1-B3DB-1BA12F9C2B1B}"/>
            </a:ext>
          </a:extLst>
        </xdr:cNvPr>
        <xdr:cNvGrpSpPr/>
      </xdr:nvGrpSpPr>
      <xdr:grpSpPr>
        <a:xfrm>
          <a:off x="7229475" y="53387625"/>
          <a:ext cx="5953124" cy="695321"/>
          <a:chOff x="7410451" y="12220575"/>
          <a:chExt cx="5772150" cy="704846"/>
        </a:xfrm>
      </xdr:grpSpPr>
      <xdr:pic>
        <xdr:nvPicPr>
          <xdr:cNvPr id="12" name="2 Imagen">
            <a:extLst>
              <a:ext uri="{FF2B5EF4-FFF2-40B4-BE49-F238E27FC236}">
                <a16:creationId xmlns:a16="http://schemas.microsoft.com/office/drawing/2014/main" id="{E678EA53-9F49-EDEE-97CE-81C34B367CA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3" name="Imagen 12">
            <a:extLst>
              <a:ext uri="{FF2B5EF4-FFF2-40B4-BE49-F238E27FC236}">
                <a16:creationId xmlns:a16="http://schemas.microsoft.com/office/drawing/2014/main" id="{BE1D1C2C-E1AC-9BAD-7FD5-A58CDBC7EF9B}"/>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344</xdr:row>
      <xdr:rowOff>66675</xdr:rowOff>
    </xdr:from>
    <xdr:to>
      <xdr:col>14</xdr:col>
      <xdr:colOff>723899</xdr:colOff>
      <xdr:row>347</xdr:row>
      <xdr:rowOff>190496</xdr:rowOff>
    </xdr:to>
    <xdr:grpSp>
      <xdr:nvGrpSpPr>
        <xdr:cNvPr id="14" name="Grupo 13">
          <a:extLst>
            <a:ext uri="{FF2B5EF4-FFF2-40B4-BE49-F238E27FC236}">
              <a16:creationId xmlns:a16="http://schemas.microsoft.com/office/drawing/2014/main" id="{E34A377A-E0D2-4C8E-9942-47845B2B9038}"/>
            </a:ext>
          </a:extLst>
        </xdr:cNvPr>
        <xdr:cNvGrpSpPr/>
      </xdr:nvGrpSpPr>
      <xdr:grpSpPr>
        <a:xfrm>
          <a:off x="7229475" y="70837425"/>
          <a:ext cx="5953124" cy="695321"/>
          <a:chOff x="7410451" y="12220575"/>
          <a:chExt cx="5772150" cy="704846"/>
        </a:xfrm>
      </xdr:grpSpPr>
      <xdr:pic>
        <xdr:nvPicPr>
          <xdr:cNvPr id="15" name="2 Imagen">
            <a:extLst>
              <a:ext uri="{FF2B5EF4-FFF2-40B4-BE49-F238E27FC236}">
                <a16:creationId xmlns:a16="http://schemas.microsoft.com/office/drawing/2014/main" id="{FE912CE0-A51F-D4DC-E029-DF552397925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6" name="Imagen 15">
            <a:extLst>
              <a:ext uri="{FF2B5EF4-FFF2-40B4-BE49-F238E27FC236}">
                <a16:creationId xmlns:a16="http://schemas.microsoft.com/office/drawing/2014/main" id="{A3625041-6CAE-C6E6-B5B5-518CED4CDF17}"/>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429</xdr:row>
      <xdr:rowOff>66675</xdr:rowOff>
    </xdr:from>
    <xdr:to>
      <xdr:col>14</xdr:col>
      <xdr:colOff>723899</xdr:colOff>
      <xdr:row>432</xdr:row>
      <xdr:rowOff>190496</xdr:rowOff>
    </xdr:to>
    <xdr:grpSp>
      <xdr:nvGrpSpPr>
        <xdr:cNvPr id="17" name="Grupo 16">
          <a:extLst>
            <a:ext uri="{FF2B5EF4-FFF2-40B4-BE49-F238E27FC236}">
              <a16:creationId xmlns:a16="http://schemas.microsoft.com/office/drawing/2014/main" id="{084C8072-65B5-480C-AB52-DBFC53D054FB}"/>
            </a:ext>
          </a:extLst>
        </xdr:cNvPr>
        <xdr:cNvGrpSpPr/>
      </xdr:nvGrpSpPr>
      <xdr:grpSpPr>
        <a:xfrm>
          <a:off x="7229475" y="88287225"/>
          <a:ext cx="5953124" cy="695321"/>
          <a:chOff x="7410451" y="12220575"/>
          <a:chExt cx="5772150" cy="704846"/>
        </a:xfrm>
      </xdr:grpSpPr>
      <xdr:pic>
        <xdr:nvPicPr>
          <xdr:cNvPr id="18" name="2 Imagen">
            <a:extLst>
              <a:ext uri="{FF2B5EF4-FFF2-40B4-BE49-F238E27FC236}">
                <a16:creationId xmlns:a16="http://schemas.microsoft.com/office/drawing/2014/main" id="{F3DD28FF-EE26-8ADF-E36A-E194C9686A2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9" name="Imagen 18">
            <a:extLst>
              <a:ext uri="{FF2B5EF4-FFF2-40B4-BE49-F238E27FC236}">
                <a16:creationId xmlns:a16="http://schemas.microsoft.com/office/drawing/2014/main" id="{CE8A3705-8F24-172F-74B5-2370AD3D6C88}"/>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514</xdr:row>
      <xdr:rowOff>66675</xdr:rowOff>
    </xdr:from>
    <xdr:to>
      <xdr:col>14</xdr:col>
      <xdr:colOff>723899</xdr:colOff>
      <xdr:row>517</xdr:row>
      <xdr:rowOff>190496</xdr:rowOff>
    </xdr:to>
    <xdr:grpSp>
      <xdr:nvGrpSpPr>
        <xdr:cNvPr id="20" name="Grupo 19">
          <a:extLst>
            <a:ext uri="{FF2B5EF4-FFF2-40B4-BE49-F238E27FC236}">
              <a16:creationId xmlns:a16="http://schemas.microsoft.com/office/drawing/2014/main" id="{56BE977F-46CE-4E81-9F14-091C28D848A7}"/>
            </a:ext>
          </a:extLst>
        </xdr:cNvPr>
        <xdr:cNvGrpSpPr/>
      </xdr:nvGrpSpPr>
      <xdr:grpSpPr>
        <a:xfrm>
          <a:off x="7229475" y="105737025"/>
          <a:ext cx="5953124" cy="695321"/>
          <a:chOff x="7410451" y="12220575"/>
          <a:chExt cx="5772150" cy="704846"/>
        </a:xfrm>
      </xdr:grpSpPr>
      <xdr:pic>
        <xdr:nvPicPr>
          <xdr:cNvPr id="21" name="2 Imagen">
            <a:extLst>
              <a:ext uri="{FF2B5EF4-FFF2-40B4-BE49-F238E27FC236}">
                <a16:creationId xmlns:a16="http://schemas.microsoft.com/office/drawing/2014/main" id="{8621B2C8-4441-C7F2-B1B8-04656D19A75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22" name="Imagen 21">
            <a:extLst>
              <a:ext uri="{FF2B5EF4-FFF2-40B4-BE49-F238E27FC236}">
                <a16:creationId xmlns:a16="http://schemas.microsoft.com/office/drawing/2014/main" id="{0543DFEA-50EB-F936-0331-19B31C10DF9F}"/>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599</xdr:row>
      <xdr:rowOff>66675</xdr:rowOff>
    </xdr:from>
    <xdr:to>
      <xdr:col>14</xdr:col>
      <xdr:colOff>723899</xdr:colOff>
      <xdr:row>602</xdr:row>
      <xdr:rowOff>190496</xdr:rowOff>
    </xdr:to>
    <xdr:grpSp>
      <xdr:nvGrpSpPr>
        <xdr:cNvPr id="23" name="Grupo 22">
          <a:extLst>
            <a:ext uri="{FF2B5EF4-FFF2-40B4-BE49-F238E27FC236}">
              <a16:creationId xmlns:a16="http://schemas.microsoft.com/office/drawing/2014/main" id="{4482A5A6-36B5-4BCB-B532-7D48486637B4}"/>
            </a:ext>
          </a:extLst>
        </xdr:cNvPr>
        <xdr:cNvGrpSpPr/>
      </xdr:nvGrpSpPr>
      <xdr:grpSpPr>
        <a:xfrm>
          <a:off x="7229475" y="123186825"/>
          <a:ext cx="5953124" cy="695321"/>
          <a:chOff x="7410451" y="12220575"/>
          <a:chExt cx="5772150" cy="704846"/>
        </a:xfrm>
      </xdr:grpSpPr>
      <xdr:pic>
        <xdr:nvPicPr>
          <xdr:cNvPr id="24" name="2 Imagen">
            <a:extLst>
              <a:ext uri="{FF2B5EF4-FFF2-40B4-BE49-F238E27FC236}">
                <a16:creationId xmlns:a16="http://schemas.microsoft.com/office/drawing/2014/main" id="{213F533D-ED40-2E0E-74D8-F74240DBB731}"/>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25" name="Imagen 24">
            <a:extLst>
              <a:ext uri="{FF2B5EF4-FFF2-40B4-BE49-F238E27FC236}">
                <a16:creationId xmlns:a16="http://schemas.microsoft.com/office/drawing/2014/main" id="{FDD1A215-287E-396D-3FE0-8AE2D125A5DD}"/>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684</xdr:row>
      <xdr:rowOff>66675</xdr:rowOff>
    </xdr:from>
    <xdr:to>
      <xdr:col>14</xdr:col>
      <xdr:colOff>723899</xdr:colOff>
      <xdr:row>687</xdr:row>
      <xdr:rowOff>190496</xdr:rowOff>
    </xdr:to>
    <xdr:grpSp>
      <xdr:nvGrpSpPr>
        <xdr:cNvPr id="26" name="Grupo 25">
          <a:extLst>
            <a:ext uri="{FF2B5EF4-FFF2-40B4-BE49-F238E27FC236}">
              <a16:creationId xmlns:a16="http://schemas.microsoft.com/office/drawing/2014/main" id="{5127BBB5-4714-437A-A37F-3433596ABF56}"/>
            </a:ext>
          </a:extLst>
        </xdr:cNvPr>
        <xdr:cNvGrpSpPr/>
      </xdr:nvGrpSpPr>
      <xdr:grpSpPr>
        <a:xfrm>
          <a:off x="7229475" y="140636625"/>
          <a:ext cx="5953124" cy="695321"/>
          <a:chOff x="7410451" y="12220575"/>
          <a:chExt cx="5772150" cy="704846"/>
        </a:xfrm>
      </xdr:grpSpPr>
      <xdr:pic>
        <xdr:nvPicPr>
          <xdr:cNvPr id="27" name="2 Imagen">
            <a:extLst>
              <a:ext uri="{FF2B5EF4-FFF2-40B4-BE49-F238E27FC236}">
                <a16:creationId xmlns:a16="http://schemas.microsoft.com/office/drawing/2014/main" id="{AC570508-222B-A74B-1568-513B93C5239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28" name="Imagen 27">
            <a:extLst>
              <a:ext uri="{FF2B5EF4-FFF2-40B4-BE49-F238E27FC236}">
                <a16:creationId xmlns:a16="http://schemas.microsoft.com/office/drawing/2014/main" id="{00043B2A-E936-FD29-BFD5-10133686CE9D}"/>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769</xdr:row>
      <xdr:rowOff>66675</xdr:rowOff>
    </xdr:from>
    <xdr:to>
      <xdr:col>14</xdr:col>
      <xdr:colOff>723899</xdr:colOff>
      <xdr:row>772</xdr:row>
      <xdr:rowOff>190496</xdr:rowOff>
    </xdr:to>
    <xdr:grpSp>
      <xdr:nvGrpSpPr>
        <xdr:cNvPr id="29" name="Grupo 28">
          <a:extLst>
            <a:ext uri="{FF2B5EF4-FFF2-40B4-BE49-F238E27FC236}">
              <a16:creationId xmlns:a16="http://schemas.microsoft.com/office/drawing/2014/main" id="{671530EC-6C0B-41F2-A08F-AEDDBB4111EC}"/>
            </a:ext>
          </a:extLst>
        </xdr:cNvPr>
        <xdr:cNvGrpSpPr/>
      </xdr:nvGrpSpPr>
      <xdr:grpSpPr>
        <a:xfrm>
          <a:off x="7229475" y="158086425"/>
          <a:ext cx="5953124" cy="695321"/>
          <a:chOff x="7410451" y="12220575"/>
          <a:chExt cx="5772150" cy="704846"/>
        </a:xfrm>
      </xdr:grpSpPr>
      <xdr:pic>
        <xdr:nvPicPr>
          <xdr:cNvPr id="30" name="2 Imagen">
            <a:extLst>
              <a:ext uri="{FF2B5EF4-FFF2-40B4-BE49-F238E27FC236}">
                <a16:creationId xmlns:a16="http://schemas.microsoft.com/office/drawing/2014/main" id="{D5E1374C-B17E-162E-2F28-BF177B9F9D7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31" name="Imagen 30">
            <a:extLst>
              <a:ext uri="{FF2B5EF4-FFF2-40B4-BE49-F238E27FC236}">
                <a16:creationId xmlns:a16="http://schemas.microsoft.com/office/drawing/2014/main" id="{5113CB58-B253-45D8-06AE-E23FCC787DFB}"/>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854</xdr:row>
      <xdr:rowOff>66675</xdr:rowOff>
    </xdr:from>
    <xdr:to>
      <xdr:col>14</xdr:col>
      <xdr:colOff>723899</xdr:colOff>
      <xdr:row>857</xdr:row>
      <xdr:rowOff>190496</xdr:rowOff>
    </xdr:to>
    <xdr:grpSp>
      <xdr:nvGrpSpPr>
        <xdr:cNvPr id="32" name="Grupo 31">
          <a:extLst>
            <a:ext uri="{FF2B5EF4-FFF2-40B4-BE49-F238E27FC236}">
              <a16:creationId xmlns:a16="http://schemas.microsoft.com/office/drawing/2014/main" id="{C9E20156-0A0A-45FF-9965-2439B28334C2}"/>
            </a:ext>
          </a:extLst>
        </xdr:cNvPr>
        <xdr:cNvGrpSpPr/>
      </xdr:nvGrpSpPr>
      <xdr:grpSpPr>
        <a:xfrm>
          <a:off x="7229475" y="175536225"/>
          <a:ext cx="5953124" cy="695321"/>
          <a:chOff x="7410451" y="12220575"/>
          <a:chExt cx="5772150" cy="704846"/>
        </a:xfrm>
      </xdr:grpSpPr>
      <xdr:pic>
        <xdr:nvPicPr>
          <xdr:cNvPr id="33" name="2 Imagen">
            <a:extLst>
              <a:ext uri="{FF2B5EF4-FFF2-40B4-BE49-F238E27FC236}">
                <a16:creationId xmlns:a16="http://schemas.microsoft.com/office/drawing/2014/main" id="{810F6804-6DA7-F17D-4C20-88506397A17B}"/>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34" name="Imagen 33">
            <a:extLst>
              <a:ext uri="{FF2B5EF4-FFF2-40B4-BE49-F238E27FC236}">
                <a16:creationId xmlns:a16="http://schemas.microsoft.com/office/drawing/2014/main" id="{A879F1C4-C85F-FAC9-F13D-5E05ACA35483}"/>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939</xdr:row>
      <xdr:rowOff>66675</xdr:rowOff>
    </xdr:from>
    <xdr:to>
      <xdr:col>14</xdr:col>
      <xdr:colOff>723899</xdr:colOff>
      <xdr:row>942</xdr:row>
      <xdr:rowOff>190496</xdr:rowOff>
    </xdr:to>
    <xdr:grpSp>
      <xdr:nvGrpSpPr>
        <xdr:cNvPr id="35" name="Grupo 34">
          <a:extLst>
            <a:ext uri="{FF2B5EF4-FFF2-40B4-BE49-F238E27FC236}">
              <a16:creationId xmlns:a16="http://schemas.microsoft.com/office/drawing/2014/main" id="{13628639-B1D1-426E-8CF3-6DF9CB10CCE5}"/>
            </a:ext>
          </a:extLst>
        </xdr:cNvPr>
        <xdr:cNvGrpSpPr/>
      </xdr:nvGrpSpPr>
      <xdr:grpSpPr>
        <a:xfrm>
          <a:off x="7229475" y="192986025"/>
          <a:ext cx="5953124" cy="695321"/>
          <a:chOff x="7410451" y="12220575"/>
          <a:chExt cx="5772150" cy="704846"/>
        </a:xfrm>
      </xdr:grpSpPr>
      <xdr:pic>
        <xdr:nvPicPr>
          <xdr:cNvPr id="36" name="2 Imagen">
            <a:extLst>
              <a:ext uri="{FF2B5EF4-FFF2-40B4-BE49-F238E27FC236}">
                <a16:creationId xmlns:a16="http://schemas.microsoft.com/office/drawing/2014/main" id="{0C578A31-B5CF-077C-66F8-FD36D414000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37" name="Imagen 36">
            <a:extLst>
              <a:ext uri="{FF2B5EF4-FFF2-40B4-BE49-F238E27FC236}">
                <a16:creationId xmlns:a16="http://schemas.microsoft.com/office/drawing/2014/main" id="{73B6589E-6D15-795A-A8FC-EEF2267E3A55}"/>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1024</xdr:row>
      <xdr:rowOff>66675</xdr:rowOff>
    </xdr:from>
    <xdr:to>
      <xdr:col>14</xdr:col>
      <xdr:colOff>723899</xdr:colOff>
      <xdr:row>1027</xdr:row>
      <xdr:rowOff>190496</xdr:rowOff>
    </xdr:to>
    <xdr:grpSp>
      <xdr:nvGrpSpPr>
        <xdr:cNvPr id="38" name="Grupo 37">
          <a:extLst>
            <a:ext uri="{FF2B5EF4-FFF2-40B4-BE49-F238E27FC236}">
              <a16:creationId xmlns:a16="http://schemas.microsoft.com/office/drawing/2014/main" id="{4627EE83-B6A0-43EC-BF91-CA5A7197D9D0}"/>
            </a:ext>
          </a:extLst>
        </xdr:cNvPr>
        <xdr:cNvGrpSpPr/>
      </xdr:nvGrpSpPr>
      <xdr:grpSpPr>
        <a:xfrm>
          <a:off x="7229475" y="210435825"/>
          <a:ext cx="5953124" cy="695321"/>
          <a:chOff x="7410451" y="12220575"/>
          <a:chExt cx="5772150" cy="704846"/>
        </a:xfrm>
      </xdr:grpSpPr>
      <xdr:pic>
        <xdr:nvPicPr>
          <xdr:cNvPr id="39" name="2 Imagen">
            <a:extLst>
              <a:ext uri="{FF2B5EF4-FFF2-40B4-BE49-F238E27FC236}">
                <a16:creationId xmlns:a16="http://schemas.microsoft.com/office/drawing/2014/main" id="{478D4639-6C38-2ABD-4014-9A5B758316B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40" name="Imagen 39">
            <a:extLst>
              <a:ext uri="{FF2B5EF4-FFF2-40B4-BE49-F238E27FC236}">
                <a16:creationId xmlns:a16="http://schemas.microsoft.com/office/drawing/2014/main" id="{DE65A775-6F59-D709-FC6A-6FCEB6E6ADF9}"/>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1109</xdr:row>
      <xdr:rowOff>66675</xdr:rowOff>
    </xdr:from>
    <xdr:to>
      <xdr:col>14</xdr:col>
      <xdr:colOff>723899</xdr:colOff>
      <xdr:row>1112</xdr:row>
      <xdr:rowOff>190496</xdr:rowOff>
    </xdr:to>
    <xdr:grpSp>
      <xdr:nvGrpSpPr>
        <xdr:cNvPr id="41" name="Grupo 40">
          <a:extLst>
            <a:ext uri="{FF2B5EF4-FFF2-40B4-BE49-F238E27FC236}">
              <a16:creationId xmlns:a16="http://schemas.microsoft.com/office/drawing/2014/main" id="{A9894367-5D40-4A6C-A153-1F3B14F890A8}"/>
            </a:ext>
          </a:extLst>
        </xdr:cNvPr>
        <xdr:cNvGrpSpPr/>
      </xdr:nvGrpSpPr>
      <xdr:grpSpPr>
        <a:xfrm>
          <a:off x="7229475" y="227885625"/>
          <a:ext cx="5953124" cy="695321"/>
          <a:chOff x="7410451" y="12220575"/>
          <a:chExt cx="5772150" cy="704846"/>
        </a:xfrm>
      </xdr:grpSpPr>
      <xdr:pic>
        <xdr:nvPicPr>
          <xdr:cNvPr id="42" name="2 Imagen">
            <a:extLst>
              <a:ext uri="{FF2B5EF4-FFF2-40B4-BE49-F238E27FC236}">
                <a16:creationId xmlns:a16="http://schemas.microsoft.com/office/drawing/2014/main" id="{26E168F8-C248-ACE1-B074-1CA6FFD5FD5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43" name="Imagen 42">
            <a:extLst>
              <a:ext uri="{FF2B5EF4-FFF2-40B4-BE49-F238E27FC236}">
                <a16:creationId xmlns:a16="http://schemas.microsoft.com/office/drawing/2014/main" id="{3B701A55-1B78-09D3-B5FB-DB7D57A636A8}"/>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1194</xdr:row>
      <xdr:rowOff>66675</xdr:rowOff>
    </xdr:from>
    <xdr:to>
      <xdr:col>14</xdr:col>
      <xdr:colOff>723899</xdr:colOff>
      <xdr:row>1197</xdr:row>
      <xdr:rowOff>190496</xdr:rowOff>
    </xdr:to>
    <xdr:grpSp>
      <xdr:nvGrpSpPr>
        <xdr:cNvPr id="44" name="Grupo 43">
          <a:extLst>
            <a:ext uri="{FF2B5EF4-FFF2-40B4-BE49-F238E27FC236}">
              <a16:creationId xmlns:a16="http://schemas.microsoft.com/office/drawing/2014/main" id="{DC8C6948-B119-414D-BAA8-10BF2C1A4D79}"/>
            </a:ext>
          </a:extLst>
        </xdr:cNvPr>
        <xdr:cNvGrpSpPr/>
      </xdr:nvGrpSpPr>
      <xdr:grpSpPr>
        <a:xfrm>
          <a:off x="7229475" y="245335425"/>
          <a:ext cx="5953124" cy="695321"/>
          <a:chOff x="7410451" y="12220575"/>
          <a:chExt cx="5772150" cy="704846"/>
        </a:xfrm>
      </xdr:grpSpPr>
      <xdr:pic>
        <xdr:nvPicPr>
          <xdr:cNvPr id="45" name="2 Imagen">
            <a:extLst>
              <a:ext uri="{FF2B5EF4-FFF2-40B4-BE49-F238E27FC236}">
                <a16:creationId xmlns:a16="http://schemas.microsoft.com/office/drawing/2014/main" id="{BCFBEDA4-3140-24CF-8748-8CCBCE3C30C6}"/>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46" name="Imagen 45">
            <a:extLst>
              <a:ext uri="{FF2B5EF4-FFF2-40B4-BE49-F238E27FC236}">
                <a16:creationId xmlns:a16="http://schemas.microsoft.com/office/drawing/2014/main" id="{4983FC74-CC54-1A31-9B2D-807FBE2CC106}"/>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1279</xdr:row>
      <xdr:rowOff>66675</xdr:rowOff>
    </xdr:from>
    <xdr:to>
      <xdr:col>14</xdr:col>
      <xdr:colOff>723899</xdr:colOff>
      <xdr:row>1282</xdr:row>
      <xdr:rowOff>190496</xdr:rowOff>
    </xdr:to>
    <xdr:grpSp>
      <xdr:nvGrpSpPr>
        <xdr:cNvPr id="47" name="Grupo 46">
          <a:extLst>
            <a:ext uri="{FF2B5EF4-FFF2-40B4-BE49-F238E27FC236}">
              <a16:creationId xmlns:a16="http://schemas.microsoft.com/office/drawing/2014/main" id="{A58FB956-A328-4189-8F8F-607497B775AE}"/>
            </a:ext>
          </a:extLst>
        </xdr:cNvPr>
        <xdr:cNvGrpSpPr/>
      </xdr:nvGrpSpPr>
      <xdr:grpSpPr>
        <a:xfrm>
          <a:off x="7229475" y="262785225"/>
          <a:ext cx="5953124" cy="695321"/>
          <a:chOff x="7410451" y="12220575"/>
          <a:chExt cx="5772150" cy="704846"/>
        </a:xfrm>
      </xdr:grpSpPr>
      <xdr:pic>
        <xdr:nvPicPr>
          <xdr:cNvPr id="48" name="2 Imagen">
            <a:extLst>
              <a:ext uri="{FF2B5EF4-FFF2-40B4-BE49-F238E27FC236}">
                <a16:creationId xmlns:a16="http://schemas.microsoft.com/office/drawing/2014/main" id="{32D037FF-9268-767B-9DEB-C2BEBC45DC5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49" name="Imagen 48">
            <a:extLst>
              <a:ext uri="{FF2B5EF4-FFF2-40B4-BE49-F238E27FC236}">
                <a16:creationId xmlns:a16="http://schemas.microsoft.com/office/drawing/2014/main" id="{09AE715D-A7FD-4796-487B-7D13235D47FD}"/>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1364</xdr:row>
      <xdr:rowOff>66675</xdr:rowOff>
    </xdr:from>
    <xdr:to>
      <xdr:col>14</xdr:col>
      <xdr:colOff>723899</xdr:colOff>
      <xdr:row>1367</xdr:row>
      <xdr:rowOff>190496</xdr:rowOff>
    </xdr:to>
    <xdr:grpSp>
      <xdr:nvGrpSpPr>
        <xdr:cNvPr id="50" name="Grupo 49">
          <a:extLst>
            <a:ext uri="{FF2B5EF4-FFF2-40B4-BE49-F238E27FC236}">
              <a16:creationId xmlns:a16="http://schemas.microsoft.com/office/drawing/2014/main" id="{06F69B2E-5EB2-4C88-AA01-1B43A99C85D5}"/>
            </a:ext>
          </a:extLst>
        </xdr:cNvPr>
        <xdr:cNvGrpSpPr/>
      </xdr:nvGrpSpPr>
      <xdr:grpSpPr>
        <a:xfrm>
          <a:off x="7229475" y="280235025"/>
          <a:ext cx="5953124" cy="695321"/>
          <a:chOff x="7410451" y="12220575"/>
          <a:chExt cx="5772150" cy="704846"/>
        </a:xfrm>
      </xdr:grpSpPr>
      <xdr:pic>
        <xdr:nvPicPr>
          <xdr:cNvPr id="51" name="2 Imagen">
            <a:extLst>
              <a:ext uri="{FF2B5EF4-FFF2-40B4-BE49-F238E27FC236}">
                <a16:creationId xmlns:a16="http://schemas.microsoft.com/office/drawing/2014/main" id="{13373A20-17FF-2B53-6BF8-54E14158751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52" name="Imagen 51">
            <a:extLst>
              <a:ext uri="{FF2B5EF4-FFF2-40B4-BE49-F238E27FC236}">
                <a16:creationId xmlns:a16="http://schemas.microsoft.com/office/drawing/2014/main" id="{FA83C570-7D83-2427-8A4B-0F293950ABD1}"/>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1449</xdr:row>
      <xdr:rowOff>66675</xdr:rowOff>
    </xdr:from>
    <xdr:to>
      <xdr:col>14</xdr:col>
      <xdr:colOff>723899</xdr:colOff>
      <xdr:row>1452</xdr:row>
      <xdr:rowOff>190496</xdr:rowOff>
    </xdr:to>
    <xdr:grpSp>
      <xdr:nvGrpSpPr>
        <xdr:cNvPr id="53" name="Grupo 52">
          <a:extLst>
            <a:ext uri="{FF2B5EF4-FFF2-40B4-BE49-F238E27FC236}">
              <a16:creationId xmlns:a16="http://schemas.microsoft.com/office/drawing/2014/main" id="{8639E9CB-4DEB-43CA-949D-0E81F64FD727}"/>
            </a:ext>
          </a:extLst>
        </xdr:cNvPr>
        <xdr:cNvGrpSpPr/>
      </xdr:nvGrpSpPr>
      <xdr:grpSpPr>
        <a:xfrm>
          <a:off x="7229475" y="297684825"/>
          <a:ext cx="5953124" cy="695321"/>
          <a:chOff x="7410451" y="12220575"/>
          <a:chExt cx="5772150" cy="704846"/>
        </a:xfrm>
      </xdr:grpSpPr>
      <xdr:pic>
        <xdr:nvPicPr>
          <xdr:cNvPr id="54" name="2 Imagen">
            <a:extLst>
              <a:ext uri="{FF2B5EF4-FFF2-40B4-BE49-F238E27FC236}">
                <a16:creationId xmlns:a16="http://schemas.microsoft.com/office/drawing/2014/main" id="{12B0074B-72A0-461F-91B9-2E0D40C62306}"/>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55" name="Imagen 54">
            <a:extLst>
              <a:ext uri="{FF2B5EF4-FFF2-40B4-BE49-F238E27FC236}">
                <a16:creationId xmlns:a16="http://schemas.microsoft.com/office/drawing/2014/main" id="{7240141D-9BF1-BE14-FB1F-80EF2BC19812}"/>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1534</xdr:row>
      <xdr:rowOff>66675</xdr:rowOff>
    </xdr:from>
    <xdr:to>
      <xdr:col>14</xdr:col>
      <xdr:colOff>723899</xdr:colOff>
      <xdr:row>1537</xdr:row>
      <xdr:rowOff>190496</xdr:rowOff>
    </xdr:to>
    <xdr:grpSp>
      <xdr:nvGrpSpPr>
        <xdr:cNvPr id="56" name="Grupo 55">
          <a:extLst>
            <a:ext uri="{FF2B5EF4-FFF2-40B4-BE49-F238E27FC236}">
              <a16:creationId xmlns:a16="http://schemas.microsoft.com/office/drawing/2014/main" id="{26E4E1B5-F614-4479-81F4-E8021A3D6967}"/>
            </a:ext>
          </a:extLst>
        </xdr:cNvPr>
        <xdr:cNvGrpSpPr/>
      </xdr:nvGrpSpPr>
      <xdr:grpSpPr>
        <a:xfrm>
          <a:off x="7229475" y="315134625"/>
          <a:ext cx="5953124" cy="695321"/>
          <a:chOff x="7410451" y="12220575"/>
          <a:chExt cx="5772150" cy="704846"/>
        </a:xfrm>
      </xdr:grpSpPr>
      <xdr:pic>
        <xdr:nvPicPr>
          <xdr:cNvPr id="57" name="2 Imagen">
            <a:extLst>
              <a:ext uri="{FF2B5EF4-FFF2-40B4-BE49-F238E27FC236}">
                <a16:creationId xmlns:a16="http://schemas.microsoft.com/office/drawing/2014/main" id="{4DA4F221-1961-0E72-E1A2-23D30010D5DB}"/>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58" name="Imagen 57">
            <a:extLst>
              <a:ext uri="{FF2B5EF4-FFF2-40B4-BE49-F238E27FC236}">
                <a16:creationId xmlns:a16="http://schemas.microsoft.com/office/drawing/2014/main" id="{46F0365F-BF4A-F11F-C87F-BE56AF5D2967}"/>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1619</xdr:row>
      <xdr:rowOff>66675</xdr:rowOff>
    </xdr:from>
    <xdr:to>
      <xdr:col>14</xdr:col>
      <xdr:colOff>723899</xdr:colOff>
      <xdr:row>1622</xdr:row>
      <xdr:rowOff>190496</xdr:rowOff>
    </xdr:to>
    <xdr:grpSp>
      <xdr:nvGrpSpPr>
        <xdr:cNvPr id="59" name="Grupo 58">
          <a:extLst>
            <a:ext uri="{FF2B5EF4-FFF2-40B4-BE49-F238E27FC236}">
              <a16:creationId xmlns:a16="http://schemas.microsoft.com/office/drawing/2014/main" id="{E22220AF-B103-4EA7-B3DC-A23175774A6A}"/>
            </a:ext>
          </a:extLst>
        </xdr:cNvPr>
        <xdr:cNvGrpSpPr/>
      </xdr:nvGrpSpPr>
      <xdr:grpSpPr>
        <a:xfrm>
          <a:off x="7229475" y="332584425"/>
          <a:ext cx="5953124" cy="695321"/>
          <a:chOff x="7410451" y="12220575"/>
          <a:chExt cx="5772150" cy="704846"/>
        </a:xfrm>
      </xdr:grpSpPr>
      <xdr:pic>
        <xdr:nvPicPr>
          <xdr:cNvPr id="60" name="2 Imagen">
            <a:extLst>
              <a:ext uri="{FF2B5EF4-FFF2-40B4-BE49-F238E27FC236}">
                <a16:creationId xmlns:a16="http://schemas.microsoft.com/office/drawing/2014/main" id="{BB6EDFA9-6AF7-D964-9F84-66572B43B20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61" name="Imagen 60">
            <a:extLst>
              <a:ext uri="{FF2B5EF4-FFF2-40B4-BE49-F238E27FC236}">
                <a16:creationId xmlns:a16="http://schemas.microsoft.com/office/drawing/2014/main" id="{B5CAE453-9517-2C3D-98D2-96C53CE94781}"/>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1704</xdr:row>
      <xdr:rowOff>66675</xdr:rowOff>
    </xdr:from>
    <xdr:to>
      <xdr:col>14</xdr:col>
      <xdr:colOff>723899</xdr:colOff>
      <xdr:row>1707</xdr:row>
      <xdr:rowOff>190496</xdr:rowOff>
    </xdr:to>
    <xdr:grpSp>
      <xdr:nvGrpSpPr>
        <xdr:cNvPr id="62" name="Grupo 61">
          <a:extLst>
            <a:ext uri="{FF2B5EF4-FFF2-40B4-BE49-F238E27FC236}">
              <a16:creationId xmlns:a16="http://schemas.microsoft.com/office/drawing/2014/main" id="{8028DF66-F405-4BCF-8D82-E82F5D1D5FE7}"/>
            </a:ext>
          </a:extLst>
        </xdr:cNvPr>
        <xdr:cNvGrpSpPr/>
      </xdr:nvGrpSpPr>
      <xdr:grpSpPr>
        <a:xfrm>
          <a:off x="7229475" y="350034225"/>
          <a:ext cx="5953124" cy="695321"/>
          <a:chOff x="7410451" y="12220575"/>
          <a:chExt cx="5772150" cy="704846"/>
        </a:xfrm>
      </xdr:grpSpPr>
      <xdr:pic>
        <xdr:nvPicPr>
          <xdr:cNvPr id="63" name="2 Imagen">
            <a:extLst>
              <a:ext uri="{FF2B5EF4-FFF2-40B4-BE49-F238E27FC236}">
                <a16:creationId xmlns:a16="http://schemas.microsoft.com/office/drawing/2014/main" id="{EFCD40D1-B314-9953-4AB3-A84ED955CD8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64" name="Imagen 63">
            <a:extLst>
              <a:ext uri="{FF2B5EF4-FFF2-40B4-BE49-F238E27FC236}">
                <a16:creationId xmlns:a16="http://schemas.microsoft.com/office/drawing/2014/main" id="{3F9384A9-C648-2F10-00CD-A60DBF7C8C27}"/>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1789</xdr:row>
      <xdr:rowOff>66675</xdr:rowOff>
    </xdr:from>
    <xdr:to>
      <xdr:col>14</xdr:col>
      <xdr:colOff>723899</xdr:colOff>
      <xdr:row>1792</xdr:row>
      <xdr:rowOff>190496</xdr:rowOff>
    </xdr:to>
    <xdr:grpSp>
      <xdr:nvGrpSpPr>
        <xdr:cNvPr id="65" name="Grupo 64">
          <a:extLst>
            <a:ext uri="{FF2B5EF4-FFF2-40B4-BE49-F238E27FC236}">
              <a16:creationId xmlns:a16="http://schemas.microsoft.com/office/drawing/2014/main" id="{9E032A38-7626-4A98-BAEA-D2B82FB6D197}"/>
            </a:ext>
          </a:extLst>
        </xdr:cNvPr>
        <xdr:cNvGrpSpPr/>
      </xdr:nvGrpSpPr>
      <xdr:grpSpPr>
        <a:xfrm>
          <a:off x="7229475" y="367484025"/>
          <a:ext cx="5953124" cy="695321"/>
          <a:chOff x="7410451" y="12220575"/>
          <a:chExt cx="5772150" cy="704846"/>
        </a:xfrm>
      </xdr:grpSpPr>
      <xdr:pic>
        <xdr:nvPicPr>
          <xdr:cNvPr id="66" name="2 Imagen">
            <a:extLst>
              <a:ext uri="{FF2B5EF4-FFF2-40B4-BE49-F238E27FC236}">
                <a16:creationId xmlns:a16="http://schemas.microsoft.com/office/drawing/2014/main" id="{EB67CC1D-F016-3851-B3FF-4746CBA2D00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67" name="Imagen 66">
            <a:extLst>
              <a:ext uri="{FF2B5EF4-FFF2-40B4-BE49-F238E27FC236}">
                <a16:creationId xmlns:a16="http://schemas.microsoft.com/office/drawing/2014/main" id="{8E90B7AE-441F-7BE1-C81D-9A32D4D75BD5}"/>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1874</xdr:row>
      <xdr:rowOff>66675</xdr:rowOff>
    </xdr:from>
    <xdr:to>
      <xdr:col>14</xdr:col>
      <xdr:colOff>723899</xdr:colOff>
      <xdr:row>1877</xdr:row>
      <xdr:rowOff>190496</xdr:rowOff>
    </xdr:to>
    <xdr:grpSp>
      <xdr:nvGrpSpPr>
        <xdr:cNvPr id="68" name="Grupo 67">
          <a:extLst>
            <a:ext uri="{FF2B5EF4-FFF2-40B4-BE49-F238E27FC236}">
              <a16:creationId xmlns:a16="http://schemas.microsoft.com/office/drawing/2014/main" id="{B798348F-2F22-4725-AFD3-814BB248BF32}"/>
            </a:ext>
          </a:extLst>
        </xdr:cNvPr>
        <xdr:cNvGrpSpPr/>
      </xdr:nvGrpSpPr>
      <xdr:grpSpPr>
        <a:xfrm>
          <a:off x="7229475" y="384933825"/>
          <a:ext cx="5953124" cy="695321"/>
          <a:chOff x="7410451" y="12220575"/>
          <a:chExt cx="5772150" cy="704846"/>
        </a:xfrm>
      </xdr:grpSpPr>
      <xdr:pic>
        <xdr:nvPicPr>
          <xdr:cNvPr id="69" name="2 Imagen">
            <a:extLst>
              <a:ext uri="{FF2B5EF4-FFF2-40B4-BE49-F238E27FC236}">
                <a16:creationId xmlns:a16="http://schemas.microsoft.com/office/drawing/2014/main" id="{4F055A10-511D-F374-FDF7-98684DC8133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70" name="Imagen 69">
            <a:extLst>
              <a:ext uri="{FF2B5EF4-FFF2-40B4-BE49-F238E27FC236}">
                <a16:creationId xmlns:a16="http://schemas.microsoft.com/office/drawing/2014/main" id="{3F90F05D-387D-DFC5-B561-3B55726A75E7}"/>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1959</xdr:row>
      <xdr:rowOff>66675</xdr:rowOff>
    </xdr:from>
    <xdr:to>
      <xdr:col>14</xdr:col>
      <xdr:colOff>723899</xdr:colOff>
      <xdr:row>1962</xdr:row>
      <xdr:rowOff>190496</xdr:rowOff>
    </xdr:to>
    <xdr:grpSp>
      <xdr:nvGrpSpPr>
        <xdr:cNvPr id="71" name="Grupo 70">
          <a:extLst>
            <a:ext uri="{FF2B5EF4-FFF2-40B4-BE49-F238E27FC236}">
              <a16:creationId xmlns:a16="http://schemas.microsoft.com/office/drawing/2014/main" id="{EB306E50-3B64-47CB-AEDF-9467F5959119}"/>
            </a:ext>
          </a:extLst>
        </xdr:cNvPr>
        <xdr:cNvGrpSpPr/>
      </xdr:nvGrpSpPr>
      <xdr:grpSpPr>
        <a:xfrm>
          <a:off x="7229475" y="402383625"/>
          <a:ext cx="5953124" cy="695321"/>
          <a:chOff x="7410451" y="12220575"/>
          <a:chExt cx="5772150" cy="704846"/>
        </a:xfrm>
      </xdr:grpSpPr>
      <xdr:pic>
        <xdr:nvPicPr>
          <xdr:cNvPr id="72" name="2 Imagen">
            <a:extLst>
              <a:ext uri="{FF2B5EF4-FFF2-40B4-BE49-F238E27FC236}">
                <a16:creationId xmlns:a16="http://schemas.microsoft.com/office/drawing/2014/main" id="{A623E791-6A3D-841E-EE1F-1995A18649AA}"/>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73" name="Imagen 72">
            <a:extLst>
              <a:ext uri="{FF2B5EF4-FFF2-40B4-BE49-F238E27FC236}">
                <a16:creationId xmlns:a16="http://schemas.microsoft.com/office/drawing/2014/main" id="{2090B578-D364-09AE-4026-3B5C90C05BA0}"/>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2044</xdr:row>
      <xdr:rowOff>66675</xdr:rowOff>
    </xdr:from>
    <xdr:to>
      <xdr:col>14</xdr:col>
      <xdr:colOff>723899</xdr:colOff>
      <xdr:row>2047</xdr:row>
      <xdr:rowOff>190496</xdr:rowOff>
    </xdr:to>
    <xdr:grpSp>
      <xdr:nvGrpSpPr>
        <xdr:cNvPr id="74" name="Grupo 73">
          <a:extLst>
            <a:ext uri="{FF2B5EF4-FFF2-40B4-BE49-F238E27FC236}">
              <a16:creationId xmlns:a16="http://schemas.microsoft.com/office/drawing/2014/main" id="{20719554-8C02-4401-980C-482B70DE1CE1}"/>
            </a:ext>
          </a:extLst>
        </xdr:cNvPr>
        <xdr:cNvGrpSpPr/>
      </xdr:nvGrpSpPr>
      <xdr:grpSpPr>
        <a:xfrm>
          <a:off x="7229475" y="419833425"/>
          <a:ext cx="5953124" cy="695321"/>
          <a:chOff x="7410451" y="12220575"/>
          <a:chExt cx="5772150" cy="704846"/>
        </a:xfrm>
      </xdr:grpSpPr>
      <xdr:pic>
        <xdr:nvPicPr>
          <xdr:cNvPr id="75" name="2 Imagen">
            <a:extLst>
              <a:ext uri="{FF2B5EF4-FFF2-40B4-BE49-F238E27FC236}">
                <a16:creationId xmlns:a16="http://schemas.microsoft.com/office/drawing/2014/main" id="{EC88A7B2-C4DC-0ABD-79EC-DBD6E57BFCCE}"/>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76" name="Imagen 75">
            <a:extLst>
              <a:ext uri="{FF2B5EF4-FFF2-40B4-BE49-F238E27FC236}">
                <a16:creationId xmlns:a16="http://schemas.microsoft.com/office/drawing/2014/main" id="{B71842D4-BBB6-A2B7-AE99-CC7AE89916C0}"/>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2129</xdr:row>
      <xdr:rowOff>66675</xdr:rowOff>
    </xdr:from>
    <xdr:to>
      <xdr:col>14</xdr:col>
      <xdr:colOff>723899</xdr:colOff>
      <xdr:row>2132</xdr:row>
      <xdr:rowOff>190496</xdr:rowOff>
    </xdr:to>
    <xdr:grpSp>
      <xdr:nvGrpSpPr>
        <xdr:cNvPr id="77" name="Grupo 76">
          <a:extLst>
            <a:ext uri="{FF2B5EF4-FFF2-40B4-BE49-F238E27FC236}">
              <a16:creationId xmlns:a16="http://schemas.microsoft.com/office/drawing/2014/main" id="{CA298847-7AAB-4F32-BE76-D36A232D1942}"/>
            </a:ext>
          </a:extLst>
        </xdr:cNvPr>
        <xdr:cNvGrpSpPr/>
      </xdr:nvGrpSpPr>
      <xdr:grpSpPr>
        <a:xfrm>
          <a:off x="7229475" y="437283225"/>
          <a:ext cx="5953124" cy="695321"/>
          <a:chOff x="7410451" y="12220575"/>
          <a:chExt cx="5772150" cy="704846"/>
        </a:xfrm>
      </xdr:grpSpPr>
      <xdr:pic>
        <xdr:nvPicPr>
          <xdr:cNvPr id="78" name="2 Imagen">
            <a:extLst>
              <a:ext uri="{FF2B5EF4-FFF2-40B4-BE49-F238E27FC236}">
                <a16:creationId xmlns:a16="http://schemas.microsoft.com/office/drawing/2014/main" id="{6FC0A582-ADDD-DE24-3C6D-6EE56A7AB4BE}"/>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79" name="Imagen 78">
            <a:extLst>
              <a:ext uri="{FF2B5EF4-FFF2-40B4-BE49-F238E27FC236}">
                <a16:creationId xmlns:a16="http://schemas.microsoft.com/office/drawing/2014/main" id="{EFAA4FE8-02EC-65AC-9925-51C9844291B7}"/>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2214</xdr:row>
      <xdr:rowOff>66675</xdr:rowOff>
    </xdr:from>
    <xdr:to>
      <xdr:col>14</xdr:col>
      <xdr:colOff>723899</xdr:colOff>
      <xdr:row>2217</xdr:row>
      <xdr:rowOff>190496</xdr:rowOff>
    </xdr:to>
    <xdr:grpSp>
      <xdr:nvGrpSpPr>
        <xdr:cNvPr id="80" name="Grupo 79">
          <a:extLst>
            <a:ext uri="{FF2B5EF4-FFF2-40B4-BE49-F238E27FC236}">
              <a16:creationId xmlns:a16="http://schemas.microsoft.com/office/drawing/2014/main" id="{6F1A2F8E-25C0-47D6-8CA3-8D633AD70C29}"/>
            </a:ext>
          </a:extLst>
        </xdr:cNvPr>
        <xdr:cNvGrpSpPr/>
      </xdr:nvGrpSpPr>
      <xdr:grpSpPr>
        <a:xfrm>
          <a:off x="7229475" y="454733025"/>
          <a:ext cx="5953124" cy="695321"/>
          <a:chOff x="7410451" y="12220575"/>
          <a:chExt cx="5772150" cy="704846"/>
        </a:xfrm>
      </xdr:grpSpPr>
      <xdr:pic>
        <xdr:nvPicPr>
          <xdr:cNvPr id="81" name="2 Imagen">
            <a:extLst>
              <a:ext uri="{FF2B5EF4-FFF2-40B4-BE49-F238E27FC236}">
                <a16:creationId xmlns:a16="http://schemas.microsoft.com/office/drawing/2014/main" id="{A91E2F5F-6544-049C-C4C7-4681E969EEC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82" name="Imagen 81">
            <a:extLst>
              <a:ext uri="{FF2B5EF4-FFF2-40B4-BE49-F238E27FC236}">
                <a16:creationId xmlns:a16="http://schemas.microsoft.com/office/drawing/2014/main" id="{FDAAFA3E-E179-253F-7CEE-8A453266FDB8}"/>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2299</xdr:row>
      <xdr:rowOff>66675</xdr:rowOff>
    </xdr:from>
    <xdr:to>
      <xdr:col>14</xdr:col>
      <xdr:colOff>723899</xdr:colOff>
      <xdr:row>2302</xdr:row>
      <xdr:rowOff>190496</xdr:rowOff>
    </xdr:to>
    <xdr:grpSp>
      <xdr:nvGrpSpPr>
        <xdr:cNvPr id="83" name="Grupo 82">
          <a:extLst>
            <a:ext uri="{FF2B5EF4-FFF2-40B4-BE49-F238E27FC236}">
              <a16:creationId xmlns:a16="http://schemas.microsoft.com/office/drawing/2014/main" id="{53EE445F-0309-4946-B47C-B97BE924452A}"/>
            </a:ext>
          </a:extLst>
        </xdr:cNvPr>
        <xdr:cNvGrpSpPr/>
      </xdr:nvGrpSpPr>
      <xdr:grpSpPr>
        <a:xfrm>
          <a:off x="7229475" y="472182825"/>
          <a:ext cx="5953124" cy="695321"/>
          <a:chOff x="7410451" y="12220575"/>
          <a:chExt cx="5772150" cy="704846"/>
        </a:xfrm>
      </xdr:grpSpPr>
      <xdr:pic>
        <xdr:nvPicPr>
          <xdr:cNvPr id="84" name="2 Imagen">
            <a:extLst>
              <a:ext uri="{FF2B5EF4-FFF2-40B4-BE49-F238E27FC236}">
                <a16:creationId xmlns:a16="http://schemas.microsoft.com/office/drawing/2014/main" id="{8FD4ED7D-1247-3F5B-5258-4761B7D80B2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85" name="Imagen 84">
            <a:extLst>
              <a:ext uri="{FF2B5EF4-FFF2-40B4-BE49-F238E27FC236}">
                <a16:creationId xmlns:a16="http://schemas.microsoft.com/office/drawing/2014/main" id="{2E89B9E7-BDB1-26F1-2984-6E1A11DAD89D}"/>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2384</xdr:row>
      <xdr:rowOff>66675</xdr:rowOff>
    </xdr:from>
    <xdr:to>
      <xdr:col>14</xdr:col>
      <xdr:colOff>723899</xdr:colOff>
      <xdr:row>2387</xdr:row>
      <xdr:rowOff>190496</xdr:rowOff>
    </xdr:to>
    <xdr:grpSp>
      <xdr:nvGrpSpPr>
        <xdr:cNvPr id="86" name="Grupo 85">
          <a:extLst>
            <a:ext uri="{FF2B5EF4-FFF2-40B4-BE49-F238E27FC236}">
              <a16:creationId xmlns:a16="http://schemas.microsoft.com/office/drawing/2014/main" id="{0A0499DF-243B-498B-B56D-1927C7AF4791}"/>
            </a:ext>
          </a:extLst>
        </xdr:cNvPr>
        <xdr:cNvGrpSpPr/>
      </xdr:nvGrpSpPr>
      <xdr:grpSpPr>
        <a:xfrm>
          <a:off x="7229475" y="489632625"/>
          <a:ext cx="5953124" cy="695321"/>
          <a:chOff x="7410451" y="12220575"/>
          <a:chExt cx="5772150" cy="704846"/>
        </a:xfrm>
      </xdr:grpSpPr>
      <xdr:pic>
        <xdr:nvPicPr>
          <xdr:cNvPr id="87" name="2 Imagen">
            <a:extLst>
              <a:ext uri="{FF2B5EF4-FFF2-40B4-BE49-F238E27FC236}">
                <a16:creationId xmlns:a16="http://schemas.microsoft.com/office/drawing/2014/main" id="{E1316A78-FCB4-6131-FBEE-BAFE003C62D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88" name="Imagen 87">
            <a:extLst>
              <a:ext uri="{FF2B5EF4-FFF2-40B4-BE49-F238E27FC236}">
                <a16:creationId xmlns:a16="http://schemas.microsoft.com/office/drawing/2014/main" id="{638D1DFD-91EE-6251-271C-14B0C045C8D4}"/>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2469</xdr:row>
      <xdr:rowOff>66675</xdr:rowOff>
    </xdr:from>
    <xdr:to>
      <xdr:col>14</xdr:col>
      <xdr:colOff>723899</xdr:colOff>
      <xdr:row>2472</xdr:row>
      <xdr:rowOff>190496</xdr:rowOff>
    </xdr:to>
    <xdr:grpSp>
      <xdr:nvGrpSpPr>
        <xdr:cNvPr id="89" name="Grupo 88">
          <a:extLst>
            <a:ext uri="{FF2B5EF4-FFF2-40B4-BE49-F238E27FC236}">
              <a16:creationId xmlns:a16="http://schemas.microsoft.com/office/drawing/2014/main" id="{CA719294-B74D-4C04-8104-6CF3CEEE68AF}"/>
            </a:ext>
          </a:extLst>
        </xdr:cNvPr>
        <xdr:cNvGrpSpPr/>
      </xdr:nvGrpSpPr>
      <xdr:grpSpPr>
        <a:xfrm>
          <a:off x="7229475" y="507082425"/>
          <a:ext cx="5953124" cy="695321"/>
          <a:chOff x="7410451" y="12220575"/>
          <a:chExt cx="5772150" cy="704846"/>
        </a:xfrm>
      </xdr:grpSpPr>
      <xdr:pic>
        <xdr:nvPicPr>
          <xdr:cNvPr id="90" name="2 Imagen">
            <a:extLst>
              <a:ext uri="{FF2B5EF4-FFF2-40B4-BE49-F238E27FC236}">
                <a16:creationId xmlns:a16="http://schemas.microsoft.com/office/drawing/2014/main" id="{681716EC-BE06-DECB-C0B2-6AA499E1FE6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91" name="Imagen 90">
            <a:extLst>
              <a:ext uri="{FF2B5EF4-FFF2-40B4-BE49-F238E27FC236}">
                <a16:creationId xmlns:a16="http://schemas.microsoft.com/office/drawing/2014/main" id="{00067BEE-2E2A-F771-2F32-1B50DF101E6C}"/>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2554</xdr:row>
      <xdr:rowOff>66675</xdr:rowOff>
    </xdr:from>
    <xdr:to>
      <xdr:col>14</xdr:col>
      <xdr:colOff>723899</xdr:colOff>
      <xdr:row>2557</xdr:row>
      <xdr:rowOff>190496</xdr:rowOff>
    </xdr:to>
    <xdr:grpSp>
      <xdr:nvGrpSpPr>
        <xdr:cNvPr id="92" name="Grupo 91">
          <a:extLst>
            <a:ext uri="{FF2B5EF4-FFF2-40B4-BE49-F238E27FC236}">
              <a16:creationId xmlns:a16="http://schemas.microsoft.com/office/drawing/2014/main" id="{94EAB118-016E-4F11-875D-B308E03A24BD}"/>
            </a:ext>
          </a:extLst>
        </xdr:cNvPr>
        <xdr:cNvGrpSpPr/>
      </xdr:nvGrpSpPr>
      <xdr:grpSpPr>
        <a:xfrm>
          <a:off x="7229475" y="524532225"/>
          <a:ext cx="5953124" cy="695321"/>
          <a:chOff x="7410451" y="12220575"/>
          <a:chExt cx="5772150" cy="704846"/>
        </a:xfrm>
      </xdr:grpSpPr>
      <xdr:pic>
        <xdr:nvPicPr>
          <xdr:cNvPr id="93" name="2 Imagen">
            <a:extLst>
              <a:ext uri="{FF2B5EF4-FFF2-40B4-BE49-F238E27FC236}">
                <a16:creationId xmlns:a16="http://schemas.microsoft.com/office/drawing/2014/main" id="{21579992-3F09-FC03-3BA6-9AD0BC90C4E8}"/>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94" name="Imagen 93">
            <a:extLst>
              <a:ext uri="{FF2B5EF4-FFF2-40B4-BE49-F238E27FC236}">
                <a16:creationId xmlns:a16="http://schemas.microsoft.com/office/drawing/2014/main" id="{8E6EC0CD-44B3-C59B-125D-5C22D1D80608}"/>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2639</xdr:row>
      <xdr:rowOff>66675</xdr:rowOff>
    </xdr:from>
    <xdr:to>
      <xdr:col>14</xdr:col>
      <xdr:colOff>723899</xdr:colOff>
      <xdr:row>2642</xdr:row>
      <xdr:rowOff>190496</xdr:rowOff>
    </xdr:to>
    <xdr:grpSp>
      <xdr:nvGrpSpPr>
        <xdr:cNvPr id="95" name="Grupo 94">
          <a:extLst>
            <a:ext uri="{FF2B5EF4-FFF2-40B4-BE49-F238E27FC236}">
              <a16:creationId xmlns:a16="http://schemas.microsoft.com/office/drawing/2014/main" id="{11972607-8863-4E45-AD71-2ABD81285F2B}"/>
            </a:ext>
          </a:extLst>
        </xdr:cNvPr>
        <xdr:cNvGrpSpPr/>
      </xdr:nvGrpSpPr>
      <xdr:grpSpPr>
        <a:xfrm>
          <a:off x="7229475" y="541982025"/>
          <a:ext cx="5953124" cy="695321"/>
          <a:chOff x="7410451" y="12220575"/>
          <a:chExt cx="5772150" cy="704846"/>
        </a:xfrm>
      </xdr:grpSpPr>
      <xdr:pic>
        <xdr:nvPicPr>
          <xdr:cNvPr id="96" name="2 Imagen">
            <a:extLst>
              <a:ext uri="{FF2B5EF4-FFF2-40B4-BE49-F238E27FC236}">
                <a16:creationId xmlns:a16="http://schemas.microsoft.com/office/drawing/2014/main" id="{25DA9A5C-4C87-D062-09ED-E2DB93F2FEB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97" name="Imagen 96">
            <a:extLst>
              <a:ext uri="{FF2B5EF4-FFF2-40B4-BE49-F238E27FC236}">
                <a16:creationId xmlns:a16="http://schemas.microsoft.com/office/drawing/2014/main" id="{78C0FF16-A69A-7368-7805-897EE9D03CF4}"/>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2724</xdr:row>
      <xdr:rowOff>66675</xdr:rowOff>
    </xdr:from>
    <xdr:to>
      <xdr:col>14</xdr:col>
      <xdr:colOff>723899</xdr:colOff>
      <xdr:row>2727</xdr:row>
      <xdr:rowOff>190496</xdr:rowOff>
    </xdr:to>
    <xdr:grpSp>
      <xdr:nvGrpSpPr>
        <xdr:cNvPr id="98" name="Grupo 97">
          <a:extLst>
            <a:ext uri="{FF2B5EF4-FFF2-40B4-BE49-F238E27FC236}">
              <a16:creationId xmlns:a16="http://schemas.microsoft.com/office/drawing/2014/main" id="{E38C9933-0DE7-4AF0-B850-9AEBD3193ED5}"/>
            </a:ext>
          </a:extLst>
        </xdr:cNvPr>
        <xdr:cNvGrpSpPr/>
      </xdr:nvGrpSpPr>
      <xdr:grpSpPr>
        <a:xfrm>
          <a:off x="7229475" y="559431825"/>
          <a:ext cx="5953124" cy="695321"/>
          <a:chOff x="7410451" y="12220575"/>
          <a:chExt cx="5772150" cy="704846"/>
        </a:xfrm>
      </xdr:grpSpPr>
      <xdr:pic>
        <xdr:nvPicPr>
          <xdr:cNvPr id="99" name="2 Imagen">
            <a:extLst>
              <a:ext uri="{FF2B5EF4-FFF2-40B4-BE49-F238E27FC236}">
                <a16:creationId xmlns:a16="http://schemas.microsoft.com/office/drawing/2014/main" id="{671C418F-0B20-C828-8E25-74F2031056F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00" name="Imagen 99">
            <a:extLst>
              <a:ext uri="{FF2B5EF4-FFF2-40B4-BE49-F238E27FC236}">
                <a16:creationId xmlns:a16="http://schemas.microsoft.com/office/drawing/2014/main" id="{06F13158-2D65-8284-AE44-DEFDE57190DB}"/>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2809</xdr:row>
      <xdr:rowOff>66675</xdr:rowOff>
    </xdr:from>
    <xdr:to>
      <xdr:col>14</xdr:col>
      <xdr:colOff>723899</xdr:colOff>
      <xdr:row>2812</xdr:row>
      <xdr:rowOff>190496</xdr:rowOff>
    </xdr:to>
    <xdr:grpSp>
      <xdr:nvGrpSpPr>
        <xdr:cNvPr id="101" name="Grupo 100">
          <a:extLst>
            <a:ext uri="{FF2B5EF4-FFF2-40B4-BE49-F238E27FC236}">
              <a16:creationId xmlns:a16="http://schemas.microsoft.com/office/drawing/2014/main" id="{8FFD1204-44C4-4233-8D50-579A668272A9}"/>
            </a:ext>
          </a:extLst>
        </xdr:cNvPr>
        <xdr:cNvGrpSpPr/>
      </xdr:nvGrpSpPr>
      <xdr:grpSpPr>
        <a:xfrm>
          <a:off x="7229475" y="576891150"/>
          <a:ext cx="5953124" cy="695321"/>
          <a:chOff x="7410451" y="12220575"/>
          <a:chExt cx="5772150" cy="704846"/>
        </a:xfrm>
      </xdr:grpSpPr>
      <xdr:pic>
        <xdr:nvPicPr>
          <xdr:cNvPr id="102" name="2 Imagen">
            <a:extLst>
              <a:ext uri="{FF2B5EF4-FFF2-40B4-BE49-F238E27FC236}">
                <a16:creationId xmlns:a16="http://schemas.microsoft.com/office/drawing/2014/main" id="{05C4C9DF-0875-0132-8EF5-E8E075F44E3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03" name="Imagen 102">
            <a:extLst>
              <a:ext uri="{FF2B5EF4-FFF2-40B4-BE49-F238E27FC236}">
                <a16:creationId xmlns:a16="http://schemas.microsoft.com/office/drawing/2014/main" id="{1A065BCF-FBA1-C06A-DB60-816DF68D7D47}"/>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2894</xdr:row>
      <xdr:rowOff>66675</xdr:rowOff>
    </xdr:from>
    <xdr:to>
      <xdr:col>14</xdr:col>
      <xdr:colOff>723899</xdr:colOff>
      <xdr:row>2897</xdr:row>
      <xdr:rowOff>190496</xdr:rowOff>
    </xdr:to>
    <xdr:grpSp>
      <xdr:nvGrpSpPr>
        <xdr:cNvPr id="104" name="Grupo 103">
          <a:extLst>
            <a:ext uri="{FF2B5EF4-FFF2-40B4-BE49-F238E27FC236}">
              <a16:creationId xmlns:a16="http://schemas.microsoft.com/office/drawing/2014/main" id="{FC0458DB-F639-4E11-A24E-C52D66DB9E56}"/>
            </a:ext>
          </a:extLst>
        </xdr:cNvPr>
        <xdr:cNvGrpSpPr/>
      </xdr:nvGrpSpPr>
      <xdr:grpSpPr>
        <a:xfrm>
          <a:off x="7229475" y="594340950"/>
          <a:ext cx="5953124" cy="695321"/>
          <a:chOff x="7410451" y="12220575"/>
          <a:chExt cx="5772150" cy="704846"/>
        </a:xfrm>
      </xdr:grpSpPr>
      <xdr:pic>
        <xdr:nvPicPr>
          <xdr:cNvPr id="105" name="2 Imagen">
            <a:extLst>
              <a:ext uri="{FF2B5EF4-FFF2-40B4-BE49-F238E27FC236}">
                <a16:creationId xmlns:a16="http://schemas.microsoft.com/office/drawing/2014/main" id="{6A684E9B-62A8-345E-7DFF-B9313CFA98D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06" name="Imagen 105">
            <a:extLst>
              <a:ext uri="{FF2B5EF4-FFF2-40B4-BE49-F238E27FC236}">
                <a16:creationId xmlns:a16="http://schemas.microsoft.com/office/drawing/2014/main" id="{D63699C8-8832-A289-D844-AC960A3F0E8F}"/>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3149</xdr:row>
      <xdr:rowOff>66675</xdr:rowOff>
    </xdr:from>
    <xdr:to>
      <xdr:col>14</xdr:col>
      <xdr:colOff>723899</xdr:colOff>
      <xdr:row>3152</xdr:row>
      <xdr:rowOff>190496</xdr:rowOff>
    </xdr:to>
    <xdr:grpSp>
      <xdr:nvGrpSpPr>
        <xdr:cNvPr id="107" name="Grupo 106">
          <a:extLst>
            <a:ext uri="{FF2B5EF4-FFF2-40B4-BE49-F238E27FC236}">
              <a16:creationId xmlns:a16="http://schemas.microsoft.com/office/drawing/2014/main" id="{17C0FA2A-F7E7-492A-856D-32A6610B2557}"/>
            </a:ext>
          </a:extLst>
        </xdr:cNvPr>
        <xdr:cNvGrpSpPr/>
      </xdr:nvGrpSpPr>
      <xdr:grpSpPr>
        <a:xfrm>
          <a:off x="7229475" y="646690350"/>
          <a:ext cx="5953124" cy="695321"/>
          <a:chOff x="7410451" y="12220575"/>
          <a:chExt cx="5772150" cy="704846"/>
        </a:xfrm>
      </xdr:grpSpPr>
      <xdr:pic>
        <xdr:nvPicPr>
          <xdr:cNvPr id="108" name="2 Imagen">
            <a:extLst>
              <a:ext uri="{FF2B5EF4-FFF2-40B4-BE49-F238E27FC236}">
                <a16:creationId xmlns:a16="http://schemas.microsoft.com/office/drawing/2014/main" id="{8070BE7E-A414-3888-0691-EB235574896B}"/>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09" name="Imagen 108">
            <a:extLst>
              <a:ext uri="{FF2B5EF4-FFF2-40B4-BE49-F238E27FC236}">
                <a16:creationId xmlns:a16="http://schemas.microsoft.com/office/drawing/2014/main" id="{5C13B345-EFF7-F645-E8F8-E7D8C186E1EB}"/>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3234</xdr:row>
      <xdr:rowOff>66675</xdr:rowOff>
    </xdr:from>
    <xdr:to>
      <xdr:col>14</xdr:col>
      <xdr:colOff>723899</xdr:colOff>
      <xdr:row>3237</xdr:row>
      <xdr:rowOff>190496</xdr:rowOff>
    </xdr:to>
    <xdr:grpSp>
      <xdr:nvGrpSpPr>
        <xdr:cNvPr id="110" name="Grupo 109">
          <a:extLst>
            <a:ext uri="{FF2B5EF4-FFF2-40B4-BE49-F238E27FC236}">
              <a16:creationId xmlns:a16="http://schemas.microsoft.com/office/drawing/2014/main" id="{7DAB3130-FBAE-47A3-89A2-72D52A56A289}"/>
            </a:ext>
          </a:extLst>
        </xdr:cNvPr>
        <xdr:cNvGrpSpPr/>
      </xdr:nvGrpSpPr>
      <xdr:grpSpPr>
        <a:xfrm>
          <a:off x="7229475" y="664140150"/>
          <a:ext cx="5953124" cy="695321"/>
          <a:chOff x="7410451" y="12220575"/>
          <a:chExt cx="5772150" cy="704846"/>
        </a:xfrm>
      </xdr:grpSpPr>
      <xdr:pic>
        <xdr:nvPicPr>
          <xdr:cNvPr id="111" name="2 Imagen">
            <a:extLst>
              <a:ext uri="{FF2B5EF4-FFF2-40B4-BE49-F238E27FC236}">
                <a16:creationId xmlns:a16="http://schemas.microsoft.com/office/drawing/2014/main" id="{98CEB93E-E012-D81D-8824-D17AF4317C0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12" name="Imagen 111">
            <a:extLst>
              <a:ext uri="{FF2B5EF4-FFF2-40B4-BE49-F238E27FC236}">
                <a16:creationId xmlns:a16="http://schemas.microsoft.com/office/drawing/2014/main" id="{932EB57B-A7F2-D324-96F4-175FD8107AF7}"/>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3319</xdr:row>
      <xdr:rowOff>66675</xdr:rowOff>
    </xdr:from>
    <xdr:to>
      <xdr:col>14</xdr:col>
      <xdr:colOff>723899</xdr:colOff>
      <xdr:row>3322</xdr:row>
      <xdr:rowOff>190496</xdr:rowOff>
    </xdr:to>
    <xdr:grpSp>
      <xdr:nvGrpSpPr>
        <xdr:cNvPr id="113" name="Grupo 112">
          <a:extLst>
            <a:ext uri="{FF2B5EF4-FFF2-40B4-BE49-F238E27FC236}">
              <a16:creationId xmlns:a16="http://schemas.microsoft.com/office/drawing/2014/main" id="{5DEE7D65-D9A4-4C5A-97BF-4C07068DBF9B}"/>
            </a:ext>
          </a:extLst>
        </xdr:cNvPr>
        <xdr:cNvGrpSpPr/>
      </xdr:nvGrpSpPr>
      <xdr:grpSpPr>
        <a:xfrm>
          <a:off x="7229475" y="681589950"/>
          <a:ext cx="5953124" cy="695321"/>
          <a:chOff x="7410451" y="12220575"/>
          <a:chExt cx="5772150" cy="704846"/>
        </a:xfrm>
      </xdr:grpSpPr>
      <xdr:pic>
        <xdr:nvPicPr>
          <xdr:cNvPr id="114" name="2 Imagen">
            <a:extLst>
              <a:ext uri="{FF2B5EF4-FFF2-40B4-BE49-F238E27FC236}">
                <a16:creationId xmlns:a16="http://schemas.microsoft.com/office/drawing/2014/main" id="{9F6A76A2-64E2-9003-0171-320D877EDFC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15" name="Imagen 114">
            <a:extLst>
              <a:ext uri="{FF2B5EF4-FFF2-40B4-BE49-F238E27FC236}">
                <a16:creationId xmlns:a16="http://schemas.microsoft.com/office/drawing/2014/main" id="{32E20328-D8B3-AEBE-7178-DF49E2D00BC8}"/>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3404</xdr:row>
      <xdr:rowOff>66675</xdr:rowOff>
    </xdr:from>
    <xdr:to>
      <xdr:col>14</xdr:col>
      <xdr:colOff>723899</xdr:colOff>
      <xdr:row>3407</xdr:row>
      <xdr:rowOff>190496</xdr:rowOff>
    </xdr:to>
    <xdr:grpSp>
      <xdr:nvGrpSpPr>
        <xdr:cNvPr id="116" name="Grupo 115">
          <a:extLst>
            <a:ext uri="{FF2B5EF4-FFF2-40B4-BE49-F238E27FC236}">
              <a16:creationId xmlns:a16="http://schemas.microsoft.com/office/drawing/2014/main" id="{72B620AC-C0BE-449B-8F8D-F004981901F6}"/>
            </a:ext>
          </a:extLst>
        </xdr:cNvPr>
        <xdr:cNvGrpSpPr/>
      </xdr:nvGrpSpPr>
      <xdr:grpSpPr>
        <a:xfrm>
          <a:off x="7229475" y="699039750"/>
          <a:ext cx="5953124" cy="695321"/>
          <a:chOff x="7410451" y="12220575"/>
          <a:chExt cx="5772150" cy="704846"/>
        </a:xfrm>
      </xdr:grpSpPr>
      <xdr:pic>
        <xdr:nvPicPr>
          <xdr:cNvPr id="117" name="2 Imagen">
            <a:extLst>
              <a:ext uri="{FF2B5EF4-FFF2-40B4-BE49-F238E27FC236}">
                <a16:creationId xmlns:a16="http://schemas.microsoft.com/office/drawing/2014/main" id="{3C5137FE-7272-764D-C7B3-E77049B8F1C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18" name="Imagen 117">
            <a:extLst>
              <a:ext uri="{FF2B5EF4-FFF2-40B4-BE49-F238E27FC236}">
                <a16:creationId xmlns:a16="http://schemas.microsoft.com/office/drawing/2014/main" id="{A6936B46-1349-8BB9-DB11-1F6483B5E698}"/>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3489</xdr:row>
      <xdr:rowOff>66675</xdr:rowOff>
    </xdr:from>
    <xdr:to>
      <xdr:col>14</xdr:col>
      <xdr:colOff>723899</xdr:colOff>
      <xdr:row>3492</xdr:row>
      <xdr:rowOff>190496</xdr:rowOff>
    </xdr:to>
    <xdr:grpSp>
      <xdr:nvGrpSpPr>
        <xdr:cNvPr id="119" name="Grupo 118">
          <a:extLst>
            <a:ext uri="{FF2B5EF4-FFF2-40B4-BE49-F238E27FC236}">
              <a16:creationId xmlns:a16="http://schemas.microsoft.com/office/drawing/2014/main" id="{24E8FC48-E068-4A2E-B09A-AE8F7C6A9AA6}"/>
            </a:ext>
          </a:extLst>
        </xdr:cNvPr>
        <xdr:cNvGrpSpPr/>
      </xdr:nvGrpSpPr>
      <xdr:grpSpPr>
        <a:xfrm>
          <a:off x="7229475" y="716489550"/>
          <a:ext cx="5953124" cy="695321"/>
          <a:chOff x="7410451" y="12220575"/>
          <a:chExt cx="5772150" cy="704846"/>
        </a:xfrm>
      </xdr:grpSpPr>
      <xdr:pic>
        <xdr:nvPicPr>
          <xdr:cNvPr id="120" name="2 Imagen">
            <a:extLst>
              <a:ext uri="{FF2B5EF4-FFF2-40B4-BE49-F238E27FC236}">
                <a16:creationId xmlns:a16="http://schemas.microsoft.com/office/drawing/2014/main" id="{C1E7798C-5894-B6BF-F59A-225493FD2296}"/>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21" name="Imagen 120">
            <a:extLst>
              <a:ext uri="{FF2B5EF4-FFF2-40B4-BE49-F238E27FC236}">
                <a16:creationId xmlns:a16="http://schemas.microsoft.com/office/drawing/2014/main" id="{5BF205FD-5416-9477-488B-4CCA3B589D0F}"/>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3574</xdr:row>
      <xdr:rowOff>66675</xdr:rowOff>
    </xdr:from>
    <xdr:to>
      <xdr:col>14</xdr:col>
      <xdr:colOff>723899</xdr:colOff>
      <xdr:row>3577</xdr:row>
      <xdr:rowOff>190496</xdr:rowOff>
    </xdr:to>
    <xdr:grpSp>
      <xdr:nvGrpSpPr>
        <xdr:cNvPr id="122" name="Grupo 121">
          <a:extLst>
            <a:ext uri="{FF2B5EF4-FFF2-40B4-BE49-F238E27FC236}">
              <a16:creationId xmlns:a16="http://schemas.microsoft.com/office/drawing/2014/main" id="{5CDDBD46-6C67-4754-9E36-51F2ACB9AEE2}"/>
            </a:ext>
          </a:extLst>
        </xdr:cNvPr>
        <xdr:cNvGrpSpPr/>
      </xdr:nvGrpSpPr>
      <xdr:grpSpPr>
        <a:xfrm>
          <a:off x="7229475" y="734063175"/>
          <a:ext cx="5953124" cy="695321"/>
          <a:chOff x="7410451" y="12220575"/>
          <a:chExt cx="5772150" cy="704846"/>
        </a:xfrm>
      </xdr:grpSpPr>
      <xdr:pic>
        <xdr:nvPicPr>
          <xdr:cNvPr id="123" name="2 Imagen">
            <a:extLst>
              <a:ext uri="{FF2B5EF4-FFF2-40B4-BE49-F238E27FC236}">
                <a16:creationId xmlns:a16="http://schemas.microsoft.com/office/drawing/2014/main" id="{1FF1E0E2-CF73-0682-F751-5724093026C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24" name="Imagen 123">
            <a:extLst>
              <a:ext uri="{FF2B5EF4-FFF2-40B4-BE49-F238E27FC236}">
                <a16:creationId xmlns:a16="http://schemas.microsoft.com/office/drawing/2014/main" id="{B4EAADF5-A9B3-44D0-61E0-B8BECA78A3A0}"/>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3659</xdr:row>
      <xdr:rowOff>66675</xdr:rowOff>
    </xdr:from>
    <xdr:to>
      <xdr:col>14</xdr:col>
      <xdr:colOff>723899</xdr:colOff>
      <xdr:row>3662</xdr:row>
      <xdr:rowOff>190496</xdr:rowOff>
    </xdr:to>
    <xdr:grpSp>
      <xdr:nvGrpSpPr>
        <xdr:cNvPr id="125" name="Grupo 124">
          <a:extLst>
            <a:ext uri="{FF2B5EF4-FFF2-40B4-BE49-F238E27FC236}">
              <a16:creationId xmlns:a16="http://schemas.microsoft.com/office/drawing/2014/main" id="{20C78BA8-D7CD-4B6E-8BDD-B7EDC1B3E6D9}"/>
            </a:ext>
          </a:extLst>
        </xdr:cNvPr>
        <xdr:cNvGrpSpPr/>
      </xdr:nvGrpSpPr>
      <xdr:grpSpPr>
        <a:xfrm>
          <a:off x="7229475" y="751512975"/>
          <a:ext cx="5953124" cy="695321"/>
          <a:chOff x="7410451" y="12220575"/>
          <a:chExt cx="5772150" cy="704846"/>
        </a:xfrm>
      </xdr:grpSpPr>
      <xdr:pic>
        <xdr:nvPicPr>
          <xdr:cNvPr id="126" name="2 Imagen">
            <a:extLst>
              <a:ext uri="{FF2B5EF4-FFF2-40B4-BE49-F238E27FC236}">
                <a16:creationId xmlns:a16="http://schemas.microsoft.com/office/drawing/2014/main" id="{DE789138-4DBA-0002-B9CE-9B90D28B080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27" name="Imagen 126">
            <a:extLst>
              <a:ext uri="{FF2B5EF4-FFF2-40B4-BE49-F238E27FC236}">
                <a16:creationId xmlns:a16="http://schemas.microsoft.com/office/drawing/2014/main" id="{15C52DE5-2FAD-3D1E-99F6-22EEE27252AF}"/>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3744</xdr:row>
      <xdr:rowOff>66675</xdr:rowOff>
    </xdr:from>
    <xdr:to>
      <xdr:col>14</xdr:col>
      <xdr:colOff>723899</xdr:colOff>
      <xdr:row>3747</xdr:row>
      <xdr:rowOff>190496</xdr:rowOff>
    </xdr:to>
    <xdr:grpSp>
      <xdr:nvGrpSpPr>
        <xdr:cNvPr id="128" name="Grupo 127">
          <a:extLst>
            <a:ext uri="{FF2B5EF4-FFF2-40B4-BE49-F238E27FC236}">
              <a16:creationId xmlns:a16="http://schemas.microsoft.com/office/drawing/2014/main" id="{5A540FC7-5EB6-4C4E-884B-424EA9977E12}"/>
            </a:ext>
          </a:extLst>
        </xdr:cNvPr>
        <xdr:cNvGrpSpPr/>
      </xdr:nvGrpSpPr>
      <xdr:grpSpPr>
        <a:xfrm>
          <a:off x="7229475" y="768962775"/>
          <a:ext cx="5953124" cy="695321"/>
          <a:chOff x="7410451" y="12220575"/>
          <a:chExt cx="5772150" cy="704846"/>
        </a:xfrm>
      </xdr:grpSpPr>
      <xdr:pic>
        <xdr:nvPicPr>
          <xdr:cNvPr id="129" name="2 Imagen">
            <a:extLst>
              <a:ext uri="{FF2B5EF4-FFF2-40B4-BE49-F238E27FC236}">
                <a16:creationId xmlns:a16="http://schemas.microsoft.com/office/drawing/2014/main" id="{96556851-0817-0169-F6C7-E38FC8A2ED7D}"/>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30" name="Imagen 129">
            <a:extLst>
              <a:ext uri="{FF2B5EF4-FFF2-40B4-BE49-F238E27FC236}">
                <a16:creationId xmlns:a16="http://schemas.microsoft.com/office/drawing/2014/main" id="{7DDCA35D-5E71-2FB2-8A65-5DCDF1DDABFB}"/>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3829</xdr:row>
      <xdr:rowOff>66675</xdr:rowOff>
    </xdr:from>
    <xdr:to>
      <xdr:col>14</xdr:col>
      <xdr:colOff>723899</xdr:colOff>
      <xdr:row>3832</xdr:row>
      <xdr:rowOff>190496</xdr:rowOff>
    </xdr:to>
    <xdr:grpSp>
      <xdr:nvGrpSpPr>
        <xdr:cNvPr id="131" name="Grupo 130">
          <a:extLst>
            <a:ext uri="{FF2B5EF4-FFF2-40B4-BE49-F238E27FC236}">
              <a16:creationId xmlns:a16="http://schemas.microsoft.com/office/drawing/2014/main" id="{8822A40C-2503-451D-915F-64433BAF0FA3}"/>
            </a:ext>
          </a:extLst>
        </xdr:cNvPr>
        <xdr:cNvGrpSpPr/>
      </xdr:nvGrpSpPr>
      <xdr:grpSpPr>
        <a:xfrm>
          <a:off x="7229475" y="786526875"/>
          <a:ext cx="5953124" cy="695321"/>
          <a:chOff x="7410451" y="12220575"/>
          <a:chExt cx="5772150" cy="704846"/>
        </a:xfrm>
      </xdr:grpSpPr>
      <xdr:pic>
        <xdr:nvPicPr>
          <xdr:cNvPr id="132" name="2 Imagen">
            <a:extLst>
              <a:ext uri="{FF2B5EF4-FFF2-40B4-BE49-F238E27FC236}">
                <a16:creationId xmlns:a16="http://schemas.microsoft.com/office/drawing/2014/main" id="{92105D2F-CFD5-A3D9-1FA6-34522AE80C59}"/>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33" name="Imagen 132">
            <a:extLst>
              <a:ext uri="{FF2B5EF4-FFF2-40B4-BE49-F238E27FC236}">
                <a16:creationId xmlns:a16="http://schemas.microsoft.com/office/drawing/2014/main" id="{480EF307-B21D-7992-B7B7-0AA084E36961}"/>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3914</xdr:row>
      <xdr:rowOff>66675</xdr:rowOff>
    </xdr:from>
    <xdr:to>
      <xdr:col>14</xdr:col>
      <xdr:colOff>723899</xdr:colOff>
      <xdr:row>3917</xdr:row>
      <xdr:rowOff>190496</xdr:rowOff>
    </xdr:to>
    <xdr:grpSp>
      <xdr:nvGrpSpPr>
        <xdr:cNvPr id="134" name="Grupo 133">
          <a:extLst>
            <a:ext uri="{FF2B5EF4-FFF2-40B4-BE49-F238E27FC236}">
              <a16:creationId xmlns:a16="http://schemas.microsoft.com/office/drawing/2014/main" id="{A8784F39-3F57-45EB-ADC0-3EAD7FC76004}"/>
            </a:ext>
          </a:extLst>
        </xdr:cNvPr>
        <xdr:cNvGrpSpPr/>
      </xdr:nvGrpSpPr>
      <xdr:grpSpPr>
        <a:xfrm>
          <a:off x="7229475" y="803976675"/>
          <a:ext cx="5953124" cy="695321"/>
          <a:chOff x="7410451" y="12220575"/>
          <a:chExt cx="5772150" cy="704846"/>
        </a:xfrm>
      </xdr:grpSpPr>
      <xdr:pic>
        <xdr:nvPicPr>
          <xdr:cNvPr id="135" name="2 Imagen">
            <a:extLst>
              <a:ext uri="{FF2B5EF4-FFF2-40B4-BE49-F238E27FC236}">
                <a16:creationId xmlns:a16="http://schemas.microsoft.com/office/drawing/2014/main" id="{89BE21A7-8048-095D-FBAC-F1F83B31571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36" name="Imagen 135">
            <a:extLst>
              <a:ext uri="{FF2B5EF4-FFF2-40B4-BE49-F238E27FC236}">
                <a16:creationId xmlns:a16="http://schemas.microsoft.com/office/drawing/2014/main" id="{EA2D43FB-538A-18E3-03DF-6C952E63B65B}"/>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3999</xdr:row>
      <xdr:rowOff>66675</xdr:rowOff>
    </xdr:from>
    <xdr:to>
      <xdr:col>14</xdr:col>
      <xdr:colOff>723899</xdr:colOff>
      <xdr:row>4002</xdr:row>
      <xdr:rowOff>190496</xdr:rowOff>
    </xdr:to>
    <xdr:grpSp>
      <xdr:nvGrpSpPr>
        <xdr:cNvPr id="137" name="Grupo 136">
          <a:extLst>
            <a:ext uri="{FF2B5EF4-FFF2-40B4-BE49-F238E27FC236}">
              <a16:creationId xmlns:a16="http://schemas.microsoft.com/office/drawing/2014/main" id="{4DE9772C-5E41-4EF0-AD61-7062943B9B26}"/>
            </a:ext>
          </a:extLst>
        </xdr:cNvPr>
        <xdr:cNvGrpSpPr/>
      </xdr:nvGrpSpPr>
      <xdr:grpSpPr>
        <a:xfrm>
          <a:off x="7229475" y="821426475"/>
          <a:ext cx="5953124" cy="695321"/>
          <a:chOff x="7410451" y="12220575"/>
          <a:chExt cx="5772150" cy="704846"/>
        </a:xfrm>
      </xdr:grpSpPr>
      <xdr:pic>
        <xdr:nvPicPr>
          <xdr:cNvPr id="138" name="2 Imagen">
            <a:extLst>
              <a:ext uri="{FF2B5EF4-FFF2-40B4-BE49-F238E27FC236}">
                <a16:creationId xmlns:a16="http://schemas.microsoft.com/office/drawing/2014/main" id="{E08A1CED-7D56-3796-47AC-06F73D8A965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39" name="Imagen 138">
            <a:extLst>
              <a:ext uri="{FF2B5EF4-FFF2-40B4-BE49-F238E27FC236}">
                <a16:creationId xmlns:a16="http://schemas.microsoft.com/office/drawing/2014/main" id="{ADE54BA5-DCD2-0657-2986-52E57DCFAF44}"/>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4084</xdr:row>
      <xdr:rowOff>66675</xdr:rowOff>
    </xdr:from>
    <xdr:to>
      <xdr:col>14</xdr:col>
      <xdr:colOff>723899</xdr:colOff>
      <xdr:row>4087</xdr:row>
      <xdr:rowOff>190496</xdr:rowOff>
    </xdr:to>
    <xdr:grpSp>
      <xdr:nvGrpSpPr>
        <xdr:cNvPr id="140" name="Grupo 139">
          <a:extLst>
            <a:ext uri="{FF2B5EF4-FFF2-40B4-BE49-F238E27FC236}">
              <a16:creationId xmlns:a16="http://schemas.microsoft.com/office/drawing/2014/main" id="{0F6F6E2F-A069-45AB-9903-77ED3CA268F4}"/>
            </a:ext>
          </a:extLst>
        </xdr:cNvPr>
        <xdr:cNvGrpSpPr/>
      </xdr:nvGrpSpPr>
      <xdr:grpSpPr>
        <a:xfrm>
          <a:off x="7229475" y="838876275"/>
          <a:ext cx="5953124" cy="695321"/>
          <a:chOff x="7410451" y="12220575"/>
          <a:chExt cx="5772150" cy="704846"/>
        </a:xfrm>
      </xdr:grpSpPr>
      <xdr:pic>
        <xdr:nvPicPr>
          <xdr:cNvPr id="141" name="2 Imagen">
            <a:extLst>
              <a:ext uri="{FF2B5EF4-FFF2-40B4-BE49-F238E27FC236}">
                <a16:creationId xmlns:a16="http://schemas.microsoft.com/office/drawing/2014/main" id="{0D9FD6F7-369C-CDA1-330A-5209E890656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42" name="Imagen 141">
            <a:extLst>
              <a:ext uri="{FF2B5EF4-FFF2-40B4-BE49-F238E27FC236}">
                <a16:creationId xmlns:a16="http://schemas.microsoft.com/office/drawing/2014/main" id="{1E08D18A-A298-0422-1E0D-9C9E39E5F67F}"/>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4169</xdr:row>
      <xdr:rowOff>66675</xdr:rowOff>
    </xdr:from>
    <xdr:to>
      <xdr:col>14</xdr:col>
      <xdr:colOff>723899</xdr:colOff>
      <xdr:row>4172</xdr:row>
      <xdr:rowOff>190496</xdr:rowOff>
    </xdr:to>
    <xdr:grpSp>
      <xdr:nvGrpSpPr>
        <xdr:cNvPr id="143" name="Grupo 142">
          <a:extLst>
            <a:ext uri="{FF2B5EF4-FFF2-40B4-BE49-F238E27FC236}">
              <a16:creationId xmlns:a16="http://schemas.microsoft.com/office/drawing/2014/main" id="{28B26396-E681-436C-B7C4-C25E19599FCF}"/>
            </a:ext>
          </a:extLst>
        </xdr:cNvPr>
        <xdr:cNvGrpSpPr/>
      </xdr:nvGrpSpPr>
      <xdr:grpSpPr>
        <a:xfrm>
          <a:off x="7229475" y="856335600"/>
          <a:ext cx="5953124" cy="695321"/>
          <a:chOff x="7410451" y="12220575"/>
          <a:chExt cx="5772150" cy="704846"/>
        </a:xfrm>
      </xdr:grpSpPr>
      <xdr:pic>
        <xdr:nvPicPr>
          <xdr:cNvPr id="144" name="2 Imagen">
            <a:extLst>
              <a:ext uri="{FF2B5EF4-FFF2-40B4-BE49-F238E27FC236}">
                <a16:creationId xmlns:a16="http://schemas.microsoft.com/office/drawing/2014/main" id="{D8DB2F01-8F5B-61A9-CBB8-E1C56291E2D3}"/>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45" name="Imagen 144">
            <a:extLst>
              <a:ext uri="{FF2B5EF4-FFF2-40B4-BE49-F238E27FC236}">
                <a16:creationId xmlns:a16="http://schemas.microsoft.com/office/drawing/2014/main" id="{013EF589-EF19-4B3E-3790-9E821B267D86}"/>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4254</xdr:row>
      <xdr:rowOff>66675</xdr:rowOff>
    </xdr:from>
    <xdr:to>
      <xdr:col>14</xdr:col>
      <xdr:colOff>723899</xdr:colOff>
      <xdr:row>4257</xdr:row>
      <xdr:rowOff>190496</xdr:rowOff>
    </xdr:to>
    <xdr:grpSp>
      <xdr:nvGrpSpPr>
        <xdr:cNvPr id="146" name="Grupo 145">
          <a:extLst>
            <a:ext uri="{FF2B5EF4-FFF2-40B4-BE49-F238E27FC236}">
              <a16:creationId xmlns:a16="http://schemas.microsoft.com/office/drawing/2014/main" id="{B6F71408-42CB-4388-B18D-912772DF2097}"/>
            </a:ext>
          </a:extLst>
        </xdr:cNvPr>
        <xdr:cNvGrpSpPr/>
      </xdr:nvGrpSpPr>
      <xdr:grpSpPr>
        <a:xfrm>
          <a:off x="7229475" y="873785400"/>
          <a:ext cx="5953124" cy="695321"/>
          <a:chOff x="7410451" y="12220575"/>
          <a:chExt cx="5772150" cy="704846"/>
        </a:xfrm>
      </xdr:grpSpPr>
      <xdr:pic>
        <xdr:nvPicPr>
          <xdr:cNvPr id="147" name="2 Imagen">
            <a:extLst>
              <a:ext uri="{FF2B5EF4-FFF2-40B4-BE49-F238E27FC236}">
                <a16:creationId xmlns:a16="http://schemas.microsoft.com/office/drawing/2014/main" id="{5948BA4F-15ED-84C9-D4A2-ED3F695D7EC1}"/>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48" name="Imagen 147">
            <a:extLst>
              <a:ext uri="{FF2B5EF4-FFF2-40B4-BE49-F238E27FC236}">
                <a16:creationId xmlns:a16="http://schemas.microsoft.com/office/drawing/2014/main" id="{CBE172E5-2456-6A2C-59BB-083B12FE6FA6}"/>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4339</xdr:row>
      <xdr:rowOff>66675</xdr:rowOff>
    </xdr:from>
    <xdr:to>
      <xdr:col>14</xdr:col>
      <xdr:colOff>723899</xdr:colOff>
      <xdr:row>4342</xdr:row>
      <xdr:rowOff>190496</xdr:rowOff>
    </xdr:to>
    <xdr:grpSp>
      <xdr:nvGrpSpPr>
        <xdr:cNvPr id="149" name="Grupo 148">
          <a:extLst>
            <a:ext uri="{FF2B5EF4-FFF2-40B4-BE49-F238E27FC236}">
              <a16:creationId xmlns:a16="http://schemas.microsoft.com/office/drawing/2014/main" id="{A11F1C9E-679B-4DC1-B8C9-CD968B57F3A6}"/>
            </a:ext>
          </a:extLst>
        </xdr:cNvPr>
        <xdr:cNvGrpSpPr/>
      </xdr:nvGrpSpPr>
      <xdr:grpSpPr>
        <a:xfrm>
          <a:off x="7229475" y="891235200"/>
          <a:ext cx="5953124" cy="695321"/>
          <a:chOff x="7410451" y="12220575"/>
          <a:chExt cx="5772150" cy="704846"/>
        </a:xfrm>
      </xdr:grpSpPr>
      <xdr:pic>
        <xdr:nvPicPr>
          <xdr:cNvPr id="150" name="2 Imagen">
            <a:extLst>
              <a:ext uri="{FF2B5EF4-FFF2-40B4-BE49-F238E27FC236}">
                <a16:creationId xmlns:a16="http://schemas.microsoft.com/office/drawing/2014/main" id="{1C12C37D-2EB9-DA2B-F9ED-D27047CB5C86}"/>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51" name="Imagen 150">
            <a:extLst>
              <a:ext uri="{FF2B5EF4-FFF2-40B4-BE49-F238E27FC236}">
                <a16:creationId xmlns:a16="http://schemas.microsoft.com/office/drawing/2014/main" id="{44D078C1-2798-04F0-4326-8B25AFF52C1B}"/>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6</xdr:col>
      <xdr:colOff>533400</xdr:colOff>
      <xdr:row>4424</xdr:row>
      <xdr:rowOff>66675</xdr:rowOff>
    </xdr:from>
    <xdr:to>
      <xdr:col>14</xdr:col>
      <xdr:colOff>723899</xdr:colOff>
      <xdr:row>4427</xdr:row>
      <xdr:rowOff>190496</xdr:rowOff>
    </xdr:to>
    <xdr:grpSp>
      <xdr:nvGrpSpPr>
        <xdr:cNvPr id="152" name="Grupo 151">
          <a:extLst>
            <a:ext uri="{FF2B5EF4-FFF2-40B4-BE49-F238E27FC236}">
              <a16:creationId xmlns:a16="http://schemas.microsoft.com/office/drawing/2014/main" id="{B68E3BB6-FB87-425E-B51A-4664151E93A1}"/>
            </a:ext>
          </a:extLst>
        </xdr:cNvPr>
        <xdr:cNvGrpSpPr/>
      </xdr:nvGrpSpPr>
      <xdr:grpSpPr>
        <a:xfrm>
          <a:off x="7229475" y="908685000"/>
          <a:ext cx="5953124" cy="695321"/>
          <a:chOff x="7410451" y="12220575"/>
          <a:chExt cx="5772150" cy="704846"/>
        </a:xfrm>
      </xdr:grpSpPr>
      <xdr:pic>
        <xdr:nvPicPr>
          <xdr:cNvPr id="153" name="2 Imagen">
            <a:extLst>
              <a:ext uri="{FF2B5EF4-FFF2-40B4-BE49-F238E27FC236}">
                <a16:creationId xmlns:a16="http://schemas.microsoft.com/office/drawing/2014/main" id="{477D8503-9BAB-7A8F-1419-82FE2C5B7359}"/>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54" name="Imagen 153">
            <a:extLst>
              <a:ext uri="{FF2B5EF4-FFF2-40B4-BE49-F238E27FC236}">
                <a16:creationId xmlns:a16="http://schemas.microsoft.com/office/drawing/2014/main" id="{FF1FA588-4AA1-A062-BD08-8C5D94A2AB25}"/>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0</xdr:col>
      <xdr:colOff>0</xdr:colOff>
      <xdr:row>9</xdr:row>
      <xdr:rowOff>0</xdr:rowOff>
    </xdr:from>
    <xdr:to>
      <xdr:col>0</xdr:col>
      <xdr:colOff>628650</xdr:colOff>
      <xdr:row>10</xdr:row>
      <xdr:rowOff>169500</xdr:rowOff>
    </xdr:to>
    <xdr:sp macro="" textlink="">
      <xdr:nvSpPr>
        <xdr:cNvPr id="155" name="Flecha: hacia la izquierda 154">
          <a:hlinkClick xmlns:r="http://schemas.openxmlformats.org/officeDocument/2006/relationships" r:id="rId3"/>
          <a:extLst>
            <a:ext uri="{FF2B5EF4-FFF2-40B4-BE49-F238E27FC236}">
              <a16:creationId xmlns:a16="http://schemas.microsoft.com/office/drawing/2014/main" id="{45F29FC8-7BB3-4886-897A-883A627CA1D6}"/>
            </a:ext>
          </a:extLst>
        </xdr:cNvPr>
        <xdr:cNvSpPr/>
      </xdr:nvSpPr>
      <xdr:spPr>
        <a:xfrm>
          <a:off x="0" y="19431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94</xdr:row>
      <xdr:rowOff>0</xdr:rowOff>
    </xdr:from>
    <xdr:to>
      <xdr:col>0</xdr:col>
      <xdr:colOff>628650</xdr:colOff>
      <xdr:row>95</xdr:row>
      <xdr:rowOff>169500</xdr:rowOff>
    </xdr:to>
    <xdr:sp macro="" textlink="">
      <xdr:nvSpPr>
        <xdr:cNvPr id="156" name="Flecha: hacia la izquierda 155">
          <a:hlinkClick xmlns:r="http://schemas.openxmlformats.org/officeDocument/2006/relationships" r:id="rId4"/>
          <a:extLst>
            <a:ext uri="{FF2B5EF4-FFF2-40B4-BE49-F238E27FC236}">
              <a16:creationId xmlns:a16="http://schemas.microsoft.com/office/drawing/2014/main" id="{D5B334C4-9254-46AE-9F91-7BB228262D14}"/>
            </a:ext>
          </a:extLst>
        </xdr:cNvPr>
        <xdr:cNvSpPr/>
      </xdr:nvSpPr>
      <xdr:spPr>
        <a:xfrm>
          <a:off x="0" y="193929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179</xdr:row>
      <xdr:rowOff>0</xdr:rowOff>
    </xdr:from>
    <xdr:to>
      <xdr:col>0</xdr:col>
      <xdr:colOff>628650</xdr:colOff>
      <xdr:row>180</xdr:row>
      <xdr:rowOff>169500</xdr:rowOff>
    </xdr:to>
    <xdr:sp macro="" textlink="">
      <xdr:nvSpPr>
        <xdr:cNvPr id="157" name="Flecha: hacia la izquierda 156">
          <a:hlinkClick xmlns:r="http://schemas.openxmlformats.org/officeDocument/2006/relationships" r:id="rId5"/>
          <a:extLst>
            <a:ext uri="{FF2B5EF4-FFF2-40B4-BE49-F238E27FC236}">
              <a16:creationId xmlns:a16="http://schemas.microsoft.com/office/drawing/2014/main" id="{EDFC5103-8A30-4CBA-8E69-F83646A1FFC9}"/>
            </a:ext>
          </a:extLst>
        </xdr:cNvPr>
        <xdr:cNvSpPr/>
      </xdr:nvSpPr>
      <xdr:spPr>
        <a:xfrm>
          <a:off x="0" y="368427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264</xdr:row>
      <xdr:rowOff>0</xdr:rowOff>
    </xdr:from>
    <xdr:to>
      <xdr:col>0</xdr:col>
      <xdr:colOff>628650</xdr:colOff>
      <xdr:row>265</xdr:row>
      <xdr:rowOff>169500</xdr:rowOff>
    </xdr:to>
    <xdr:sp macro="" textlink="">
      <xdr:nvSpPr>
        <xdr:cNvPr id="158" name="Flecha: hacia la izquierda 157">
          <a:hlinkClick xmlns:r="http://schemas.openxmlformats.org/officeDocument/2006/relationships" r:id="rId6"/>
          <a:extLst>
            <a:ext uri="{FF2B5EF4-FFF2-40B4-BE49-F238E27FC236}">
              <a16:creationId xmlns:a16="http://schemas.microsoft.com/office/drawing/2014/main" id="{E4151FDD-F142-414D-A144-A4C1B3AB394D}"/>
            </a:ext>
          </a:extLst>
        </xdr:cNvPr>
        <xdr:cNvSpPr/>
      </xdr:nvSpPr>
      <xdr:spPr>
        <a:xfrm>
          <a:off x="0" y="542925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349</xdr:row>
      <xdr:rowOff>0</xdr:rowOff>
    </xdr:from>
    <xdr:to>
      <xdr:col>0</xdr:col>
      <xdr:colOff>628650</xdr:colOff>
      <xdr:row>350</xdr:row>
      <xdr:rowOff>169500</xdr:rowOff>
    </xdr:to>
    <xdr:sp macro="" textlink="">
      <xdr:nvSpPr>
        <xdr:cNvPr id="159" name="Flecha: hacia la izquierda 158">
          <a:hlinkClick xmlns:r="http://schemas.openxmlformats.org/officeDocument/2006/relationships" r:id="rId7"/>
          <a:extLst>
            <a:ext uri="{FF2B5EF4-FFF2-40B4-BE49-F238E27FC236}">
              <a16:creationId xmlns:a16="http://schemas.microsoft.com/office/drawing/2014/main" id="{F7892279-A883-48D1-97B4-6A42D46E00D1}"/>
            </a:ext>
          </a:extLst>
        </xdr:cNvPr>
        <xdr:cNvSpPr/>
      </xdr:nvSpPr>
      <xdr:spPr>
        <a:xfrm>
          <a:off x="0" y="717423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434</xdr:row>
      <xdr:rowOff>0</xdr:rowOff>
    </xdr:from>
    <xdr:to>
      <xdr:col>0</xdr:col>
      <xdr:colOff>628650</xdr:colOff>
      <xdr:row>435</xdr:row>
      <xdr:rowOff>169500</xdr:rowOff>
    </xdr:to>
    <xdr:sp macro="" textlink="">
      <xdr:nvSpPr>
        <xdr:cNvPr id="160" name="Flecha: hacia la izquierda 159">
          <a:hlinkClick xmlns:r="http://schemas.openxmlformats.org/officeDocument/2006/relationships" r:id="rId8"/>
          <a:extLst>
            <a:ext uri="{FF2B5EF4-FFF2-40B4-BE49-F238E27FC236}">
              <a16:creationId xmlns:a16="http://schemas.microsoft.com/office/drawing/2014/main" id="{39C772D1-F803-49AF-B2DE-70AE6591FA7A}"/>
            </a:ext>
          </a:extLst>
        </xdr:cNvPr>
        <xdr:cNvSpPr/>
      </xdr:nvSpPr>
      <xdr:spPr>
        <a:xfrm>
          <a:off x="0" y="891921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519</xdr:row>
      <xdr:rowOff>0</xdr:rowOff>
    </xdr:from>
    <xdr:to>
      <xdr:col>0</xdr:col>
      <xdr:colOff>628650</xdr:colOff>
      <xdr:row>520</xdr:row>
      <xdr:rowOff>169500</xdr:rowOff>
    </xdr:to>
    <xdr:sp macro="" textlink="">
      <xdr:nvSpPr>
        <xdr:cNvPr id="161" name="Flecha: hacia la izquierda 160">
          <a:hlinkClick xmlns:r="http://schemas.openxmlformats.org/officeDocument/2006/relationships" r:id="rId9"/>
          <a:extLst>
            <a:ext uri="{FF2B5EF4-FFF2-40B4-BE49-F238E27FC236}">
              <a16:creationId xmlns:a16="http://schemas.microsoft.com/office/drawing/2014/main" id="{1264BB7A-206C-4C42-9C55-F211E96E8B1B}"/>
            </a:ext>
          </a:extLst>
        </xdr:cNvPr>
        <xdr:cNvSpPr/>
      </xdr:nvSpPr>
      <xdr:spPr>
        <a:xfrm>
          <a:off x="0" y="1066419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604</xdr:row>
      <xdr:rowOff>0</xdr:rowOff>
    </xdr:from>
    <xdr:to>
      <xdr:col>0</xdr:col>
      <xdr:colOff>628650</xdr:colOff>
      <xdr:row>605</xdr:row>
      <xdr:rowOff>169500</xdr:rowOff>
    </xdr:to>
    <xdr:sp macro="" textlink="">
      <xdr:nvSpPr>
        <xdr:cNvPr id="162" name="Flecha: hacia la izquierda 161">
          <a:hlinkClick xmlns:r="http://schemas.openxmlformats.org/officeDocument/2006/relationships" r:id="rId10"/>
          <a:extLst>
            <a:ext uri="{FF2B5EF4-FFF2-40B4-BE49-F238E27FC236}">
              <a16:creationId xmlns:a16="http://schemas.microsoft.com/office/drawing/2014/main" id="{2B9CCB01-7465-4AB8-A819-5E7A0B5E2534}"/>
            </a:ext>
          </a:extLst>
        </xdr:cNvPr>
        <xdr:cNvSpPr/>
      </xdr:nvSpPr>
      <xdr:spPr>
        <a:xfrm>
          <a:off x="0" y="1240917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689</xdr:row>
      <xdr:rowOff>0</xdr:rowOff>
    </xdr:from>
    <xdr:to>
      <xdr:col>0</xdr:col>
      <xdr:colOff>628650</xdr:colOff>
      <xdr:row>690</xdr:row>
      <xdr:rowOff>169500</xdr:rowOff>
    </xdr:to>
    <xdr:sp macro="" textlink="">
      <xdr:nvSpPr>
        <xdr:cNvPr id="163" name="Flecha: hacia la izquierda 162">
          <a:hlinkClick xmlns:r="http://schemas.openxmlformats.org/officeDocument/2006/relationships" r:id="rId11"/>
          <a:extLst>
            <a:ext uri="{FF2B5EF4-FFF2-40B4-BE49-F238E27FC236}">
              <a16:creationId xmlns:a16="http://schemas.microsoft.com/office/drawing/2014/main" id="{5029E3DF-A333-4A09-9852-0EB7F6448B5A}"/>
            </a:ext>
          </a:extLst>
        </xdr:cNvPr>
        <xdr:cNvSpPr/>
      </xdr:nvSpPr>
      <xdr:spPr>
        <a:xfrm>
          <a:off x="0" y="1415415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774</xdr:row>
      <xdr:rowOff>0</xdr:rowOff>
    </xdr:from>
    <xdr:to>
      <xdr:col>0</xdr:col>
      <xdr:colOff>628650</xdr:colOff>
      <xdr:row>775</xdr:row>
      <xdr:rowOff>169500</xdr:rowOff>
    </xdr:to>
    <xdr:sp macro="" textlink="">
      <xdr:nvSpPr>
        <xdr:cNvPr id="164" name="Flecha: hacia la izquierda 163">
          <a:hlinkClick xmlns:r="http://schemas.openxmlformats.org/officeDocument/2006/relationships" r:id="rId12"/>
          <a:extLst>
            <a:ext uri="{FF2B5EF4-FFF2-40B4-BE49-F238E27FC236}">
              <a16:creationId xmlns:a16="http://schemas.microsoft.com/office/drawing/2014/main" id="{B41EDE0F-1A8F-4E22-94A4-3A3B10F10AF7}"/>
            </a:ext>
          </a:extLst>
        </xdr:cNvPr>
        <xdr:cNvSpPr/>
      </xdr:nvSpPr>
      <xdr:spPr>
        <a:xfrm>
          <a:off x="0" y="1589913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859</xdr:row>
      <xdr:rowOff>0</xdr:rowOff>
    </xdr:from>
    <xdr:to>
      <xdr:col>0</xdr:col>
      <xdr:colOff>628650</xdr:colOff>
      <xdr:row>860</xdr:row>
      <xdr:rowOff>169500</xdr:rowOff>
    </xdr:to>
    <xdr:sp macro="" textlink="">
      <xdr:nvSpPr>
        <xdr:cNvPr id="165" name="Flecha: hacia la izquierda 164">
          <a:hlinkClick xmlns:r="http://schemas.openxmlformats.org/officeDocument/2006/relationships" r:id="rId13"/>
          <a:extLst>
            <a:ext uri="{FF2B5EF4-FFF2-40B4-BE49-F238E27FC236}">
              <a16:creationId xmlns:a16="http://schemas.microsoft.com/office/drawing/2014/main" id="{EE497211-4D6E-4B4A-81C8-ADD0445FF731}"/>
            </a:ext>
          </a:extLst>
        </xdr:cNvPr>
        <xdr:cNvSpPr/>
      </xdr:nvSpPr>
      <xdr:spPr>
        <a:xfrm>
          <a:off x="0" y="1764411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944</xdr:row>
      <xdr:rowOff>0</xdr:rowOff>
    </xdr:from>
    <xdr:to>
      <xdr:col>0</xdr:col>
      <xdr:colOff>628650</xdr:colOff>
      <xdr:row>945</xdr:row>
      <xdr:rowOff>169500</xdr:rowOff>
    </xdr:to>
    <xdr:sp macro="" textlink="">
      <xdr:nvSpPr>
        <xdr:cNvPr id="166" name="Flecha: hacia la izquierda 165">
          <a:hlinkClick xmlns:r="http://schemas.openxmlformats.org/officeDocument/2006/relationships" r:id="rId14"/>
          <a:extLst>
            <a:ext uri="{FF2B5EF4-FFF2-40B4-BE49-F238E27FC236}">
              <a16:creationId xmlns:a16="http://schemas.microsoft.com/office/drawing/2014/main" id="{F2599E99-D766-465E-B367-1B391E7399D0}"/>
            </a:ext>
          </a:extLst>
        </xdr:cNvPr>
        <xdr:cNvSpPr/>
      </xdr:nvSpPr>
      <xdr:spPr>
        <a:xfrm>
          <a:off x="0" y="1938909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1029</xdr:row>
      <xdr:rowOff>0</xdr:rowOff>
    </xdr:from>
    <xdr:to>
      <xdr:col>0</xdr:col>
      <xdr:colOff>628650</xdr:colOff>
      <xdr:row>1030</xdr:row>
      <xdr:rowOff>169500</xdr:rowOff>
    </xdr:to>
    <xdr:sp macro="" textlink="">
      <xdr:nvSpPr>
        <xdr:cNvPr id="167" name="Flecha: hacia la izquierda 166">
          <a:hlinkClick xmlns:r="http://schemas.openxmlformats.org/officeDocument/2006/relationships" r:id="rId15"/>
          <a:extLst>
            <a:ext uri="{FF2B5EF4-FFF2-40B4-BE49-F238E27FC236}">
              <a16:creationId xmlns:a16="http://schemas.microsoft.com/office/drawing/2014/main" id="{0F60582C-30DF-494B-8997-BBD16BA9084B}"/>
            </a:ext>
          </a:extLst>
        </xdr:cNvPr>
        <xdr:cNvSpPr/>
      </xdr:nvSpPr>
      <xdr:spPr>
        <a:xfrm>
          <a:off x="0" y="2113407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1114</xdr:row>
      <xdr:rowOff>0</xdr:rowOff>
    </xdr:from>
    <xdr:to>
      <xdr:col>0</xdr:col>
      <xdr:colOff>628650</xdr:colOff>
      <xdr:row>1115</xdr:row>
      <xdr:rowOff>169500</xdr:rowOff>
    </xdr:to>
    <xdr:sp macro="" textlink="">
      <xdr:nvSpPr>
        <xdr:cNvPr id="168" name="Flecha: hacia la izquierda 167">
          <a:hlinkClick xmlns:r="http://schemas.openxmlformats.org/officeDocument/2006/relationships" r:id="rId16"/>
          <a:extLst>
            <a:ext uri="{FF2B5EF4-FFF2-40B4-BE49-F238E27FC236}">
              <a16:creationId xmlns:a16="http://schemas.microsoft.com/office/drawing/2014/main" id="{07FC679B-87A4-40BB-9D54-22C880D02B68}"/>
            </a:ext>
          </a:extLst>
        </xdr:cNvPr>
        <xdr:cNvSpPr/>
      </xdr:nvSpPr>
      <xdr:spPr>
        <a:xfrm>
          <a:off x="0" y="2287905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1199</xdr:row>
      <xdr:rowOff>0</xdr:rowOff>
    </xdr:from>
    <xdr:to>
      <xdr:col>0</xdr:col>
      <xdr:colOff>628650</xdr:colOff>
      <xdr:row>1200</xdr:row>
      <xdr:rowOff>169500</xdr:rowOff>
    </xdr:to>
    <xdr:sp macro="" textlink="">
      <xdr:nvSpPr>
        <xdr:cNvPr id="169" name="Flecha: hacia la izquierda 168">
          <a:hlinkClick xmlns:r="http://schemas.openxmlformats.org/officeDocument/2006/relationships" r:id="rId17"/>
          <a:extLst>
            <a:ext uri="{FF2B5EF4-FFF2-40B4-BE49-F238E27FC236}">
              <a16:creationId xmlns:a16="http://schemas.microsoft.com/office/drawing/2014/main" id="{16E1E749-91A9-4C3B-B613-C573A49B2E6B}"/>
            </a:ext>
          </a:extLst>
        </xdr:cNvPr>
        <xdr:cNvSpPr/>
      </xdr:nvSpPr>
      <xdr:spPr>
        <a:xfrm>
          <a:off x="0" y="2462403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1284</xdr:row>
      <xdr:rowOff>0</xdr:rowOff>
    </xdr:from>
    <xdr:to>
      <xdr:col>0</xdr:col>
      <xdr:colOff>628650</xdr:colOff>
      <xdr:row>1285</xdr:row>
      <xdr:rowOff>169500</xdr:rowOff>
    </xdr:to>
    <xdr:sp macro="" textlink="">
      <xdr:nvSpPr>
        <xdr:cNvPr id="170" name="Flecha: hacia la izquierda 169">
          <a:hlinkClick xmlns:r="http://schemas.openxmlformats.org/officeDocument/2006/relationships" r:id="rId18"/>
          <a:extLst>
            <a:ext uri="{FF2B5EF4-FFF2-40B4-BE49-F238E27FC236}">
              <a16:creationId xmlns:a16="http://schemas.microsoft.com/office/drawing/2014/main" id="{9CC3FD10-0C05-445A-A6A2-03FCCA35697F}"/>
            </a:ext>
          </a:extLst>
        </xdr:cNvPr>
        <xdr:cNvSpPr/>
      </xdr:nvSpPr>
      <xdr:spPr>
        <a:xfrm>
          <a:off x="0" y="2636901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1369</xdr:row>
      <xdr:rowOff>0</xdr:rowOff>
    </xdr:from>
    <xdr:to>
      <xdr:col>0</xdr:col>
      <xdr:colOff>628650</xdr:colOff>
      <xdr:row>1370</xdr:row>
      <xdr:rowOff>169500</xdr:rowOff>
    </xdr:to>
    <xdr:sp macro="" textlink="">
      <xdr:nvSpPr>
        <xdr:cNvPr id="171" name="Flecha: hacia la izquierda 170">
          <a:hlinkClick xmlns:r="http://schemas.openxmlformats.org/officeDocument/2006/relationships" r:id="rId19"/>
          <a:extLst>
            <a:ext uri="{FF2B5EF4-FFF2-40B4-BE49-F238E27FC236}">
              <a16:creationId xmlns:a16="http://schemas.microsoft.com/office/drawing/2014/main" id="{61FE33D1-4698-4E63-BD29-EF1D74D3ED60}"/>
            </a:ext>
          </a:extLst>
        </xdr:cNvPr>
        <xdr:cNvSpPr/>
      </xdr:nvSpPr>
      <xdr:spPr>
        <a:xfrm>
          <a:off x="0" y="2811399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1454</xdr:row>
      <xdr:rowOff>0</xdr:rowOff>
    </xdr:from>
    <xdr:to>
      <xdr:col>0</xdr:col>
      <xdr:colOff>628650</xdr:colOff>
      <xdr:row>1455</xdr:row>
      <xdr:rowOff>169500</xdr:rowOff>
    </xdr:to>
    <xdr:sp macro="" textlink="">
      <xdr:nvSpPr>
        <xdr:cNvPr id="172" name="Flecha: hacia la izquierda 171">
          <a:hlinkClick xmlns:r="http://schemas.openxmlformats.org/officeDocument/2006/relationships" r:id="rId20"/>
          <a:extLst>
            <a:ext uri="{FF2B5EF4-FFF2-40B4-BE49-F238E27FC236}">
              <a16:creationId xmlns:a16="http://schemas.microsoft.com/office/drawing/2014/main" id="{355B0F7B-EF7F-4A67-BE8B-7F4CF2192ED0}"/>
            </a:ext>
          </a:extLst>
        </xdr:cNvPr>
        <xdr:cNvSpPr/>
      </xdr:nvSpPr>
      <xdr:spPr>
        <a:xfrm>
          <a:off x="0" y="2985897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1539</xdr:row>
      <xdr:rowOff>0</xdr:rowOff>
    </xdr:from>
    <xdr:to>
      <xdr:col>0</xdr:col>
      <xdr:colOff>628650</xdr:colOff>
      <xdr:row>1540</xdr:row>
      <xdr:rowOff>169500</xdr:rowOff>
    </xdr:to>
    <xdr:sp macro="" textlink="">
      <xdr:nvSpPr>
        <xdr:cNvPr id="173" name="Flecha: hacia la izquierda 172">
          <a:hlinkClick xmlns:r="http://schemas.openxmlformats.org/officeDocument/2006/relationships" r:id="rId21"/>
          <a:extLst>
            <a:ext uri="{FF2B5EF4-FFF2-40B4-BE49-F238E27FC236}">
              <a16:creationId xmlns:a16="http://schemas.microsoft.com/office/drawing/2014/main" id="{A21B0556-84AD-4172-90A6-B598D34E1590}"/>
            </a:ext>
          </a:extLst>
        </xdr:cNvPr>
        <xdr:cNvSpPr/>
      </xdr:nvSpPr>
      <xdr:spPr>
        <a:xfrm>
          <a:off x="0" y="3160395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1624</xdr:row>
      <xdr:rowOff>0</xdr:rowOff>
    </xdr:from>
    <xdr:to>
      <xdr:col>0</xdr:col>
      <xdr:colOff>628650</xdr:colOff>
      <xdr:row>1625</xdr:row>
      <xdr:rowOff>169500</xdr:rowOff>
    </xdr:to>
    <xdr:sp macro="" textlink="">
      <xdr:nvSpPr>
        <xdr:cNvPr id="174" name="Flecha: hacia la izquierda 173">
          <a:hlinkClick xmlns:r="http://schemas.openxmlformats.org/officeDocument/2006/relationships" r:id="rId22"/>
          <a:extLst>
            <a:ext uri="{FF2B5EF4-FFF2-40B4-BE49-F238E27FC236}">
              <a16:creationId xmlns:a16="http://schemas.microsoft.com/office/drawing/2014/main" id="{6AB585EF-AE6C-4CC1-9ADD-AC1247F94E4D}"/>
            </a:ext>
          </a:extLst>
        </xdr:cNvPr>
        <xdr:cNvSpPr/>
      </xdr:nvSpPr>
      <xdr:spPr>
        <a:xfrm>
          <a:off x="0" y="3334893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1709</xdr:row>
      <xdr:rowOff>0</xdr:rowOff>
    </xdr:from>
    <xdr:to>
      <xdr:col>0</xdr:col>
      <xdr:colOff>628650</xdr:colOff>
      <xdr:row>1710</xdr:row>
      <xdr:rowOff>169500</xdr:rowOff>
    </xdr:to>
    <xdr:sp macro="" textlink="">
      <xdr:nvSpPr>
        <xdr:cNvPr id="175" name="Flecha: hacia la izquierda 174">
          <a:hlinkClick xmlns:r="http://schemas.openxmlformats.org/officeDocument/2006/relationships" r:id="rId23"/>
          <a:extLst>
            <a:ext uri="{FF2B5EF4-FFF2-40B4-BE49-F238E27FC236}">
              <a16:creationId xmlns:a16="http://schemas.microsoft.com/office/drawing/2014/main" id="{5EC525AA-0551-4EC8-ABFB-8EB9B7F48266}"/>
            </a:ext>
          </a:extLst>
        </xdr:cNvPr>
        <xdr:cNvSpPr/>
      </xdr:nvSpPr>
      <xdr:spPr>
        <a:xfrm>
          <a:off x="0" y="3509391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1794</xdr:row>
      <xdr:rowOff>0</xdr:rowOff>
    </xdr:from>
    <xdr:to>
      <xdr:col>0</xdr:col>
      <xdr:colOff>628650</xdr:colOff>
      <xdr:row>1795</xdr:row>
      <xdr:rowOff>169500</xdr:rowOff>
    </xdr:to>
    <xdr:sp macro="" textlink="">
      <xdr:nvSpPr>
        <xdr:cNvPr id="176" name="Flecha: hacia la izquierda 175">
          <a:hlinkClick xmlns:r="http://schemas.openxmlformats.org/officeDocument/2006/relationships" r:id="rId24"/>
          <a:extLst>
            <a:ext uri="{FF2B5EF4-FFF2-40B4-BE49-F238E27FC236}">
              <a16:creationId xmlns:a16="http://schemas.microsoft.com/office/drawing/2014/main" id="{018BF906-8E42-4150-84B9-D71D19A94075}"/>
            </a:ext>
          </a:extLst>
        </xdr:cNvPr>
        <xdr:cNvSpPr/>
      </xdr:nvSpPr>
      <xdr:spPr>
        <a:xfrm>
          <a:off x="0" y="3683889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1879</xdr:row>
      <xdr:rowOff>0</xdr:rowOff>
    </xdr:from>
    <xdr:to>
      <xdr:col>0</xdr:col>
      <xdr:colOff>628650</xdr:colOff>
      <xdr:row>1880</xdr:row>
      <xdr:rowOff>169500</xdr:rowOff>
    </xdr:to>
    <xdr:sp macro="" textlink="">
      <xdr:nvSpPr>
        <xdr:cNvPr id="177" name="Flecha: hacia la izquierda 176">
          <a:hlinkClick xmlns:r="http://schemas.openxmlformats.org/officeDocument/2006/relationships" r:id="rId25"/>
          <a:extLst>
            <a:ext uri="{FF2B5EF4-FFF2-40B4-BE49-F238E27FC236}">
              <a16:creationId xmlns:a16="http://schemas.microsoft.com/office/drawing/2014/main" id="{E5B350CD-A019-4C88-AA81-D8B741C20E5A}"/>
            </a:ext>
          </a:extLst>
        </xdr:cNvPr>
        <xdr:cNvSpPr/>
      </xdr:nvSpPr>
      <xdr:spPr>
        <a:xfrm>
          <a:off x="0" y="3858387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1964</xdr:row>
      <xdr:rowOff>0</xdr:rowOff>
    </xdr:from>
    <xdr:to>
      <xdr:col>0</xdr:col>
      <xdr:colOff>628650</xdr:colOff>
      <xdr:row>1965</xdr:row>
      <xdr:rowOff>169500</xdr:rowOff>
    </xdr:to>
    <xdr:sp macro="" textlink="">
      <xdr:nvSpPr>
        <xdr:cNvPr id="178" name="Flecha: hacia la izquierda 177">
          <a:hlinkClick xmlns:r="http://schemas.openxmlformats.org/officeDocument/2006/relationships" r:id="rId26"/>
          <a:extLst>
            <a:ext uri="{FF2B5EF4-FFF2-40B4-BE49-F238E27FC236}">
              <a16:creationId xmlns:a16="http://schemas.microsoft.com/office/drawing/2014/main" id="{BE25D16D-528B-4818-8362-57E0F5A10230}"/>
            </a:ext>
          </a:extLst>
        </xdr:cNvPr>
        <xdr:cNvSpPr/>
      </xdr:nvSpPr>
      <xdr:spPr>
        <a:xfrm>
          <a:off x="0" y="4032885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2049</xdr:row>
      <xdr:rowOff>0</xdr:rowOff>
    </xdr:from>
    <xdr:to>
      <xdr:col>0</xdr:col>
      <xdr:colOff>628650</xdr:colOff>
      <xdr:row>2050</xdr:row>
      <xdr:rowOff>169500</xdr:rowOff>
    </xdr:to>
    <xdr:sp macro="" textlink="">
      <xdr:nvSpPr>
        <xdr:cNvPr id="179" name="Flecha: hacia la izquierda 178">
          <a:hlinkClick xmlns:r="http://schemas.openxmlformats.org/officeDocument/2006/relationships" r:id="rId27"/>
          <a:extLst>
            <a:ext uri="{FF2B5EF4-FFF2-40B4-BE49-F238E27FC236}">
              <a16:creationId xmlns:a16="http://schemas.microsoft.com/office/drawing/2014/main" id="{C6C17375-6CBA-4BCB-95AA-208CCCBE6E58}"/>
            </a:ext>
          </a:extLst>
        </xdr:cNvPr>
        <xdr:cNvSpPr/>
      </xdr:nvSpPr>
      <xdr:spPr>
        <a:xfrm>
          <a:off x="0" y="4207383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2134</xdr:row>
      <xdr:rowOff>0</xdr:rowOff>
    </xdr:from>
    <xdr:to>
      <xdr:col>0</xdr:col>
      <xdr:colOff>628650</xdr:colOff>
      <xdr:row>2135</xdr:row>
      <xdr:rowOff>169500</xdr:rowOff>
    </xdr:to>
    <xdr:sp macro="" textlink="">
      <xdr:nvSpPr>
        <xdr:cNvPr id="180" name="Flecha: hacia la izquierda 179">
          <a:hlinkClick xmlns:r="http://schemas.openxmlformats.org/officeDocument/2006/relationships" r:id="rId28"/>
          <a:extLst>
            <a:ext uri="{FF2B5EF4-FFF2-40B4-BE49-F238E27FC236}">
              <a16:creationId xmlns:a16="http://schemas.microsoft.com/office/drawing/2014/main" id="{C2B282F2-C0D9-40B3-BF0F-C6BF96E3218C}"/>
            </a:ext>
          </a:extLst>
        </xdr:cNvPr>
        <xdr:cNvSpPr/>
      </xdr:nvSpPr>
      <xdr:spPr>
        <a:xfrm>
          <a:off x="0" y="4381881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2219</xdr:row>
      <xdr:rowOff>0</xdr:rowOff>
    </xdr:from>
    <xdr:to>
      <xdr:col>0</xdr:col>
      <xdr:colOff>628650</xdr:colOff>
      <xdr:row>2220</xdr:row>
      <xdr:rowOff>169500</xdr:rowOff>
    </xdr:to>
    <xdr:sp macro="" textlink="">
      <xdr:nvSpPr>
        <xdr:cNvPr id="181" name="Flecha: hacia la izquierda 180">
          <a:hlinkClick xmlns:r="http://schemas.openxmlformats.org/officeDocument/2006/relationships" r:id="rId29"/>
          <a:extLst>
            <a:ext uri="{FF2B5EF4-FFF2-40B4-BE49-F238E27FC236}">
              <a16:creationId xmlns:a16="http://schemas.microsoft.com/office/drawing/2014/main" id="{32DE7DC4-6799-46F3-8B77-B38B0038295F}"/>
            </a:ext>
          </a:extLst>
        </xdr:cNvPr>
        <xdr:cNvSpPr/>
      </xdr:nvSpPr>
      <xdr:spPr>
        <a:xfrm>
          <a:off x="0" y="4556379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2304</xdr:row>
      <xdr:rowOff>0</xdr:rowOff>
    </xdr:from>
    <xdr:to>
      <xdr:col>0</xdr:col>
      <xdr:colOff>628650</xdr:colOff>
      <xdr:row>2305</xdr:row>
      <xdr:rowOff>169500</xdr:rowOff>
    </xdr:to>
    <xdr:sp macro="" textlink="">
      <xdr:nvSpPr>
        <xdr:cNvPr id="182" name="Flecha: hacia la izquierda 181">
          <a:hlinkClick xmlns:r="http://schemas.openxmlformats.org/officeDocument/2006/relationships" r:id="rId30"/>
          <a:extLst>
            <a:ext uri="{FF2B5EF4-FFF2-40B4-BE49-F238E27FC236}">
              <a16:creationId xmlns:a16="http://schemas.microsoft.com/office/drawing/2014/main" id="{99D3A361-0808-4601-A172-5BDBC15B8AE1}"/>
            </a:ext>
          </a:extLst>
        </xdr:cNvPr>
        <xdr:cNvSpPr/>
      </xdr:nvSpPr>
      <xdr:spPr>
        <a:xfrm>
          <a:off x="0" y="4730877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2389</xdr:row>
      <xdr:rowOff>0</xdr:rowOff>
    </xdr:from>
    <xdr:to>
      <xdr:col>0</xdr:col>
      <xdr:colOff>628650</xdr:colOff>
      <xdr:row>2390</xdr:row>
      <xdr:rowOff>169500</xdr:rowOff>
    </xdr:to>
    <xdr:sp macro="" textlink="">
      <xdr:nvSpPr>
        <xdr:cNvPr id="183" name="Flecha: hacia la izquierda 182">
          <a:hlinkClick xmlns:r="http://schemas.openxmlformats.org/officeDocument/2006/relationships" r:id="rId31"/>
          <a:extLst>
            <a:ext uri="{FF2B5EF4-FFF2-40B4-BE49-F238E27FC236}">
              <a16:creationId xmlns:a16="http://schemas.microsoft.com/office/drawing/2014/main" id="{58F7B4BF-4AA6-4200-BD9F-9AD5A0CD7BB1}"/>
            </a:ext>
          </a:extLst>
        </xdr:cNvPr>
        <xdr:cNvSpPr/>
      </xdr:nvSpPr>
      <xdr:spPr>
        <a:xfrm>
          <a:off x="0" y="4905375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2474</xdr:row>
      <xdr:rowOff>0</xdr:rowOff>
    </xdr:from>
    <xdr:to>
      <xdr:col>0</xdr:col>
      <xdr:colOff>628650</xdr:colOff>
      <xdr:row>2475</xdr:row>
      <xdr:rowOff>169500</xdr:rowOff>
    </xdr:to>
    <xdr:sp macro="" textlink="">
      <xdr:nvSpPr>
        <xdr:cNvPr id="184" name="Flecha: hacia la izquierda 183">
          <a:hlinkClick xmlns:r="http://schemas.openxmlformats.org/officeDocument/2006/relationships" r:id="rId32"/>
          <a:extLst>
            <a:ext uri="{FF2B5EF4-FFF2-40B4-BE49-F238E27FC236}">
              <a16:creationId xmlns:a16="http://schemas.microsoft.com/office/drawing/2014/main" id="{A78367ED-6917-416C-8370-98E28882E00B}"/>
            </a:ext>
          </a:extLst>
        </xdr:cNvPr>
        <xdr:cNvSpPr/>
      </xdr:nvSpPr>
      <xdr:spPr>
        <a:xfrm>
          <a:off x="0" y="5079873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2559</xdr:row>
      <xdr:rowOff>0</xdr:rowOff>
    </xdr:from>
    <xdr:to>
      <xdr:col>0</xdr:col>
      <xdr:colOff>628650</xdr:colOff>
      <xdr:row>2560</xdr:row>
      <xdr:rowOff>169500</xdr:rowOff>
    </xdr:to>
    <xdr:sp macro="" textlink="">
      <xdr:nvSpPr>
        <xdr:cNvPr id="185" name="Flecha: hacia la izquierda 184">
          <a:hlinkClick xmlns:r="http://schemas.openxmlformats.org/officeDocument/2006/relationships" r:id="rId33"/>
          <a:extLst>
            <a:ext uri="{FF2B5EF4-FFF2-40B4-BE49-F238E27FC236}">
              <a16:creationId xmlns:a16="http://schemas.microsoft.com/office/drawing/2014/main" id="{BDD092EF-553A-4920-A855-DBCEAFEF803B}"/>
            </a:ext>
          </a:extLst>
        </xdr:cNvPr>
        <xdr:cNvSpPr/>
      </xdr:nvSpPr>
      <xdr:spPr>
        <a:xfrm>
          <a:off x="0" y="5254371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2644</xdr:row>
      <xdr:rowOff>0</xdr:rowOff>
    </xdr:from>
    <xdr:to>
      <xdr:col>0</xdr:col>
      <xdr:colOff>628650</xdr:colOff>
      <xdr:row>2645</xdr:row>
      <xdr:rowOff>169500</xdr:rowOff>
    </xdr:to>
    <xdr:sp macro="" textlink="">
      <xdr:nvSpPr>
        <xdr:cNvPr id="186" name="Flecha: hacia la izquierda 185">
          <a:hlinkClick xmlns:r="http://schemas.openxmlformats.org/officeDocument/2006/relationships" r:id="rId34"/>
          <a:extLst>
            <a:ext uri="{FF2B5EF4-FFF2-40B4-BE49-F238E27FC236}">
              <a16:creationId xmlns:a16="http://schemas.microsoft.com/office/drawing/2014/main" id="{FE18AC7C-5E09-4312-AD9E-F98D8E1C3BD4}"/>
            </a:ext>
          </a:extLst>
        </xdr:cNvPr>
        <xdr:cNvSpPr/>
      </xdr:nvSpPr>
      <xdr:spPr>
        <a:xfrm>
          <a:off x="0" y="5428869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2729</xdr:row>
      <xdr:rowOff>0</xdr:rowOff>
    </xdr:from>
    <xdr:to>
      <xdr:col>0</xdr:col>
      <xdr:colOff>628650</xdr:colOff>
      <xdr:row>2730</xdr:row>
      <xdr:rowOff>169500</xdr:rowOff>
    </xdr:to>
    <xdr:sp macro="" textlink="">
      <xdr:nvSpPr>
        <xdr:cNvPr id="187" name="Flecha: hacia la izquierda 186">
          <a:hlinkClick xmlns:r="http://schemas.openxmlformats.org/officeDocument/2006/relationships" r:id="rId35"/>
          <a:extLst>
            <a:ext uri="{FF2B5EF4-FFF2-40B4-BE49-F238E27FC236}">
              <a16:creationId xmlns:a16="http://schemas.microsoft.com/office/drawing/2014/main" id="{9F2EAC01-35B0-4765-B9DE-964110650005}"/>
            </a:ext>
          </a:extLst>
        </xdr:cNvPr>
        <xdr:cNvSpPr/>
      </xdr:nvSpPr>
      <xdr:spPr>
        <a:xfrm>
          <a:off x="0" y="56033670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2814</xdr:row>
      <xdr:rowOff>0</xdr:rowOff>
    </xdr:from>
    <xdr:to>
      <xdr:col>0</xdr:col>
      <xdr:colOff>628650</xdr:colOff>
      <xdr:row>2815</xdr:row>
      <xdr:rowOff>169500</xdr:rowOff>
    </xdr:to>
    <xdr:sp macro="" textlink="">
      <xdr:nvSpPr>
        <xdr:cNvPr id="188" name="Flecha: hacia la izquierda 187">
          <a:hlinkClick xmlns:r="http://schemas.openxmlformats.org/officeDocument/2006/relationships" r:id="rId36"/>
          <a:extLst>
            <a:ext uri="{FF2B5EF4-FFF2-40B4-BE49-F238E27FC236}">
              <a16:creationId xmlns:a16="http://schemas.microsoft.com/office/drawing/2014/main" id="{43984466-FCAE-41E8-AA7B-2FB02E262F55}"/>
            </a:ext>
          </a:extLst>
        </xdr:cNvPr>
        <xdr:cNvSpPr/>
      </xdr:nvSpPr>
      <xdr:spPr>
        <a:xfrm>
          <a:off x="0" y="57779602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2899</xdr:row>
      <xdr:rowOff>0</xdr:rowOff>
    </xdr:from>
    <xdr:to>
      <xdr:col>0</xdr:col>
      <xdr:colOff>628650</xdr:colOff>
      <xdr:row>2900</xdr:row>
      <xdr:rowOff>169500</xdr:rowOff>
    </xdr:to>
    <xdr:sp macro="" textlink="">
      <xdr:nvSpPr>
        <xdr:cNvPr id="189" name="Flecha: hacia la izquierda 188">
          <a:hlinkClick xmlns:r="http://schemas.openxmlformats.org/officeDocument/2006/relationships" r:id="rId37"/>
          <a:extLst>
            <a:ext uri="{FF2B5EF4-FFF2-40B4-BE49-F238E27FC236}">
              <a16:creationId xmlns:a16="http://schemas.microsoft.com/office/drawing/2014/main" id="{45147DA0-BCB9-40B0-A5F5-AB3E21A02B5D}"/>
            </a:ext>
          </a:extLst>
        </xdr:cNvPr>
        <xdr:cNvSpPr/>
      </xdr:nvSpPr>
      <xdr:spPr>
        <a:xfrm>
          <a:off x="0" y="59524582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3154</xdr:row>
      <xdr:rowOff>0</xdr:rowOff>
    </xdr:from>
    <xdr:to>
      <xdr:col>0</xdr:col>
      <xdr:colOff>628650</xdr:colOff>
      <xdr:row>3155</xdr:row>
      <xdr:rowOff>169500</xdr:rowOff>
    </xdr:to>
    <xdr:sp macro="" textlink="">
      <xdr:nvSpPr>
        <xdr:cNvPr id="190" name="Flecha: hacia la izquierda 189">
          <a:hlinkClick xmlns:r="http://schemas.openxmlformats.org/officeDocument/2006/relationships" r:id="rId38"/>
          <a:extLst>
            <a:ext uri="{FF2B5EF4-FFF2-40B4-BE49-F238E27FC236}">
              <a16:creationId xmlns:a16="http://schemas.microsoft.com/office/drawing/2014/main" id="{615A2467-119E-4B40-A2A0-D28C607EC5E7}"/>
            </a:ext>
          </a:extLst>
        </xdr:cNvPr>
        <xdr:cNvSpPr/>
      </xdr:nvSpPr>
      <xdr:spPr>
        <a:xfrm>
          <a:off x="0" y="64759522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6</xdr:col>
      <xdr:colOff>533400</xdr:colOff>
      <xdr:row>2979</xdr:row>
      <xdr:rowOff>66675</xdr:rowOff>
    </xdr:from>
    <xdr:to>
      <xdr:col>14</xdr:col>
      <xdr:colOff>723899</xdr:colOff>
      <xdr:row>2982</xdr:row>
      <xdr:rowOff>190496</xdr:rowOff>
    </xdr:to>
    <xdr:grpSp>
      <xdr:nvGrpSpPr>
        <xdr:cNvPr id="191" name="Grupo 190">
          <a:extLst>
            <a:ext uri="{FF2B5EF4-FFF2-40B4-BE49-F238E27FC236}">
              <a16:creationId xmlns:a16="http://schemas.microsoft.com/office/drawing/2014/main" id="{3DE3299C-9F1F-435E-9729-DA349D4C9030}"/>
            </a:ext>
          </a:extLst>
        </xdr:cNvPr>
        <xdr:cNvGrpSpPr/>
      </xdr:nvGrpSpPr>
      <xdr:grpSpPr>
        <a:xfrm>
          <a:off x="7229475" y="611790750"/>
          <a:ext cx="5953124" cy="695321"/>
          <a:chOff x="7410451" y="12220575"/>
          <a:chExt cx="5772150" cy="704846"/>
        </a:xfrm>
      </xdr:grpSpPr>
      <xdr:pic>
        <xdr:nvPicPr>
          <xdr:cNvPr id="192" name="2 Imagen">
            <a:extLst>
              <a:ext uri="{FF2B5EF4-FFF2-40B4-BE49-F238E27FC236}">
                <a16:creationId xmlns:a16="http://schemas.microsoft.com/office/drawing/2014/main" id="{3064ED00-EB7D-3318-18C6-4275FC77286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93" name="Imagen 192">
            <a:extLst>
              <a:ext uri="{FF2B5EF4-FFF2-40B4-BE49-F238E27FC236}">
                <a16:creationId xmlns:a16="http://schemas.microsoft.com/office/drawing/2014/main" id="{72F84C7B-06F7-8ABA-6CFE-FD9CF000ADF0}"/>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0</xdr:col>
      <xdr:colOff>0</xdr:colOff>
      <xdr:row>2984</xdr:row>
      <xdr:rowOff>0</xdr:rowOff>
    </xdr:from>
    <xdr:to>
      <xdr:col>0</xdr:col>
      <xdr:colOff>628650</xdr:colOff>
      <xdr:row>2985</xdr:row>
      <xdr:rowOff>169500</xdr:rowOff>
    </xdr:to>
    <xdr:sp macro="" textlink="">
      <xdr:nvSpPr>
        <xdr:cNvPr id="194" name="Flecha: hacia la izquierda 193">
          <a:hlinkClick xmlns:r="http://schemas.openxmlformats.org/officeDocument/2006/relationships" r:id="rId39"/>
          <a:extLst>
            <a:ext uri="{FF2B5EF4-FFF2-40B4-BE49-F238E27FC236}">
              <a16:creationId xmlns:a16="http://schemas.microsoft.com/office/drawing/2014/main" id="{35427DED-BB05-4C96-9591-0E532B3F37BD}"/>
            </a:ext>
          </a:extLst>
        </xdr:cNvPr>
        <xdr:cNvSpPr/>
      </xdr:nvSpPr>
      <xdr:spPr>
        <a:xfrm>
          <a:off x="0" y="61269562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6</xdr:col>
      <xdr:colOff>533400</xdr:colOff>
      <xdr:row>3064</xdr:row>
      <xdr:rowOff>66675</xdr:rowOff>
    </xdr:from>
    <xdr:to>
      <xdr:col>14</xdr:col>
      <xdr:colOff>723899</xdr:colOff>
      <xdr:row>3067</xdr:row>
      <xdr:rowOff>190496</xdr:rowOff>
    </xdr:to>
    <xdr:grpSp>
      <xdr:nvGrpSpPr>
        <xdr:cNvPr id="195" name="Grupo 194">
          <a:extLst>
            <a:ext uri="{FF2B5EF4-FFF2-40B4-BE49-F238E27FC236}">
              <a16:creationId xmlns:a16="http://schemas.microsoft.com/office/drawing/2014/main" id="{386E9DF1-3CDE-4255-A08B-BFA8FAC92D77}"/>
            </a:ext>
          </a:extLst>
        </xdr:cNvPr>
        <xdr:cNvGrpSpPr/>
      </xdr:nvGrpSpPr>
      <xdr:grpSpPr>
        <a:xfrm>
          <a:off x="7229475" y="629240550"/>
          <a:ext cx="5953124" cy="695321"/>
          <a:chOff x="7410451" y="12220575"/>
          <a:chExt cx="5772150" cy="704846"/>
        </a:xfrm>
      </xdr:grpSpPr>
      <xdr:pic>
        <xdr:nvPicPr>
          <xdr:cNvPr id="196" name="2 Imagen">
            <a:extLst>
              <a:ext uri="{FF2B5EF4-FFF2-40B4-BE49-F238E27FC236}">
                <a16:creationId xmlns:a16="http://schemas.microsoft.com/office/drawing/2014/main" id="{BA255A55-409F-1296-BAE2-B1C2268771E6}"/>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9" t="9880" r="68689" b="316"/>
          <a:stretch/>
        </xdr:blipFill>
        <xdr:spPr bwMode="auto">
          <a:xfrm>
            <a:off x="7410451" y="12220575"/>
            <a:ext cx="1438274" cy="552450"/>
          </a:xfrm>
          <a:prstGeom prst="rect">
            <a:avLst/>
          </a:prstGeom>
          <a:ln>
            <a:noFill/>
          </a:ln>
          <a:extLst>
            <a:ext uri="{53640926-AAD7-44D8-BBD7-CCE9431645EC}">
              <a14:shadowObscured xmlns:a14="http://schemas.microsoft.com/office/drawing/2010/main"/>
            </a:ext>
          </a:extLst>
        </xdr:spPr>
      </xdr:pic>
      <xdr:pic>
        <xdr:nvPicPr>
          <xdr:cNvPr id="197" name="Imagen 196">
            <a:extLst>
              <a:ext uri="{FF2B5EF4-FFF2-40B4-BE49-F238E27FC236}">
                <a16:creationId xmlns:a16="http://schemas.microsoft.com/office/drawing/2014/main" id="{BA44BE3E-0709-D81C-55EB-2D95B537D41B}"/>
              </a:ext>
            </a:extLst>
          </xdr:cNvPr>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b="18690"/>
          <a:stretch/>
        </xdr:blipFill>
        <xdr:spPr bwMode="auto">
          <a:xfrm flipV="1">
            <a:off x="9191625" y="12792074"/>
            <a:ext cx="3990976" cy="133347"/>
          </a:xfrm>
          <a:prstGeom prst="rect">
            <a:avLst/>
          </a:prstGeom>
          <a:ln>
            <a:noFill/>
          </a:ln>
          <a:extLst>
            <a:ext uri="{53640926-AAD7-44D8-BBD7-CCE9431645EC}">
              <a14:shadowObscured xmlns:a14="http://schemas.microsoft.com/office/drawing/2010/main"/>
            </a:ext>
          </a:extLst>
        </xdr:spPr>
      </xdr:pic>
    </xdr:grpSp>
    <xdr:clientData/>
  </xdr:twoCellAnchor>
  <xdr:twoCellAnchor>
    <xdr:from>
      <xdr:col>0</xdr:col>
      <xdr:colOff>0</xdr:colOff>
      <xdr:row>3069</xdr:row>
      <xdr:rowOff>0</xdr:rowOff>
    </xdr:from>
    <xdr:to>
      <xdr:col>0</xdr:col>
      <xdr:colOff>628650</xdr:colOff>
      <xdr:row>3070</xdr:row>
      <xdr:rowOff>169500</xdr:rowOff>
    </xdr:to>
    <xdr:sp macro="" textlink="">
      <xdr:nvSpPr>
        <xdr:cNvPr id="198" name="Flecha: hacia la izquierda 197">
          <a:hlinkClick xmlns:r="http://schemas.openxmlformats.org/officeDocument/2006/relationships" r:id="rId40"/>
          <a:extLst>
            <a:ext uri="{FF2B5EF4-FFF2-40B4-BE49-F238E27FC236}">
              <a16:creationId xmlns:a16="http://schemas.microsoft.com/office/drawing/2014/main" id="{39C10CD7-3B44-4772-B61E-9B81F742BB6B}"/>
            </a:ext>
          </a:extLst>
        </xdr:cNvPr>
        <xdr:cNvSpPr/>
      </xdr:nvSpPr>
      <xdr:spPr>
        <a:xfrm>
          <a:off x="0" y="63014542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3239</xdr:row>
      <xdr:rowOff>0</xdr:rowOff>
    </xdr:from>
    <xdr:to>
      <xdr:col>0</xdr:col>
      <xdr:colOff>628650</xdr:colOff>
      <xdr:row>3240</xdr:row>
      <xdr:rowOff>169500</xdr:rowOff>
    </xdr:to>
    <xdr:sp macro="" textlink="">
      <xdr:nvSpPr>
        <xdr:cNvPr id="199" name="Flecha: hacia la izquierda 198">
          <a:hlinkClick xmlns:r="http://schemas.openxmlformats.org/officeDocument/2006/relationships" r:id="rId41"/>
          <a:extLst>
            <a:ext uri="{FF2B5EF4-FFF2-40B4-BE49-F238E27FC236}">
              <a16:creationId xmlns:a16="http://schemas.microsoft.com/office/drawing/2014/main" id="{58DF9331-548C-4A7C-9302-D59F43B8AFD6}"/>
            </a:ext>
          </a:extLst>
        </xdr:cNvPr>
        <xdr:cNvSpPr/>
      </xdr:nvSpPr>
      <xdr:spPr>
        <a:xfrm>
          <a:off x="0" y="66504502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3324</xdr:row>
      <xdr:rowOff>0</xdr:rowOff>
    </xdr:from>
    <xdr:to>
      <xdr:col>0</xdr:col>
      <xdr:colOff>628650</xdr:colOff>
      <xdr:row>3325</xdr:row>
      <xdr:rowOff>169500</xdr:rowOff>
    </xdr:to>
    <xdr:sp macro="" textlink="">
      <xdr:nvSpPr>
        <xdr:cNvPr id="200" name="Flecha: hacia la izquierda 199">
          <a:hlinkClick xmlns:r="http://schemas.openxmlformats.org/officeDocument/2006/relationships" r:id="rId42"/>
          <a:extLst>
            <a:ext uri="{FF2B5EF4-FFF2-40B4-BE49-F238E27FC236}">
              <a16:creationId xmlns:a16="http://schemas.microsoft.com/office/drawing/2014/main" id="{B4829E21-B40F-4B34-AD73-40055261C770}"/>
            </a:ext>
          </a:extLst>
        </xdr:cNvPr>
        <xdr:cNvSpPr/>
      </xdr:nvSpPr>
      <xdr:spPr>
        <a:xfrm>
          <a:off x="0" y="68249482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3409</xdr:row>
      <xdr:rowOff>0</xdr:rowOff>
    </xdr:from>
    <xdr:to>
      <xdr:col>0</xdr:col>
      <xdr:colOff>628650</xdr:colOff>
      <xdr:row>3410</xdr:row>
      <xdr:rowOff>169500</xdr:rowOff>
    </xdr:to>
    <xdr:sp macro="" textlink="">
      <xdr:nvSpPr>
        <xdr:cNvPr id="201" name="Flecha: hacia la izquierda 200">
          <a:hlinkClick xmlns:r="http://schemas.openxmlformats.org/officeDocument/2006/relationships" r:id="rId43"/>
          <a:extLst>
            <a:ext uri="{FF2B5EF4-FFF2-40B4-BE49-F238E27FC236}">
              <a16:creationId xmlns:a16="http://schemas.microsoft.com/office/drawing/2014/main" id="{86F6C453-9BC1-4AA8-AAC1-74C5AA380B1A}"/>
            </a:ext>
          </a:extLst>
        </xdr:cNvPr>
        <xdr:cNvSpPr/>
      </xdr:nvSpPr>
      <xdr:spPr>
        <a:xfrm>
          <a:off x="0" y="69994462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3494</xdr:row>
      <xdr:rowOff>0</xdr:rowOff>
    </xdr:from>
    <xdr:to>
      <xdr:col>0</xdr:col>
      <xdr:colOff>628650</xdr:colOff>
      <xdr:row>3495</xdr:row>
      <xdr:rowOff>169500</xdr:rowOff>
    </xdr:to>
    <xdr:sp macro="" textlink="">
      <xdr:nvSpPr>
        <xdr:cNvPr id="202" name="Flecha: hacia la izquierda 201">
          <a:hlinkClick xmlns:r="http://schemas.openxmlformats.org/officeDocument/2006/relationships" r:id="rId44"/>
          <a:extLst>
            <a:ext uri="{FF2B5EF4-FFF2-40B4-BE49-F238E27FC236}">
              <a16:creationId xmlns:a16="http://schemas.microsoft.com/office/drawing/2014/main" id="{7234FFEB-58A7-4D74-860D-67D2C32A7E1D}"/>
            </a:ext>
          </a:extLst>
        </xdr:cNvPr>
        <xdr:cNvSpPr/>
      </xdr:nvSpPr>
      <xdr:spPr>
        <a:xfrm>
          <a:off x="0" y="71739442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3579</xdr:row>
      <xdr:rowOff>0</xdr:rowOff>
    </xdr:from>
    <xdr:to>
      <xdr:col>0</xdr:col>
      <xdr:colOff>628650</xdr:colOff>
      <xdr:row>3580</xdr:row>
      <xdr:rowOff>169500</xdr:rowOff>
    </xdr:to>
    <xdr:sp macro="" textlink="">
      <xdr:nvSpPr>
        <xdr:cNvPr id="203" name="Flecha: hacia la izquierda 202">
          <a:hlinkClick xmlns:r="http://schemas.openxmlformats.org/officeDocument/2006/relationships" r:id="rId45"/>
          <a:extLst>
            <a:ext uri="{FF2B5EF4-FFF2-40B4-BE49-F238E27FC236}">
              <a16:creationId xmlns:a16="http://schemas.microsoft.com/office/drawing/2014/main" id="{CCDCF2A3-5FEA-4AFC-A5F1-7B5191B86CDA}"/>
            </a:ext>
          </a:extLst>
        </xdr:cNvPr>
        <xdr:cNvSpPr/>
      </xdr:nvSpPr>
      <xdr:spPr>
        <a:xfrm>
          <a:off x="0" y="73496805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3664</xdr:row>
      <xdr:rowOff>0</xdr:rowOff>
    </xdr:from>
    <xdr:to>
      <xdr:col>0</xdr:col>
      <xdr:colOff>628650</xdr:colOff>
      <xdr:row>3665</xdr:row>
      <xdr:rowOff>169500</xdr:rowOff>
    </xdr:to>
    <xdr:sp macro="" textlink="">
      <xdr:nvSpPr>
        <xdr:cNvPr id="204" name="Flecha: hacia la izquierda 203">
          <a:hlinkClick xmlns:r="http://schemas.openxmlformats.org/officeDocument/2006/relationships" r:id="rId46"/>
          <a:extLst>
            <a:ext uri="{FF2B5EF4-FFF2-40B4-BE49-F238E27FC236}">
              <a16:creationId xmlns:a16="http://schemas.microsoft.com/office/drawing/2014/main" id="{4BBD4D1B-1231-4143-BD9A-2B9127795E3A}"/>
            </a:ext>
          </a:extLst>
        </xdr:cNvPr>
        <xdr:cNvSpPr/>
      </xdr:nvSpPr>
      <xdr:spPr>
        <a:xfrm>
          <a:off x="0" y="75241785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3749</xdr:row>
      <xdr:rowOff>0</xdr:rowOff>
    </xdr:from>
    <xdr:to>
      <xdr:col>0</xdr:col>
      <xdr:colOff>628650</xdr:colOff>
      <xdr:row>3750</xdr:row>
      <xdr:rowOff>169500</xdr:rowOff>
    </xdr:to>
    <xdr:sp macro="" textlink="">
      <xdr:nvSpPr>
        <xdr:cNvPr id="205" name="Flecha: hacia la izquierda 204">
          <a:hlinkClick xmlns:r="http://schemas.openxmlformats.org/officeDocument/2006/relationships" r:id="rId47"/>
          <a:extLst>
            <a:ext uri="{FF2B5EF4-FFF2-40B4-BE49-F238E27FC236}">
              <a16:creationId xmlns:a16="http://schemas.microsoft.com/office/drawing/2014/main" id="{34FE968D-B296-4873-8CC6-DFCD78427DA8}"/>
            </a:ext>
          </a:extLst>
        </xdr:cNvPr>
        <xdr:cNvSpPr/>
      </xdr:nvSpPr>
      <xdr:spPr>
        <a:xfrm>
          <a:off x="0" y="76986765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3834</xdr:row>
      <xdr:rowOff>0</xdr:rowOff>
    </xdr:from>
    <xdr:to>
      <xdr:col>0</xdr:col>
      <xdr:colOff>628650</xdr:colOff>
      <xdr:row>3835</xdr:row>
      <xdr:rowOff>169500</xdr:rowOff>
    </xdr:to>
    <xdr:sp macro="" textlink="">
      <xdr:nvSpPr>
        <xdr:cNvPr id="206" name="Flecha: hacia la izquierda 205">
          <a:hlinkClick xmlns:r="http://schemas.openxmlformats.org/officeDocument/2006/relationships" r:id="rId48"/>
          <a:extLst>
            <a:ext uri="{FF2B5EF4-FFF2-40B4-BE49-F238E27FC236}">
              <a16:creationId xmlns:a16="http://schemas.microsoft.com/office/drawing/2014/main" id="{20581077-D940-474D-8B4C-4BD5CD28438A}"/>
            </a:ext>
          </a:extLst>
        </xdr:cNvPr>
        <xdr:cNvSpPr/>
      </xdr:nvSpPr>
      <xdr:spPr>
        <a:xfrm>
          <a:off x="0" y="78743175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3919</xdr:row>
      <xdr:rowOff>0</xdr:rowOff>
    </xdr:from>
    <xdr:to>
      <xdr:col>0</xdr:col>
      <xdr:colOff>628650</xdr:colOff>
      <xdr:row>3920</xdr:row>
      <xdr:rowOff>169500</xdr:rowOff>
    </xdr:to>
    <xdr:sp macro="" textlink="">
      <xdr:nvSpPr>
        <xdr:cNvPr id="207" name="Flecha: hacia la izquierda 206">
          <a:hlinkClick xmlns:r="http://schemas.openxmlformats.org/officeDocument/2006/relationships" r:id="rId49"/>
          <a:extLst>
            <a:ext uri="{FF2B5EF4-FFF2-40B4-BE49-F238E27FC236}">
              <a16:creationId xmlns:a16="http://schemas.microsoft.com/office/drawing/2014/main" id="{7B172309-2222-4BC1-86B4-FF8E86FAC549}"/>
            </a:ext>
          </a:extLst>
        </xdr:cNvPr>
        <xdr:cNvSpPr/>
      </xdr:nvSpPr>
      <xdr:spPr>
        <a:xfrm>
          <a:off x="0" y="80488155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4004</xdr:row>
      <xdr:rowOff>0</xdr:rowOff>
    </xdr:from>
    <xdr:to>
      <xdr:col>0</xdr:col>
      <xdr:colOff>628650</xdr:colOff>
      <xdr:row>4005</xdr:row>
      <xdr:rowOff>169500</xdr:rowOff>
    </xdr:to>
    <xdr:sp macro="" textlink="">
      <xdr:nvSpPr>
        <xdr:cNvPr id="208" name="Flecha: hacia la izquierda 207">
          <a:hlinkClick xmlns:r="http://schemas.openxmlformats.org/officeDocument/2006/relationships" r:id="rId50"/>
          <a:extLst>
            <a:ext uri="{FF2B5EF4-FFF2-40B4-BE49-F238E27FC236}">
              <a16:creationId xmlns:a16="http://schemas.microsoft.com/office/drawing/2014/main" id="{445DDB77-94CF-460C-B076-43B5AC8674F8}"/>
            </a:ext>
          </a:extLst>
        </xdr:cNvPr>
        <xdr:cNvSpPr/>
      </xdr:nvSpPr>
      <xdr:spPr>
        <a:xfrm>
          <a:off x="0" y="82233135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4089</xdr:row>
      <xdr:rowOff>0</xdr:rowOff>
    </xdr:from>
    <xdr:to>
      <xdr:col>0</xdr:col>
      <xdr:colOff>628650</xdr:colOff>
      <xdr:row>4090</xdr:row>
      <xdr:rowOff>169500</xdr:rowOff>
    </xdr:to>
    <xdr:sp macro="" textlink="">
      <xdr:nvSpPr>
        <xdr:cNvPr id="209" name="Flecha: hacia la izquierda 208">
          <a:hlinkClick xmlns:r="http://schemas.openxmlformats.org/officeDocument/2006/relationships" r:id="rId51"/>
          <a:extLst>
            <a:ext uri="{FF2B5EF4-FFF2-40B4-BE49-F238E27FC236}">
              <a16:creationId xmlns:a16="http://schemas.microsoft.com/office/drawing/2014/main" id="{926B999A-89FD-40DF-A647-E50D127DCFAD}"/>
            </a:ext>
          </a:extLst>
        </xdr:cNvPr>
        <xdr:cNvSpPr/>
      </xdr:nvSpPr>
      <xdr:spPr>
        <a:xfrm>
          <a:off x="0" y="839781150"/>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4174</xdr:row>
      <xdr:rowOff>0</xdr:rowOff>
    </xdr:from>
    <xdr:to>
      <xdr:col>0</xdr:col>
      <xdr:colOff>628650</xdr:colOff>
      <xdr:row>4175</xdr:row>
      <xdr:rowOff>169500</xdr:rowOff>
    </xdr:to>
    <xdr:sp macro="" textlink="">
      <xdr:nvSpPr>
        <xdr:cNvPr id="210" name="Flecha: hacia la izquierda 209">
          <a:hlinkClick xmlns:r="http://schemas.openxmlformats.org/officeDocument/2006/relationships" r:id="rId52"/>
          <a:extLst>
            <a:ext uri="{FF2B5EF4-FFF2-40B4-BE49-F238E27FC236}">
              <a16:creationId xmlns:a16="http://schemas.microsoft.com/office/drawing/2014/main" id="{EEA4D289-1DB1-4926-A43C-C7910181C716}"/>
            </a:ext>
          </a:extLst>
        </xdr:cNvPr>
        <xdr:cNvSpPr/>
      </xdr:nvSpPr>
      <xdr:spPr>
        <a:xfrm>
          <a:off x="0" y="85724047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4259</xdr:row>
      <xdr:rowOff>0</xdr:rowOff>
    </xdr:from>
    <xdr:to>
      <xdr:col>0</xdr:col>
      <xdr:colOff>628650</xdr:colOff>
      <xdr:row>4260</xdr:row>
      <xdr:rowOff>169500</xdr:rowOff>
    </xdr:to>
    <xdr:sp macro="" textlink="">
      <xdr:nvSpPr>
        <xdr:cNvPr id="211" name="Flecha: hacia la izquierda 210">
          <a:hlinkClick xmlns:r="http://schemas.openxmlformats.org/officeDocument/2006/relationships" r:id="rId53"/>
          <a:extLst>
            <a:ext uri="{FF2B5EF4-FFF2-40B4-BE49-F238E27FC236}">
              <a16:creationId xmlns:a16="http://schemas.microsoft.com/office/drawing/2014/main" id="{0A9BFBB2-5BFD-4B0B-9923-3F98E97C3756}"/>
            </a:ext>
          </a:extLst>
        </xdr:cNvPr>
        <xdr:cNvSpPr/>
      </xdr:nvSpPr>
      <xdr:spPr>
        <a:xfrm>
          <a:off x="0" y="87469027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4344</xdr:row>
      <xdr:rowOff>0</xdr:rowOff>
    </xdr:from>
    <xdr:to>
      <xdr:col>0</xdr:col>
      <xdr:colOff>628650</xdr:colOff>
      <xdr:row>4345</xdr:row>
      <xdr:rowOff>169500</xdr:rowOff>
    </xdr:to>
    <xdr:sp macro="" textlink="">
      <xdr:nvSpPr>
        <xdr:cNvPr id="212" name="Flecha: hacia la izquierda 211">
          <a:hlinkClick xmlns:r="http://schemas.openxmlformats.org/officeDocument/2006/relationships" r:id="rId54"/>
          <a:extLst>
            <a:ext uri="{FF2B5EF4-FFF2-40B4-BE49-F238E27FC236}">
              <a16:creationId xmlns:a16="http://schemas.microsoft.com/office/drawing/2014/main" id="{076C5656-E231-43EC-9A23-ABB3A1AC35D6}"/>
            </a:ext>
          </a:extLst>
        </xdr:cNvPr>
        <xdr:cNvSpPr/>
      </xdr:nvSpPr>
      <xdr:spPr>
        <a:xfrm>
          <a:off x="0" y="89214007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twoCellAnchor>
    <xdr:from>
      <xdr:col>0</xdr:col>
      <xdr:colOff>0</xdr:colOff>
      <xdr:row>4429</xdr:row>
      <xdr:rowOff>0</xdr:rowOff>
    </xdr:from>
    <xdr:to>
      <xdr:col>0</xdr:col>
      <xdr:colOff>628650</xdr:colOff>
      <xdr:row>4430</xdr:row>
      <xdr:rowOff>169500</xdr:rowOff>
    </xdr:to>
    <xdr:sp macro="" textlink="">
      <xdr:nvSpPr>
        <xdr:cNvPr id="213" name="Flecha: hacia la izquierda 212">
          <a:hlinkClick xmlns:r="http://schemas.openxmlformats.org/officeDocument/2006/relationships" r:id="rId55"/>
          <a:extLst>
            <a:ext uri="{FF2B5EF4-FFF2-40B4-BE49-F238E27FC236}">
              <a16:creationId xmlns:a16="http://schemas.microsoft.com/office/drawing/2014/main" id="{D1AE02C8-E439-46F5-848A-9D08C293F92D}"/>
            </a:ext>
          </a:extLst>
        </xdr:cNvPr>
        <xdr:cNvSpPr/>
      </xdr:nvSpPr>
      <xdr:spPr>
        <a:xfrm>
          <a:off x="0" y="909589875"/>
          <a:ext cx="628650" cy="3600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CO" sz="1100"/>
            <a:t>IR A</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025ce8c7f8b2c882/WAGNER_LOP%20(DISCO%20EXTERNO)/MUNICIP&#205;O%20DAULE%20--(2024%20-%202027)/PROYECTO%20DE%20CONSTRUCCION%20DEL%20MALECON%20DE%20LA%20AURORA/6-PRESUPUESTO-MLA-2025.xlsx" TargetMode="External"/><Relationship Id="rId1" Type="http://schemas.openxmlformats.org/officeDocument/2006/relationships/externalLinkPath" Target="6-PRESUPUESTO-MLA-20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2A81E0C7\PROYECTO-REGENERACION%20FASE%20III%20Y%20FASE%20IV%20CABECERA%20DAULE%20(06-03-2025)%20VAE%200%5e1.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OOPP/CANCHA%20NUEVA%20AURORA/Cancha%20de%20usos%20multiples%20-%20Nueva%20Aurora/Documentos%20firmados%20definitivamente/CANCHA%20NUEVA%20AURORA%20FINAL/PRESUPUESTO%20CANCHA%20DE%20USO%20MULTIPLE%20NUEVAAUROR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C:\C:\Users\Usuario\Documents\Francisco\PROYECTOS%20PERSONALES\SISMOTEC\FISCALIZACION%20SOLCA\INFORMACION%20RECIBIDA\AAc\01-02-2019\file:\Dep.dise&#241;o-1\c\Ing.%20Vera\Carpeta%2098\Excel\Presupuesto\Edificio\APU.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C:\C:\765F22E9\PG03200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C:\Servidor1\traselec\PRESUPUESTOS%20PREP\CIS\PP-CIS-23-A%20Reubicaci&#243;n%20de%20fibra%20optica.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PRESUPUESTO%20BASE%20v3.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C:\C:\C:\Users\Owner\Downloads\BASE%20INSTITUCIONAL%202014%20(Copia%20en%20conflicto%20de%20CAMCE%20CHINA%202014-1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C:\C:\C:\Users\Usuario\Documents\Francisco\PROYECTOS%20PERSONALES\SISMOTEC\FISCALIZACION%20SOLCA\INFORMACION%20RECIBIDA\AAc\01-02-2019\file:\A:\exceldatos\Auxdie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C:\C:\C:\Documents%20and%20Settings\Administrador\Mis%20documentos\CIUDAD%20DEPORTIVA%20CPP\SECTOR4\LMATERIALES.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C:\C:\26F9467C\Pres.%20ref%20ALMACENES%20TIA%20%20%20TOTAL-(11-ENERO-0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C:\C:\Servidor\traselec\LISTA%20DE%20MATERIALES\LM-XXX-01-CON%20APU.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PUNIS%20V10\PUNIS%20V10.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C:\C:\C:\Documentos\Obras\1%20Ripconciv\2%20Jaramijo\Presupuestos\PRESUPUESTO%20JARAMIJO_ICO%2019%20NOV%20-%20segun%20rome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MUNICIPIO%20DAULE/MUNICIPIO%20DAULE%202020/PROYECTO%20DEL%20TERMINAL%20TERRESTRE%20DAULE/PRESUPUESTO%20-%20APUS/APUS%20-%20PRESUPUESTO%20SANITARIO.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C:\C:\D:\Documentos\Proyectos\1%20Ripconciv\911\Adicionales%20nuevos\presupuesto%20electrico%20C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RESTO WORD"/>
      <sheetName val="CRONOGRAMA"/>
      <sheetName val="PRESUPUESTO REFERENCIAL"/>
      <sheetName val="PRESUPUESTO USHAY"/>
      <sheetName val="CALCULO DE CANTIDADES"/>
      <sheetName val="CRONOGRAMA DE TRABAJO"/>
      <sheetName val="APUS (1 - 1000)"/>
      <sheetName val="APUS2 (1001 - 1053)"/>
      <sheetName val="DESAGREGACION TECNOLOGICA"/>
      <sheetName val="LISTADO DE GARANTIAS "/>
      <sheetName val="EQUIPOS"/>
      <sheetName val="SUELDOS"/>
      <sheetName val="MATERIAL-TRANSPORTE"/>
    </sheetNames>
    <sheetDataSet>
      <sheetData sheetId="0"/>
      <sheetData sheetId="1"/>
      <sheetData sheetId="2">
        <row r="6">
          <cell r="B6" t="str">
            <v>CONSTRUCCIÓN DEL MALECÓN EN LA PARROQUIA URBANA SATÉLITE LA AURORA</v>
          </cell>
        </row>
        <row r="1123">
          <cell r="B1123">
            <v>1001</v>
          </cell>
          <cell r="C1123" t="str">
            <v>TRANSFORMADOR 1F 10 KVA TIPO AUTO PROTEGIDO 7.9KV/120-240 V</v>
          </cell>
          <cell r="D1123" t="str">
            <v>u</v>
          </cell>
        </row>
        <row r="1124">
          <cell r="B1124">
            <v>1002</v>
          </cell>
          <cell r="C1124" t="str">
            <v>DUCTERIA METALICA RIGIDA 2" PARA BAJA TENSION</v>
          </cell>
          <cell r="D1124" t="str">
            <v>u</v>
          </cell>
        </row>
        <row r="1125">
          <cell r="B1125">
            <v>1003</v>
          </cell>
          <cell r="C1125" t="str">
            <v>CANALIZACION DE BATERIA DE 4 x 50mm PVC PESADO</v>
          </cell>
          <cell r="D1125" t="str">
            <v>m</v>
          </cell>
        </row>
        <row r="1126">
          <cell r="B1126">
            <v>1004</v>
          </cell>
          <cell r="C1126" t="str">
            <v>CANALIZACION 4 x 50mm PVC PESADO + 4 x 110mm PVC PESADO</v>
          </cell>
          <cell r="D1126" t="str">
            <v>m</v>
          </cell>
        </row>
        <row r="1127">
          <cell r="B1127">
            <v>1005</v>
          </cell>
          <cell r="C1127" t="str">
            <v>TABLERO DE CONTROL DE ALUMBRADO (TCA)</v>
          </cell>
          <cell r="D1127" t="str">
            <v>u</v>
          </cell>
        </row>
        <row r="1129">
          <cell r="B1129">
            <v>1006</v>
          </cell>
          <cell r="C1129" t="str">
            <v>DUCTERIA METALICA RIGIDA 2" PARA FIBRA OPTICA</v>
          </cell>
          <cell r="D1129" t="str">
            <v>u</v>
          </cell>
        </row>
        <row r="1130">
          <cell r="B1130">
            <v>1007</v>
          </cell>
          <cell r="C1130" t="str">
            <v>RED DE FIBRA OPTICA ADSS 24 HILOS</v>
          </cell>
          <cell r="D1130" t="str">
            <v>m</v>
          </cell>
        </row>
        <row r="1131">
          <cell r="B1131">
            <v>1008</v>
          </cell>
          <cell r="C1131" t="str">
            <v>CAJAS DE TELECOMUNICACIONES 40x40</v>
          </cell>
          <cell r="D1131" t="str">
            <v>u</v>
          </cell>
        </row>
        <row r="1132">
          <cell r="B1132">
            <v>1009</v>
          </cell>
          <cell r="C1132" t="str">
            <v>CAJAS DE PASO 25x25x15cm CON PUERTA INOXIDABLE</v>
          </cell>
          <cell r="D1132" t="str">
            <v>u</v>
          </cell>
        </row>
        <row r="1133">
          <cell r="B1133">
            <v>1010</v>
          </cell>
          <cell r="C1133" t="str">
            <v>GABINETE RACK DE PISO CERRADO 42UR</v>
          </cell>
          <cell r="D1133" t="str">
            <v>u</v>
          </cell>
        </row>
        <row r="1134">
          <cell r="B1134">
            <v>1011</v>
          </cell>
          <cell r="C1134" t="str">
            <v>PEDESTALES/ GABINETES EXTERIORES DE ACERO INOXIDABLE</v>
          </cell>
          <cell r="D1134" t="str">
            <v>u</v>
          </cell>
        </row>
        <row r="1135">
          <cell r="B1135">
            <v>1012</v>
          </cell>
          <cell r="C1135" t="str">
            <v>ROUTER CORE GB CON PUERTO SFP</v>
          </cell>
          <cell r="D1135" t="str">
            <v>u</v>
          </cell>
        </row>
        <row r="1136">
          <cell r="B1136">
            <v>1013</v>
          </cell>
          <cell r="C1136" t="str">
            <v>SWITCH CORE 24 PUERTOS LAN + 2 PUERTOS F. OP</v>
          </cell>
          <cell r="D1136" t="str">
            <v>u</v>
          </cell>
        </row>
        <row r="1137">
          <cell r="B1137">
            <v>1014</v>
          </cell>
          <cell r="C1137" t="str">
            <v>SWITCH POE ADMINISTRABLE 24 PUERTOS</v>
          </cell>
          <cell r="D1137" t="str">
            <v>u</v>
          </cell>
        </row>
        <row r="1138">
          <cell r="B1138">
            <v>1015</v>
          </cell>
          <cell r="C1138" t="str">
            <v>NVR 32 CANALES</v>
          </cell>
          <cell r="D1138" t="str">
            <v>u</v>
          </cell>
        </row>
        <row r="1139">
          <cell r="B1139">
            <v>1016</v>
          </cell>
          <cell r="C1139" t="str">
            <v>DISCO DURO 6 TB - 3.5</v>
          </cell>
          <cell r="D1139" t="str">
            <v>u</v>
          </cell>
        </row>
        <row r="1140">
          <cell r="B1140">
            <v>1017</v>
          </cell>
          <cell r="C1140" t="str">
            <v>UNIDAD UPS 1,5 KVA - ON LINE</v>
          </cell>
          <cell r="D1140" t="str">
            <v>u</v>
          </cell>
        </row>
        <row r="1141">
          <cell r="B1141">
            <v>1018</v>
          </cell>
          <cell r="C1141" t="str">
            <v>UNIDAD UPS 3 KVA- ON LINE</v>
          </cell>
          <cell r="D1141" t="str">
            <v>u</v>
          </cell>
        </row>
        <row r="1142">
          <cell r="B1142">
            <v>1019</v>
          </cell>
          <cell r="C1142" t="str">
            <v>ROSETA OPTICA COMPLETAS</v>
          </cell>
          <cell r="D1142" t="str">
            <v>u</v>
          </cell>
        </row>
        <row r="1143">
          <cell r="B1143">
            <v>1020</v>
          </cell>
          <cell r="C1143" t="str">
            <v>FIBRA OPTICA DE 2 HILOS - DROP</v>
          </cell>
          <cell r="D1143" t="str">
            <v>u</v>
          </cell>
        </row>
        <row r="1144">
          <cell r="B1144">
            <v>1021</v>
          </cell>
          <cell r="C1144" t="str">
            <v>PATCH CORD LC MONOMODO DUPLEX (2.00m DE LARGO)</v>
          </cell>
          <cell r="D1144" t="str">
            <v>u</v>
          </cell>
        </row>
        <row r="1145">
          <cell r="B1145">
            <v>1022</v>
          </cell>
          <cell r="C1145" t="str">
            <v>OLT - 4 PUERTOS GPON</v>
          </cell>
          <cell r="D1145" t="str">
            <v>u</v>
          </cell>
        </row>
        <row r="1146">
          <cell r="B1146">
            <v>1023</v>
          </cell>
          <cell r="C1146" t="str">
            <v>PATCH CORD UTP - CATEGORIA 6A (2.00m DE LARGO)</v>
          </cell>
          <cell r="D1146" t="str">
            <v>u</v>
          </cell>
        </row>
        <row r="1147">
          <cell r="B1147">
            <v>1024</v>
          </cell>
          <cell r="C1147" t="str">
            <v>CONVERTIDORES DE FIBRA OPTICA SFP MONOMODO 10K</v>
          </cell>
          <cell r="D1147" t="str">
            <v>u</v>
          </cell>
        </row>
        <row r="1148">
          <cell r="B1148">
            <v>1025</v>
          </cell>
          <cell r="C1148" t="str">
            <v>CAJA DE DISTRIBUCION IP 68 COMPLETA CON SPLITTER 1:16</v>
          </cell>
          <cell r="D1148" t="str">
            <v>u</v>
          </cell>
        </row>
        <row r="1149">
          <cell r="B1149">
            <v>1026</v>
          </cell>
          <cell r="C1149" t="str">
            <v>CABLE UTP CATEGORIA 6A, 100% COBRE - EXTERIOR</v>
          </cell>
          <cell r="D1149" t="str">
            <v>u</v>
          </cell>
        </row>
        <row r="1150">
          <cell r="B1150">
            <v>1027</v>
          </cell>
          <cell r="C1150" t="str">
            <v>BANDEJA PORTACABLES TIPO ESCALERA</v>
          </cell>
          <cell r="D1150" t="str">
            <v>u</v>
          </cell>
        </row>
        <row r="1151">
          <cell r="B1151">
            <v>1028</v>
          </cell>
          <cell r="C1151" t="str">
            <v>CAMARA IP DOMO INTERNAS - ALCANCE 40.00m</v>
          </cell>
          <cell r="D1151" t="str">
            <v>u</v>
          </cell>
        </row>
        <row r="1152">
          <cell r="B1152">
            <v>1029</v>
          </cell>
          <cell r="C1152" t="str">
            <v>CAMARA IP BALA EXTERNAS - ALCANCE 60.00m</v>
          </cell>
          <cell r="D1152" t="str">
            <v>u</v>
          </cell>
        </row>
        <row r="1153">
          <cell r="B1153">
            <v>1030</v>
          </cell>
          <cell r="C1153" t="str">
            <v>CAMARA PTZ  25X ZOOM IP 2MP</v>
          </cell>
          <cell r="D1153" t="str">
            <v>u</v>
          </cell>
        </row>
        <row r="1154">
          <cell r="B1154">
            <v>1031</v>
          </cell>
          <cell r="C1154" t="str">
            <v>EQUIPO ACCES POINT</v>
          </cell>
          <cell r="D1154" t="str">
            <v>u</v>
          </cell>
        </row>
        <row r="1155">
          <cell r="B1155">
            <v>1032</v>
          </cell>
          <cell r="C1155" t="str">
            <v>RELOJ BIOMETRICO</v>
          </cell>
          <cell r="D1155" t="str">
            <v>u</v>
          </cell>
        </row>
        <row r="1156">
          <cell r="B1156">
            <v>1033</v>
          </cell>
          <cell r="C1156" t="str">
            <v>TELEVISOR SMART TV ANDROID 55"</v>
          </cell>
          <cell r="D1156" t="str">
            <v>u</v>
          </cell>
        </row>
        <row r="1157">
          <cell r="B1157">
            <v>1034</v>
          </cell>
          <cell r="C1157" t="str">
            <v>PUNTO DE CONEXION DE RED</v>
          </cell>
          <cell r="D1157" t="str">
            <v>u</v>
          </cell>
        </row>
        <row r="1158">
          <cell r="B1158">
            <v>1035</v>
          </cell>
          <cell r="C1158" t="str">
            <v>CERTIFICACION DE RED</v>
          </cell>
          <cell r="D1158" t="str">
            <v>u</v>
          </cell>
        </row>
        <row r="1159">
          <cell r="B1159">
            <v>1036</v>
          </cell>
          <cell r="C1159" t="str">
            <v>CAJA DE REVISION ELECTRICA 0.60x0.60x0.60m</v>
          </cell>
          <cell r="D1159" t="str">
            <v>u</v>
          </cell>
        </row>
        <row r="1160">
          <cell r="B1160">
            <v>1037</v>
          </cell>
          <cell r="C1160" t="str">
            <v>CANALIZACION DE BATERIA DE 4 x 50mm PVC PESADO</v>
          </cell>
          <cell r="D1160" t="str">
            <v>m</v>
          </cell>
        </row>
        <row r="1162">
          <cell r="B1162">
            <v>1038</v>
          </cell>
          <cell r="C1162" t="str">
            <v>AGUA PARA EL CONTROL DEL POLVO</v>
          </cell>
          <cell r="D1162" t="str">
            <v>m3</v>
          </cell>
        </row>
        <row r="1163">
          <cell r="B1163">
            <v>1039</v>
          </cell>
          <cell r="C1163" t="str">
            <v>BATERIAS SANITARIAS PORTATILES (MENSUAL)</v>
          </cell>
          <cell r="D1163" t="str">
            <v>u</v>
          </cell>
        </row>
        <row r="1164">
          <cell r="B1164">
            <v>1040</v>
          </cell>
          <cell r="C1164" t="str">
            <v>TANQUE DE 55 GALONES</v>
          </cell>
          <cell r="D1164" t="str">
            <v>u</v>
          </cell>
        </row>
        <row r="1165">
          <cell r="B1165">
            <v>1041</v>
          </cell>
          <cell r="C1165" t="str">
            <v>VOLANTES INFORMATIVOS</v>
          </cell>
          <cell r="D1165" t="str">
            <v>u</v>
          </cell>
        </row>
        <row r="1166">
          <cell r="B1166">
            <v>1042</v>
          </cell>
          <cell r="C1166" t="str">
            <v>EQUIPO DE PROTECCION PERSONAL (JUEGO)</v>
          </cell>
          <cell r="D1166" t="str">
            <v>u</v>
          </cell>
        </row>
        <row r="1167">
          <cell r="B1167">
            <v>1043</v>
          </cell>
          <cell r="C1167" t="str">
            <v>CINTA PLASTICA DE SEGURIDAD (COLOR REFLECTIVO)</v>
          </cell>
          <cell r="D1167" t="str">
            <v>m</v>
          </cell>
        </row>
        <row r="1168">
          <cell r="B1168">
            <v>1044</v>
          </cell>
          <cell r="C1168" t="str">
            <v>PARANTE VIAL DE POLIETILENO H=1.41m, D=0.74m, INCLUYE BASE</v>
          </cell>
          <cell r="D1168" t="str">
            <v>u</v>
          </cell>
        </row>
        <row r="1169">
          <cell r="B1169">
            <v>1045</v>
          </cell>
          <cell r="C1169" t="str">
            <v>LETRERO METALICO REFLECTIVO PARA SEÑAL DE SEGURIDAD</v>
          </cell>
          <cell r="D1169" t="str">
            <v>m2</v>
          </cell>
        </row>
        <row r="1170">
          <cell r="B1170">
            <v>1046</v>
          </cell>
          <cell r="C1170" t="str">
            <v>TANQUETAS PROTECTOR VIAL DE POLIETILENO</v>
          </cell>
          <cell r="D1170" t="str">
            <v>u</v>
          </cell>
        </row>
        <row r="1171">
          <cell r="B1171">
            <v>1047</v>
          </cell>
          <cell r="C1171" t="str">
            <v>CONOS DE SEGURIDAD H: 70cm CON REFLECTIVO CON BASE DE CAUCHO</v>
          </cell>
          <cell r="D1171" t="str">
            <v>u</v>
          </cell>
        </row>
        <row r="1172">
          <cell r="B1172">
            <v>1048</v>
          </cell>
          <cell r="C1172" t="str">
            <v>EXTINTOR PQS 10 lb</v>
          </cell>
          <cell r="D1172" t="str">
            <v>u</v>
          </cell>
        </row>
        <row r="1173">
          <cell r="B1173">
            <v>1049</v>
          </cell>
          <cell r="C1173" t="str">
            <v>BOTIQUIN DE PRIMEROS AUXILIOS</v>
          </cell>
          <cell r="D1173" t="str">
            <v>u</v>
          </cell>
        </row>
        <row r="1174">
          <cell r="B1174">
            <v>1050</v>
          </cell>
          <cell r="C1174" t="str">
            <v>KIT ANTIDERRAMES</v>
          </cell>
          <cell r="D1174" t="str">
            <v>u</v>
          </cell>
        </row>
        <row r="1175">
          <cell r="B1175">
            <v>1051</v>
          </cell>
          <cell r="C1175" t="str">
            <v>MATERIAL CHARLAS INFORMATIVAS</v>
          </cell>
          <cell r="D1175" t="str">
            <v>u</v>
          </cell>
        </row>
        <row r="1176">
          <cell r="B1176">
            <v>1052</v>
          </cell>
          <cell r="C1176" t="str">
            <v>MONITOREO DE MATERIAL PARTICULADO (PM10 Y PM2.5)</v>
          </cell>
          <cell r="D1176" t="str">
            <v>u</v>
          </cell>
        </row>
        <row r="1177">
          <cell r="B1177">
            <v>1053</v>
          </cell>
          <cell r="C1177" t="str">
            <v>MONITOREO DE RUIDO</v>
          </cell>
          <cell r="D1177" t="str">
            <v>u</v>
          </cell>
        </row>
      </sheetData>
      <sheetData sheetId="3"/>
      <sheetData sheetId="4"/>
      <sheetData sheetId="5"/>
      <sheetData sheetId="6">
        <row r="1459">
          <cell r="A1459" t="str">
            <v>E1</v>
          </cell>
        </row>
        <row r="1460">
          <cell r="A1460" t="str">
            <v>E25</v>
          </cell>
        </row>
        <row r="1461">
          <cell r="A1461" t="str">
            <v>E21</v>
          </cell>
        </row>
        <row r="2649">
          <cell r="A2649" t="str">
            <v>E1</v>
          </cell>
        </row>
      </sheetData>
      <sheetData sheetId="7"/>
      <sheetData sheetId="8"/>
      <sheetData sheetId="9"/>
      <sheetData sheetId="10">
        <row r="3">
          <cell r="A3" t="str">
            <v>E1</v>
          </cell>
          <cell r="B3" t="str">
            <v>HERRAMIENTA MENOR (5% MO)</v>
          </cell>
          <cell r="E3">
            <v>0</v>
          </cell>
          <cell r="F3">
            <v>4292100117</v>
          </cell>
          <cell r="G3" t="str">
            <v>NP</v>
          </cell>
          <cell r="H3">
            <v>0</v>
          </cell>
          <cell r="I3">
            <v>0</v>
          </cell>
        </row>
        <row r="4">
          <cell r="A4" t="str">
            <v>E2</v>
          </cell>
          <cell r="B4" t="str">
            <v>NIVEL TOPOGRAFICO</v>
          </cell>
          <cell r="E4">
            <v>2.5</v>
          </cell>
          <cell r="F4">
            <v>482120044</v>
          </cell>
          <cell r="G4" t="str">
            <v>NP</v>
          </cell>
          <cell r="H4">
            <v>0</v>
          </cell>
          <cell r="I4">
            <v>0</v>
          </cell>
        </row>
        <row r="5">
          <cell r="A5" t="str">
            <v>E3</v>
          </cell>
          <cell r="B5" t="str">
            <v>ESTACION TOTAL</v>
          </cell>
          <cell r="E5">
            <v>6.25</v>
          </cell>
          <cell r="F5">
            <v>452700031</v>
          </cell>
          <cell r="G5" t="str">
            <v>NP</v>
          </cell>
          <cell r="H5">
            <v>0</v>
          </cell>
          <cell r="I5">
            <v>0</v>
          </cell>
        </row>
        <row r="6">
          <cell r="A6" t="str">
            <v>E4</v>
          </cell>
          <cell r="B6" t="str">
            <v>VOLQUETA 8 m3</v>
          </cell>
          <cell r="E6">
            <v>25</v>
          </cell>
          <cell r="F6">
            <v>491140017</v>
          </cell>
          <cell r="G6" t="str">
            <v>NP</v>
          </cell>
          <cell r="H6">
            <v>0</v>
          </cell>
          <cell r="I6">
            <v>0</v>
          </cell>
        </row>
        <row r="7">
          <cell r="A7" t="str">
            <v>E5</v>
          </cell>
          <cell r="B7" t="str">
            <v>EQUIPO DE OXICORTE</v>
          </cell>
          <cell r="E7">
            <v>16</v>
          </cell>
          <cell r="F7">
            <v>442400311</v>
          </cell>
          <cell r="G7" t="str">
            <v>NP</v>
          </cell>
          <cell r="H7">
            <v>0</v>
          </cell>
          <cell r="I7">
            <v>0</v>
          </cell>
        </row>
        <row r="8">
          <cell r="A8" t="str">
            <v>E6</v>
          </cell>
          <cell r="B8" t="str">
            <v xml:space="preserve">EQUIPO DE TOPOGRAFIA </v>
          </cell>
          <cell r="E8">
            <v>5</v>
          </cell>
          <cell r="F8" t="str">
            <v>325500012</v>
          </cell>
          <cell r="G8" t="str">
            <v>NP</v>
          </cell>
          <cell r="H8">
            <v>0</v>
          </cell>
          <cell r="I8">
            <v>0</v>
          </cell>
        </row>
        <row r="9">
          <cell r="A9" t="str">
            <v>E7</v>
          </cell>
          <cell r="B9" t="str">
            <v>MINICARGADOR CON MARTILLO ROMPEDOR</v>
          </cell>
          <cell r="E9">
            <v>30</v>
          </cell>
          <cell r="F9">
            <v>444270011</v>
          </cell>
          <cell r="G9" t="str">
            <v>NP</v>
          </cell>
          <cell r="H9">
            <v>0</v>
          </cell>
          <cell r="I9">
            <v>0</v>
          </cell>
        </row>
        <row r="10">
          <cell r="A10" t="str">
            <v>E8</v>
          </cell>
          <cell r="B10" t="str">
            <v>ESCALERA TELESCOPICA CON CINTURON DE SEGURIDAD</v>
          </cell>
          <cell r="E10">
            <v>1.25</v>
          </cell>
          <cell r="F10">
            <v>4299925210</v>
          </cell>
          <cell r="G10" t="str">
            <v>NP</v>
          </cell>
          <cell r="H10">
            <v>0</v>
          </cell>
          <cell r="I10">
            <v>0</v>
          </cell>
        </row>
        <row r="11">
          <cell r="A11" t="str">
            <v>E9</v>
          </cell>
          <cell r="B11" t="str">
            <v xml:space="preserve">CAMION </v>
          </cell>
          <cell r="E11">
            <v>45</v>
          </cell>
          <cell r="F11">
            <v>491140011</v>
          </cell>
          <cell r="G11" t="str">
            <v>NP</v>
          </cell>
          <cell r="H11">
            <v>0</v>
          </cell>
          <cell r="I11">
            <v>0</v>
          </cell>
        </row>
        <row r="12">
          <cell r="A12" t="str">
            <v>E10</v>
          </cell>
          <cell r="B12" t="str">
            <v>ANDAMIO METALICO</v>
          </cell>
          <cell r="E12">
            <v>3.75</v>
          </cell>
          <cell r="F12">
            <v>421900017</v>
          </cell>
          <cell r="G12" t="str">
            <v>NP</v>
          </cell>
          <cell r="H12">
            <v>0</v>
          </cell>
          <cell r="I12">
            <v>0</v>
          </cell>
        </row>
        <row r="13">
          <cell r="A13" t="str">
            <v>E11</v>
          </cell>
          <cell r="B13" t="str">
            <v>MARTILLO NEUMATICO GRANDE</v>
          </cell>
          <cell r="E13">
            <v>7</v>
          </cell>
          <cell r="F13">
            <v>429213115</v>
          </cell>
          <cell r="G13" t="str">
            <v>NP</v>
          </cell>
          <cell r="H13">
            <v>0</v>
          </cell>
          <cell r="I13">
            <v>0</v>
          </cell>
        </row>
        <row r="14">
          <cell r="A14" t="str">
            <v>E12</v>
          </cell>
          <cell r="B14" t="str">
            <v>RETROEXCAVADORA</v>
          </cell>
          <cell r="E14">
            <v>30</v>
          </cell>
          <cell r="F14">
            <v>444260012</v>
          </cell>
          <cell r="G14" t="str">
            <v>NP</v>
          </cell>
          <cell r="H14">
            <v>0</v>
          </cell>
          <cell r="I14">
            <v>0</v>
          </cell>
        </row>
        <row r="15">
          <cell r="A15" t="str">
            <v>E13</v>
          </cell>
          <cell r="B15" t="str">
            <v>AMOLADORA/CORTADORA DE DISCO PARA HORMIGON</v>
          </cell>
          <cell r="E15">
            <v>4</v>
          </cell>
          <cell r="F15">
            <v>442160211</v>
          </cell>
          <cell r="G15" t="str">
            <v>NP</v>
          </cell>
          <cell r="H15">
            <v>0</v>
          </cell>
          <cell r="I15">
            <v>0</v>
          </cell>
        </row>
        <row r="16">
          <cell r="A16" t="str">
            <v>E14</v>
          </cell>
          <cell r="B16" t="str">
            <v>VOLQUETA</v>
          </cell>
          <cell r="E16">
            <v>30</v>
          </cell>
          <cell r="F16">
            <v>491140017</v>
          </cell>
          <cell r="G16" t="str">
            <v>NP</v>
          </cell>
          <cell r="H16">
            <v>0</v>
          </cell>
          <cell r="I16">
            <v>0</v>
          </cell>
        </row>
        <row r="17">
          <cell r="A17" t="str">
            <v>E15</v>
          </cell>
          <cell r="B17" t="str">
            <v>TANQUERO DE AGUA</v>
          </cell>
          <cell r="E17">
            <v>25</v>
          </cell>
          <cell r="F17" t="str">
            <v>491140015</v>
          </cell>
          <cell r="G17" t="str">
            <v>NP</v>
          </cell>
          <cell r="H17">
            <v>0</v>
          </cell>
          <cell r="I17">
            <v>0</v>
          </cell>
        </row>
        <row r="18">
          <cell r="A18" t="str">
            <v>E16</v>
          </cell>
          <cell r="B18" t="str">
            <v>RODILLO LISO VIBRATORIO</v>
          </cell>
          <cell r="E18">
            <v>30</v>
          </cell>
          <cell r="F18" t="str">
            <v>4443004234</v>
          </cell>
          <cell r="G18" t="str">
            <v>NP</v>
          </cell>
          <cell r="H18">
            <v>0</v>
          </cell>
          <cell r="I18">
            <v>0</v>
          </cell>
        </row>
        <row r="19">
          <cell r="A19" t="str">
            <v>E17</v>
          </cell>
          <cell r="B19" t="str">
            <v>MOTONIVELADORA</v>
          </cell>
          <cell r="E19">
            <v>50</v>
          </cell>
          <cell r="F19" t="str">
            <v>444220013</v>
          </cell>
          <cell r="G19" t="str">
            <v>NP</v>
          </cell>
          <cell r="H19">
            <v>0</v>
          </cell>
          <cell r="I19">
            <v>0</v>
          </cell>
        </row>
        <row r="20">
          <cell r="A20" t="str">
            <v>E18</v>
          </cell>
          <cell r="B20" t="str">
            <v>MARTILLO PARA HINCADO</v>
          </cell>
          <cell r="E20">
            <v>100</v>
          </cell>
          <cell r="F20">
            <v>442170014</v>
          </cell>
          <cell r="G20" t="str">
            <v>NP</v>
          </cell>
          <cell r="H20">
            <v>0</v>
          </cell>
          <cell r="I20">
            <v>0</v>
          </cell>
        </row>
        <row r="21">
          <cell r="A21" t="str">
            <v>E19</v>
          </cell>
          <cell r="B21" t="str">
            <v>GRUA DE 120 Tn</v>
          </cell>
          <cell r="E21">
            <v>170</v>
          </cell>
          <cell r="F21" t="str">
            <v>435300212</v>
          </cell>
          <cell r="G21" t="str">
            <v>NP</v>
          </cell>
          <cell r="H21">
            <v>0</v>
          </cell>
          <cell r="I21">
            <v>0</v>
          </cell>
        </row>
        <row r="22">
          <cell r="A22" t="str">
            <v>E20</v>
          </cell>
          <cell r="B22" t="str">
            <v>BOMBA DE AGUA 4"</v>
          </cell>
          <cell r="E22">
            <v>5</v>
          </cell>
          <cell r="F22" t="str">
            <v>4315100114</v>
          </cell>
          <cell r="G22" t="str">
            <v>NP</v>
          </cell>
          <cell r="H22">
            <v>0</v>
          </cell>
          <cell r="I22">
            <v>0</v>
          </cell>
        </row>
        <row r="23">
          <cell r="A23" t="str">
            <v>E21</v>
          </cell>
          <cell r="B23" t="str">
            <v>COMPRESOR</v>
          </cell>
          <cell r="E23">
            <v>15</v>
          </cell>
          <cell r="F23" t="str">
            <v>439410015</v>
          </cell>
          <cell r="G23" t="str">
            <v>NP</v>
          </cell>
          <cell r="H23">
            <v>0</v>
          </cell>
          <cell r="I23">
            <v>0</v>
          </cell>
        </row>
        <row r="24">
          <cell r="A24" t="str">
            <v>E22</v>
          </cell>
          <cell r="B24" t="str">
            <v>PLATAFORMA METALICA (INCLUYE REMOLCADOR)</v>
          </cell>
          <cell r="E24">
            <v>150</v>
          </cell>
          <cell r="F24" t="str">
            <v>491140025</v>
          </cell>
          <cell r="G24" t="str">
            <v>NP</v>
          </cell>
          <cell r="H24">
            <v>0</v>
          </cell>
          <cell r="I24">
            <v>0</v>
          </cell>
        </row>
        <row r="25">
          <cell r="A25" t="str">
            <v>E23</v>
          </cell>
          <cell r="B25" t="str">
            <v>EQUIPO DE IZAJE</v>
          </cell>
          <cell r="E25">
            <v>15</v>
          </cell>
          <cell r="F25" t="str">
            <v>542100017</v>
          </cell>
          <cell r="G25" t="str">
            <v>NP</v>
          </cell>
          <cell r="H25">
            <v>0</v>
          </cell>
          <cell r="I25">
            <v>0</v>
          </cell>
        </row>
        <row r="26">
          <cell r="A26" t="str">
            <v>E24</v>
          </cell>
          <cell r="B26" t="str">
            <v>MAESTRA DE ACOPLE</v>
          </cell>
          <cell r="E26">
            <v>25</v>
          </cell>
          <cell r="F26" t="str">
            <v>8621002113</v>
          </cell>
          <cell r="G26" t="str">
            <v>NP</v>
          </cell>
          <cell r="H26">
            <v>0</v>
          </cell>
          <cell r="I26">
            <v>0</v>
          </cell>
        </row>
        <row r="27">
          <cell r="A27" t="str">
            <v>E25</v>
          </cell>
          <cell r="B27" t="str">
            <v>ROTOMARTILLO</v>
          </cell>
          <cell r="E27">
            <v>12.5</v>
          </cell>
          <cell r="F27">
            <v>431530015</v>
          </cell>
          <cell r="G27" t="str">
            <v>NP</v>
          </cell>
          <cell r="H27">
            <v>0</v>
          </cell>
          <cell r="I27">
            <v>0</v>
          </cell>
        </row>
        <row r="28">
          <cell r="A28" t="str">
            <v>E26</v>
          </cell>
          <cell r="B28" t="str">
            <v>ESTRUCTURA METALICA TEMPORAL AUTOSOPORTANTE</v>
          </cell>
          <cell r="D28" t="str">
            <v>ESTRUCTURA METALICA TEMPORAL AUTOSOPORTANTE</v>
          </cell>
          <cell r="E28">
            <v>30</v>
          </cell>
          <cell r="F28">
            <v>544000111</v>
          </cell>
          <cell r="G28" t="str">
            <v>NP</v>
          </cell>
          <cell r="H28">
            <v>0</v>
          </cell>
          <cell r="I28">
            <v>0</v>
          </cell>
        </row>
        <row r="29">
          <cell r="A29" t="str">
            <v>E27</v>
          </cell>
          <cell r="B29" t="str">
            <v>SOLDADORA</v>
          </cell>
          <cell r="E29">
            <v>5</v>
          </cell>
          <cell r="F29">
            <v>442400011</v>
          </cell>
          <cell r="G29" t="str">
            <v>NP</v>
          </cell>
          <cell r="H29">
            <v>0</v>
          </cell>
          <cell r="I29">
            <v>0</v>
          </cell>
        </row>
        <row r="30">
          <cell r="A30" t="str">
            <v>E28</v>
          </cell>
          <cell r="B30" t="str">
            <v>MARTILLO NEUMATICO PARA PILOTES</v>
          </cell>
          <cell r="E30">
            <v>125</v>
          </cell>
          <cell r="F30">
            <v>429213115</v>
          </cell>
          <cell r="G30" t="str">
            <v>NP</v>
          </cell>
          <cell r="H30">
            <v>0</v>
          </cell>
          <cell r="I30">
            <v>0</v>
          </cell>
        </row>
        <row r="31">
          <cell r="A31" t="str">
            <v>E29</v>
          </cell>
          <cell r="B31" t="str">
            <v>CORTADORA DE HIERRO</v>
          </cell>
          <cell r="E31">
            <v>1.75</v>
          </cell>
          <cell r="F31" t="str">
            <v>441100311</v>
          </cell>
          <cell r="G31" t="str">
            <v>NP</v>
          </cell>
          <cell r="H31">
            <v>0</v>
          </cell>
          <cell r="I31">
            <v>0</v>
          </cell>
        </row>
        <row r="32">
          <cell r="A32" t="str">
            <v>E30</v>
          </cell>
          <cell r="B32" t="str">
            <v>ESTRUCTURA TEMPORAL PARA FUNDICION EN ELEMENTOS EN AGUA</v>
          </cell>
          <cell r="E32">
            <v>50</v>
          </cell>
          <cell r="F32">
            <v>544000111</v>
          </cell>
          <cell r="G32" t="str">
            <v>NP</v>
          </cell>
          <cell r="H32">
            <v>0</v>
          </cell>
          <cell r="I32">
            <v>0</v>
          </cell>
        </row>
        <row r="33">
          <cell r="A33" t="str">
            <v>E31</v>
          </cell>
          <cell r="B33" t="str">
            <v>ENCOFRADO</v>
          </cell>
          <cell r="E33">
            <v>4</v>
          </cell>
          <cell r="F33">
            <v>4292100117</v>
          </cell>
          <cell r="G33" t="str">
            <v>NP</v>
          </cell>
          <cell r="H33">
            <v>0</v>
          </cell>
          <cell r="I33">
            <v>0</v>
          </cell>
        </row>
        <row r="34">
          <cell r="A34" t="str">
            <v>E32</v>
          </cell>
          <cell r="B34" t="str">
            <v>GRUA PLUMA MOVIL</v>
          </cell>
          <cell r="E34">
            <v>145</v>
          </cell>
          <cell r="F34" t="str">
            <v>435300212</v>
          </cell>
          <cell r="G34" t="str">
            <v>NP</v>
          </cell>
          <cell r="H34">
            <v>0</v>
          </cell>
          <cell r="I34">
            <v>0</v>
          </cell>
        </row>
        <row r="35">
          <cell r="A35" t="str">
            <v>E33</v>
          </cell>
          <cell r="B35" t="str">
            <v>VIBRADOR</v>
          </cell>
          <cell r="E35">
            <v>4.2</v>
          </cell>
          <cell r="F35">
            <v>4423100110</v>
          </cell>
          <cell r="G35" t="str">
            <v>NP</v>
          </cell>
          <cell r="H35">
            <v>0</v>
          </cell>
          <cell r="I35">
            <v>0</v>
          </cell>
        </row>
        <row r="36">
          <cell r="A36" t="str">
            <v>E34</v>
          </cell>
          <cell r="B36" t="str">
            <v>WINCHE</v>
          </cell>
          <cell r="E36">
            <v>3.5</v>
          </cell>
          <cell r="F36">
            <v>548000014</v>
          </cell>
          <cell r="G36" t="str">
            <v>NP</v>
          </cell>
          <cell r="H36">
            <v>0</v>
          </cell>
          <cell r="I36">
            <v>0</v>
          </cell>
        </row>
        <row r="37">
          <cell r="A37" t="str">
            <v>E35</v>
          </cell>
          <cell r="B37" t="str">
            <v>ESMERIL</v>
          </cell>
          <cell r="E37">
            <v>1.25</v>
          </cell>
          <cell r="F37">
            <v>4292100117</v>
          </cell>
          <cell r="G37" t="str">
            <v>NP</v>
          </cell>
          <cell r="H37">
            <v>0</v>
          </cell>
          <cell r="I37">
            <v>0</v>
          </cell>
        </row>
        <row r="38">
          <cell r="A38" t="str">
            <v>E36</v>
          </cell>
          <cell r="B38" t="str">
            <v>GRUA DE 20 Tn</v>
          </cell>
          <cell r="E38">
            <v>45</v>
          </cell>
          <cell r="F38" t="str">
            <v>435300212</v>
          </cell>
          <cell r="G38" t="str">
            <v>NP</v>
          </cell>
          <cell r="H38">
            <v>0</v>
          </cell>
          <cell r="I38">
            <v>0</v>
          </cell>
        </row>
        <row r="39">
          <cell r="A39" t="str">
            <v>E37</v>
          </cell>
          <cell r="B39" t="str">
            <v xml:space="preserve">AMOLADORA </v>
          </cell>
          <cell r="E39">
            <v>2.5</v>
          </cell>
          <cell r="F39">
            <v>442160211</v>
          </cell>
          <cell r="G39" t="str">
            <v>NP</v>
          </cell>
          <cell r="H39">
            <v>0</v>
          </cell>
          <cell r="I39">
            <v>0</v>
          </cell>
        </row>
        <row r="40">
          <cell r="A40" t="str">
            <v>E38</v>
          </cell>
          <cell r="B40" t="str">
            <v>EQUIPO MEZCLA BITUMINOSA (TACHA)</v>
          </cell>
          <cell r="E40">
            <v>8</v>
          </cell>
          <cell r="F40">
            <v>3699004510</v>
          </cell>
          <cell r="G40" t="str">
            <v>NP</v>
          </cell>
          <cell r="H40">
            <v>0</v>
          </cell>
          <cell r="I40">
            <v>0</v>
          </cell>
        </row>
        <row r="41">
          <cell r="A41" t="str">
            <v>E39</v>
          </cell>
          <cell r="B41" t="str">
            <v>CAMIONETA</v>
          </cell>
          <cell r="E41">
            <v>12</v>
          </cell>
          <cell r="F41" t="str">
            <v>491130024</v>
          </cell>
          <cell r="G41" t="str">
            <v>NP</v>
          </cell>
          <cell r="H41">
            <v>0</v>
          </cell>
          <cell r="I41">
            <v>0</v>
          </cell>
        </row>
        <row r="42">
          <cell r="A42" t="str">
            <v>E40</v>
          </cell>
          <cell r="B42" t="str">
            <v>CARRO CALDERO</v>
          </cell>
          <cell r="E42">
            <v>30</v>
          </cell>
          <cell r="F42">
            <v>448210112</v>
          </cell>
          <cell r="G42" t="str">
            <v>NP</v>
          </cell>
          <cell r="H42">
            <v>0</v>
          </cell>
          <cell r="I42">
            <v>0</v>
          </cell>
        </row>
        <row r="43">
          <cell r="A43" t="str">
            <v>E41</v>
          </cell>
          <cell r="B43" t="str">
            <v>FRANJADORA PARA SEÑALIZACION</v>
          </cell>
          <cell r="E43">
            <v>25</v>
          </cell>
          <cell r="F43" t="str">
            <v>548000014</v>
          </cell>
          <cell r="G43" t="str">
            <v>NP</v>
          </cell>
          <cell r="H43">
            <v>0</v>
          </cell>
          <cell r="I43">
            <v>0</v>
          </cell>
        </row>
        <row r="44">
          <cell r="A44" t="str">
            <v>E42</v>
          </cell>
          <cell r="B44" t="str">
            <v>HIDROLAVADORA</v>
          </cell>
          <cell r="E44">
            <v>3.5</v>
          </cell>
          <cell r="F44" t="str">
            <v>432110011</v>
          </cell>
          <cell r="G44" t="str">
            <v>NP</v>
          </cell>
          <cell r="H44">
            <v>0</v>
          </cell>
          <cell r="I44">
            <v>0</v>
          </cell>
        </row>
        <row r="45">
          <cell r="A45" t="str">
            <v>E43</v>
          </cell>
          <cell r="B45" t="str">
            <v>SOPLADORA DE ALTO DESEMPEÑO</v>
          </cell>
          <cell r="E45">
            <v>0.5</v>
          </cell>
          <cell r="F45">
            <v>4529000130</v>
          </cell>
          <cell r="G45" t="str">
            <v>NP</v>
          </cell>
          <cell r="H45">
            <v>0</v>
          </cell>
          <cell r="I45">
            <v>0</v>
          </cell>
        </row>
        <row r="46">
          <cell r="A46" t="str">
            <v>E44</v>
          </cell>
          <cell r="B46" t="str">
            <v>CARRETILLA</v>
          </cell>
          <cell r="E46">
            <v>0.05</v>
          </cell>
          <cell r="F46">
            <v>4292100116</v>
          </cell>
          <cell r="G46" t="str">
            <v>NP</v>
          </cell>
          <cell r="H46">
            <v>0</v>
          </cell>
          <cell r="I46">
            <v>0</v>
          </cell>
        </row>
        <row r="47">
          <cell r="A47" t="str">
            <v>E45</v>
          </cell>
          <cell r="B47" t="str">
            <v>MASCARILLAS DE CARBON ACTIVADO</v>
          </cell>
          <cell r="E47">
            <v>0.02</v>
          </cell>
          <cell r="F47">
            <v>271900931</v>
          </cell>
          <cell r="G47" t="str">
            <v>NP</v>
          </cell>
          <cell r="H47">
            <v>0</v>
          </cell>
          <cell r="I47">
            <v>0</v>
          </cell>
        </row>
        <row r="48">
          <cell r="A48" t="str">
            <v>E46</v>
          </cell>
          <cell r="B48" t="str">
            <v>GUANTES DE NITRILO</v>
          </cell>
          <cell r="E48">
            <v>0.05</v>
          </cell>
          <cell r="F48">
            <v>3626000012</v>
          </cell>
          <cell r="G48" t="str">
            <v>NP</v>
          </cell>
          <cell r="H48">
            <v>0</v>
          </cell>
          <cell r="I48">
            <v>0</v>
          </cell>
        </row>
        <row r="49">
          <cell r="A49" t="str">
            <v>E47</v>
          </cell>
          <cell r="B49" t="str">
            <v>LENTES DE SEGURIDAD</v>
          </cell>
          <cell r="E49">
            <v>0.03</v>
          </cell>
          <cell r="F49">
            <v>4817001110</v>
          </cell>
          <cell r="G49" t="str">
            <v>NP</v>
          </cell>
          <cell r="H49">
            <v>0</v>
          </cell>
          <cell r="I49">
            <v>0</v>
          </cell>
        </row>
        <row r="50">
          <cell r="A50" t="str">
            <v>E48</v>
          </cell>
          <cell r="B50" t="str">
            <v>PARIHUELAS</v>
          </cell>
          <cell r="E50">
            <v>0.25</v>
          </cell>
          <cell r="F50">
            <v>4292100116</v>
          </cell>
          <cell r="G50" t="str">
            <v>NP</v>
          </cell>
          <cell r="H50">
            <v>0</v>
          </cell>
          <cell r="I50">
            <v>0</v>
          </cell>
        </row>
        <row r="51">
          <cell r="A51" t="str">
            <v>E49</v>
          </cell>
          <cell r="B51" t="str">
            <v>CONCRETERA DE 1 SACO</v>
          </cell>
          <cell r="E51">
            <v>5</v>
          </cell>
          <cell r="F51">
            <v>4299217233</v>
          </cell>
          <cell r="G51" t="str">
            <v>NP</v>
          </cell>
          <cell r="H51">
            <v>0</v>
          </cell>
          <cell r="I51">
            <v>0</v>
          </cell>
        </row>
        <row r="52">
          <cell r="A52" t="str">
            <v>E50</v>
          </cell>
          <cell r="B52" t="str">
            <v>CORTADORA/DOBLADORA</v>
          </cell>
          <cell r="E52">
            <v>1.5</v>
          </cell>
          <cell r="F52" t="str">
            <v>4299217233</v>
          </cell>
          <cell r="G52" t="str">
            <v>NP</v>
          </cell>
          <cell r="H52">
            <v>0</v>
          </cell>
          <cell r="I52">
            <v>0</v>
          </cell>
        </row>
        <row r="53">
          <cell r="A53" t="str">
            <v>E51</v>
          </cell>
          <cell r="B53" t="str">
            <v>GRUA DE 10 Tn</v>
          </cell>
          <cell r="E53">
            <v>50</v>
          </cell>
          <cell r="F53" t="str">
            <v>435300212</v>
          </cell>
          <cell r="G53" t="str">
            <v>NP</v>
          </cell>
          <cell r="H53">
            <v>0</v>
          </cell>
          <cell r="I53">
            <v>0</v>
          </cell>
        </row>
        <row r="54">
          <cell r="A54" t="str">
            <v>E52</v>
          </cell>
          <cell r="B54" t="str">
            <v>COMPRESOR (INC. SOPLETE)</v>
          </cell>
          <cell r="E54">
            <v>11.1</v>
          </cell>
          <cell r="F54" t="str">
            <v>439410015</v>
          </cell>
          <cell r="G54" t="str">
            <v>NP</v>
          </cell>
          <cell r="H54">
            <v>0</v>
          </cell>
          <cell r="I54">
            <v>0</v>
          </cell>
        </row>
        <row r="55">
          <cell r="A55" t="str">
            <v>E53</v>
          </cell>
          <cell r="B55" t="str">
            <v>HERRAMIENTA ESPECIAL</v>
          </cell>
          <cell r="E55">
            <v>0.3</v>
          </cell>
          <cell r="F55">
            <v>4299217233</v>
          </cell>
          <cell r="G55" t="str">
            <v>NP</v>
          </cell>
          <cell r="H55">
            <v>0</v>
          </cell>
          <cell r="I55">
            <v>0</v>
          </cell>
        </row>
        <row r="56">
          <cell r="A56" t="str">
            <v>E54</v>
          </cell>
          <cell r="B56" t="str">
            <v>EQUIPO DE PROTECCION PERSONAL</v>
          </cell>
          <cell r="E56">
            <v>0.5</v>
          </cell>
          <cell r="F56">
            <v>4817001110</v>
          </cell>
          <cell r="G56" t="str">
            <v>NP</v>
          </cell>
          <cell r="H56">
            <v>0</v>
          </cell>
          <cell r="I56">
            <v>0</v>
          </cell>
        </row>
        <row r="57">
          <cell r="A57" t="str">
            <v>E55</v>
          </cell>
          <cell r="B57" t="str">
            <v>CARRO CANASTA</v>
          </cell>
          <cell r="E57">
            <v>20</v>
          </cell>
          <cell r="F57">
            <v>435200511</v>
          </cell>
          <cell r="G57" t="str">
            <v>NP</v>
          </cell>
          <cell r="H57">
            <v>0</v>
          </cell>
          <cell r="I57">
            <v>0</v>
          </cell>
        </row>
        <row r="58">
          <cell r="A58" t="str">
            <v>E56</v>
          </cell>
          <cell r="B58" t="str">
            <v>EQUIPO PARA INSTALACION ELECTRICA</v>
          </cell>
          <cell r="E58">
            <v>7</v>
          </cell>
          <cell r="F58">
            <v>462130014</v>
          </cell>
          <cell r="G58" t="str">
            <v>NP</v>
          </cell>
          <cell r="H58">
            <v>0</v>
          </cell>
          <cell r="I58">
            <v>0</v>
          </cell>
        </row>
        <row r="59">
          <cell r="A59" t="str">
            <v>E57</v>
          </cell>
          <cell r="B59" t="str">
            <v>PERFILADORA</v>
          </cell>
          <cell r="E59">
            <v>45</v>
          </cell>
          <cell r="F59" t="str">
            <v>833930013</v>
          </cell>
          <cell r="G59" t="str">
            <v>NP</v>
          </cell>
          <cell r="H59">
            <v>0</v>
          </cell>
          <cell r="I59">
            <v>0</v>
          </cell>
        </row>
        <row r="60">
          <cell r="A60" t="str">
            <v>E58</v>
          </cell>
          <cell r="B60" t="str">
            <v>CARGADORA FRONTAL</v>
          </cell>
          <cell r="E60">
            <v>45</v>
          </cell>
          <cell r="F60" t="str">
            <v>446110111</v>
          </cell>
          <cell r="G60" t="str">
            <v>NP</v>
          </cell>
          <cell r="H60">
            <v>0</v>
          </cell>
          <cell r="I60">
            <v>0</v>
          </cell>
        </row>
        <row r="61">
          <cell r="A61" t="str">
            <v>E59</v>
          </cell>
          <cell r="B61" t="str">
            <v>VIBROAPISONADOR</v>
          </cell>
          <cell r="E61">
            <v>7.5</v>
          </cell>
          <cell r="F61">
            <v>444271015</v>
          </cell>
          <cell r="G61" t="str">
            <v>NP</v>
          </cell>
          <cell r="H61">
            <v>0</v>
          </cell>
          <cell r="I61">
            <v>0</v>
          </cell>
        </row>
        <row r="62">
          <cell r="A62" t="str">
            <v>E60</v>
          </cell>
          <cell r="B62" t="str">
            <v>CORTADORA DE ASFALTO</v>
          </cell>
          <cell r="E62">
            <v>3.84</v>
          </cell>
          <cell r="F62" t="str">
            <v>441100311</v>
          </cell>
          <cell r="G62" t="str">
            <v>NP</v>
          </cell>
          <cell r="H62">
            <v>0</v>
          </cell>
          <cell r="I62">
            <v>0</v>
          </cell>
        </row>
        <row r="63">
          <cell r="A63" t="str">
            <v>E61</v>
          </cell>
          <cell r="B63" t="str">
            <v>RODILLO DOBLE TAMBOR MANUAL</v>
          </cell>
          <cell r="E63">
            <v>15</v>
          </cell>
          <cell r="F63">
            <v>444240012</v>
          </cell>
          <cell r="G63" t="str">
            <v>NP</v>
          </cell>
          <cell r="H63">
            <v>0</v>
          </cell>
          <cell r="I63">
            <v>0</v>
          </cell>
        </row>
        <row r="64">
          <cell r="A64" t="str">
            <v>E62</v>
          </cell>
          <cell r="B64" t="str">
            <v>BOBCAT- CON MARTILLO ROMPEPAVIMENTO</v>
          </cell>
          <cell r="E64">
            <v>19</v>
          </cell>
          <cell r="F64" t="str">
            <v>442170014</v>
          </cell>
          <cell r="G64" t="str">
            <v>NP</v>
          </cell>
          <cell r="H64">
            <v>0</v>
          </cell>
          <cell r="I64">
            <v>0</v>
          </cell>
        </row>
        <row r="65">
          <cell r="A65" t="str">
            <v>E63</v>
          </cell>
          <cell r="B65" t="str">
            <v xml:space="preserve">VOLQUETA  </v>
          </cell>
          <cell r="E65">
            <v>30</v>
          </cell>
          <cell r="F65">
            <v>491140017</v>
          </cell>
          <cell r="G65" t="str">
            <v>NP</v>
          </cell>
          <cell r="H65">
            <v>0</v>
          </cell>
          <cell r="I65">
            <v>0</v>
          </cell>
        </row>
        <row r="66">
          <cell r="A66" t="str">
            <v>E64</v>
          </cell>
          <cell r="B66" t="str">
            <v>CAMION GRUA</v>
          </cell>
          <cell r="E66">
            <v>50</v>
          </cell>
          <cell r="F66" t="str">
            <v>435300212</v>
          </cell>
          <cell r="G66" t="str">
            <v>NP</v>
          </cell>
          <cell r="H66">
            <v>0</v>
          </cell>
          <cell r="I66">
            <v>0</v>
          </cell>
        </row>
        <row r="67">
          <cell r="A67" t="str">
            <v>E65</v>
          </cell>
          <cell r="B67" t="str">
            <v>GRUA MOVIL</v>
          </cell>
          <cell r="E67">
            <v>45</v>
          </cell>
          <cell r="F67" t="str">
            <v>435300212</v>
          </cell>
          <cell r="G67" t="str">
            <v>NP</v>
          </cell>
          <cell r="H67">
            <v>0</v>
          </cell>
          <cell r="I67">
            <v>0</v>
          </cell>
        </row>
        <row r="68">
          <cell r="A68" t="str">
            <v>E66</v>
          </cell>
          <cell r="B68" t="str">
            <v xml:space="preserve">MINICARGADOR  </v>
          </cell>
          <cell r="E68">
            <v>25</v>
          </cell>
          <cell r="F68" t="str">
            <v>548000014</v>
          </cell>
          <cell r="G68" t="str">
            <v>NP</v>
          </cell>
          <cell r="H68">
            <v>0</v>
          </cell>
          <cell r="I68">
            <v>0</v>
          </cell>
        </row>
        <row r="69">
          <cell r="A69" t="str">
            <v>E67</v>
          </cell>
          <cell r="B69" t="str">
            <v>COMPACTADORA REVERSIBLE</v>
          </cell>
          <cell r="E69">
            <v>7</v>
          </cell>
          <cell r="F69" t="str">
            <v>444271016</v>
          </cell>
          <cell r="G69" t="str">
            <v>NP</v>
          </cell>
          <cell r="H69">
            <v>0</v>
          </cell>
          <cell r="I69">
            <v>0</v>
          </cell>
        </row>
        <row r="70">
          <cell r="A70" t="str">
            <v>E68</v>
          </cell>
          <cell r="B70" t="str">
            <v>BOMBA PARA COLOCAR ADITIVO</v>
          </cell>
          <cell r="E70">
            <v>0.5</v>
          </cell>
          <cell r="F70">
            <v>432200113</v>
          </cell>
          <cell r="G70" t="str">
            <v>NP</v>
          </cell>
          <cell r="H70">
            <v>0</v>
          </cell>
          <cell r="I70">
            <v>0</v>
          </cell>
        </row>
        <row r="71">
          <cell r="A71" t="str">
            <v>E69</v>
          </cell>
          <cell r="B71" t="str">
            <v>HIDROCLEANER</v>
          </cell>
          <cell r="E71">
            <v>150</v>
          </cell>
          <cell r="F71" t="str">
            <v>491140019</v>
          </cell>
          <cell r="G71" t="str">
            <v>NP</v>
          </cell>
          <cell r="H71">
            <v>0</v>
          </cell>
          <cell r="I71">
            <v>0</v>
          </cell>
        </row>
        <row r="72">
          <cell r="A72" t="str">
            <v>E70</v>
          </cell>
          <cell r="B72" t="str">
            <v>TAPON NEUMATICO</v>
          </cell>
          <cell r="E72">
            <v>8.02</v>
          </cell>
          <cell r="F72">
            <v>37550001145</v>
          </cell>
          <cell r="G72" t="str">
            <v>NP</v>
          </cell>
          <cell r="H72">
            <v>0</v>
          </cell>
          <cell r="I72">
            <v>0</v>
          </cell>
        </row>
        <row r="73">
          <cell r="A73" t="str">
            <v>E71</v>
          </cell>
          <cell r="B73" t="str">
            <v>CORTADORA DE CONCRETO</v>
          </cell>
          <cell r="E73">
            <v>5</v>
          </cell>
          <cell r="F73" t="str">
            <v>441100311</v>
          </cell>
          <cell r="G73" t="str">
            <v>NP</v>
          </cell>
          <cell r="H73">
            <v>0</v>
          </cell>
          <cell r="I73">
            <v>0</v>
          </cell>
        </row>
        <row r="74">
          <cell r="A74" t="str">
            <v>E72</v>
          </cell>
          <cell r="B74" t="str">
            <v>TALADRO ELECTRICO</v>
          </cell>
          <cell r="E74">
            <v>2</v>
          </cell>
          <cell r="F74">
            <v>444610013</v>
          </cell>
          <cell r="G74" t="str">
            <v>NP</v>
          </cell>
          <cell r="H74">
            <v>0</v>
          </cell>
          <cell r="I74">
            <v>0</v>
          </cell>
        </row>
        <row r="75">
          <cell r="A75" t="str">
            <v>E73</v>
          </cell>
          <cell r="B75" t="str">
            <v>DISPENSADOR DE AGUA</v>
          </cell>
          <cell r="E75">
            <v>0.11</v>
          </cell>
          <cell r="F75">
            <v>432540012</v>
          </cell>
          <cell r="G75" t="str">
            <v>NP</v>
          </cell>
          <cell r="H75">
            <v>0</v>
          </cell>
          <cell r="I75">
            <v>0</v>
          </cell>
        </row>
        <row r="76">
          <cell r="A76" t="str">
            <v>E74</v>
          </cell>
          <cell r="B76" t="str">
            <v>MAQUINA DE TERMOFUSION</v>
          </cell>
          <cell r="E76">
            <v>30</v>
          </cell>
          <cell r="F76">
            <v>853400012</v>
          </cell>
          <cell r="G76" t="str">
            <v>NP</v>
          </cell>
          <cell r="H76">
            <v>0</v>
          </cell>
          <cell r="I76">
            <v>0</v>
          </cell>
        </row>
        <row r="77">
          <cell r="A77" t="str">
            <v>E75</v>
          </cell>
          <cell r="B77" t="str">
            <v>GPS</v>
          </cell>
          <cell r="E77">
            <v>2.5</v>
          </cell>
          <cell r="F77">
            <v>482200011</v>
          </cell>
          <cell r="G77" t="str">
            <v>NP</v>
          </cell>
          <cell r="H77">
            <v>0</v>
          </cell>
          <cell r="I77">
            <v>0</v>
          </cell>
        </row>
        <row r="78">
          <cell r="A78" t="str">
            <v>E76</v>
          </cell>
          <cell r="B78" t="str">
            <v>DISTANCIOMETRO</v>
          </cell>
          <cell r="E78">
            <v>2.5</v>
          </cell>
          <cell r="F78">
            <v>325500012</v>
          </cell>
          <cell r="G78" t="str">
            <v>NP</v>
          </cell>
          <cell r="H78">
            <v>0</v>
          </cell>
          <cell r="I78">
            <v>0</v>
          </cell>
        </row>
        <row r="79">
          <cell r="A79" t="str">
            <v>E77</v>
          </cell>
          <cell r="B79" t="str">
            <v>EQUIPOS DE MEDICION</v>
          </cell>
          <cell r="E79">
            <v>2.5</v>
          </cell>
          <cell r="F79">
            <v>835630014</v>
          </cell>
          <cell r="G79" t="str">
            <v>NP</v>
          </cell>
          <cell r="H79">
            <v>0</v>
          </cell>
          <cell r="I79">
            <v>0</v>
          </cell>
        </row>
        <row r="80">
          <cell r="A80" t="str">
            <v>E78</v>
          </cell>
          <cell r="B80" t="str">
            <v>EQUIPO DE ATERRIZAMIENTO</v>
          </cell>
          <cell r="E80">
            <v>2.5</v>
          </cell>
          <cell r="F80" t="str">
            <v>835630014</v>
          </cell>
          <cell r="G80" t="str">
            <v>NP</v>
          </cell>
          <cell r="H80">
            <v>0</v>
          </cell>
          <cell r="I80">
            <v>0</v>
          </cell>
        </row>
        <row r="81">
          <cell r="A81" t="str">
            <v>E79</v>
          </cell>
          <cell r="B81" t="str">
            <v>VIBRADOR DE MANGUERA</v>
          </cell>
          <cell r="E81">
            <v>28.4</v>
          </cell>
          <cell r="F81">
            <v>4423100110</v>
          </cell>
          <cell r="G81" t="str">
            <v>NP</v>
          </cell>
          <cell r="H81">
            <v>0</v>
          </cell>
          <cell r="I81">
            <v>0</v>
          </cell>
        </row>
        <row r="82">
          <cell r="A82" t="str">
            <v>E80</v>
          </cell>
          <cell r="B82" t="str">
            <v>CONCRETERA</v>
          </cell>
          <cell r="E82">
            <v>38</v>
          </cell>
          <cell r="F82">
            <v>4443004231</v>
          </cell>
          <cell r="G82" t="str">
            <v>NP</v>
          </cell>
          <cell r="H82">
            <v>0</v>
          </cell>
          <cell r="I82">
            <v>0</v>
          </cell>
        </row>
        <row r="83">
          <cell r="A83" t="str">
            <v>E81</v>
          </cell>
          <cell r="B83" t="str">
            <v>ESCALERA TELESCOPICA DE 32 PIES</v>
          </cell>
          <cell r="E83">
            <v>2</v>
          </cell>
          <cell r="F83">
            <v>4299925210</v>
          </cell>
          <cell r="G83" t="str">
            <v>NP</v>
          </cell>
          <cell r="H83">
            <v>0</v>
          </cell>
          <cell r="I83">
            <v>0</v>
          </cell>
        </row>
        <row r="84">
          <cell r="A84" t="str">
            <v>E82</v>
          </cell>
          <cell r="B84" t="str">
            <v>ESCALERA DE TIJERAS</v>
          </cell>
          <cell r="E84">
            <v>2</v>
          </cell>
          <cell r="F84">
            <v>4299925210</v>
          </cell>
          <cell r="G84" t="str">
            <v>NP</v>
          </cell>
          <cell r="H84">
            <v>0</v>
          </cell>
          <cell r="I84">
            <v>0</v>
          </cell>
        </row>
        <row r="85">
          <cell r="A85" t="str">
            <v>E83</v>
          </cell>
          <cell r="B85" t="str">
            <v>SOLDADORA ELECTRICA 300 A</v>
          </cell>
          <cell r="E85">
            <v>39.6</v>
          </cell>
          <cell r="F85">
            <v>442400312</v>
          </cell>
          <cell r="G85" t="str">
            <v>NP</v>
          </cell>
          <cell r="H85">
            <v>0</v>
          </cell>
          <cell r="I85">
            <v>0</v>
          </cell>
        </row>
        <row r="86">
          <cell r="A86" t="str">
            <v>E84</v>
          </cell>
          <cell r="B86" t="str">
            <v>PLOTER DE CORTE</v>
          </cell>
          <cell r="E86">
            <v>25</v>
          </cell>
          <cell r="F86">
            <v>4516003114</v>
          </cell>
          <cell r="G86" t="str">
            <v>NP</v>
          </cell>
          <cell r="H86">
            <v>0</v>
          </cell>
          <cell r="I86">
            <v>0</v>
          </cell>
        </row>
        <row r="87">
          <cell r="A87" t="str">
            <v>E85</v>
          </cell>
          <cell r="B87" t="str">
            <v>MEDIDOR DE PARTICULAS</v>
          </cell>
          <cell r="E87">
            <v>150</v>
          </cell>
          <cell r="F87" t="str">
            <v>449170922</v>
          </cell>
          <cell r="G87" t="str">
            <v>NP</v>
          </cell>
          <cell r="H87">
            <v>0</v>
          </cell>
          <cell r="I87">
            <v>0</v>
          </cell>
        </row>
        <row r="88">
          <cell r="A88" t="str">
            <v>E86</v>
          </cell>
          <cell r="B88" t="str">
            <v>SONOMETRO DIGITAL</v>
          </cell>
          <cell r="E88">
            <v>39.5</v>
          </cell>
          <cell r="F88" t="str">
            <v>449170922</v>
          </cell>
          <cell r="G88" t="str">
            <v>NP</v>
          </cell>
          <cell r="H88">
            <v>0</v>
          </cell>
          <cell r="I88">
            <v>0</v>
          </cell>
        </row>
      </sheetData>
      <sheetData sheetId="11">
        <row r="4">
          <cell r="B4">
            <v>1</v>
          </cell>
          <cell r="C4">
            <v>2</v>
          </cell>
          <cell r="D4">
            <v>3</v>
          </cell>
          <cell r="E4">
            <v>4</v>
          </cell>
          <cell r="F4">
            <v>5</v>
          </cell>
          <cell r="G4">
            <v>6</v>
          </cell>
          <cell r="H4">
            <v>7</v>
          </cell>
          <cell r="I4">
            <v>8</v>
          </cell>
          <cell r="J4">
            <v>9</v>
          </cell>
          <cell r="K4">
            <v>10</v>
          </cell>
          <cell r="L4">
            <v>11</v>
          </cell>
          <cell r="M4">
            <v>12</v>
          </cell>
          <cell r="N4">
            <v>13</v>
          </cell>
          <cell r="O4">
            <v>14</v>
          </cell>
        </row>
        <row r="5">
          <cell r="B5" t="str">
            <v>CÓDIGO</v>
          </cell>
          <cell r="E5" t="str">
            <v>DÉCIMO TERCERO</v>
          </cell>
          <cell r="F5" t="str">
            <v>DÉCIMO CUARTO</v>
          </cell>
          <cell r="G5" t="str">
            <v xml:space="preserve">APORTE PATRONAL </v>
          </cell>
          <cell r="H5" t="str">
            <v>FONDOS DE RESERVA</v>
          </cell>
          <cell r="I5" t="str">
            <v>TOTAL ANUAL</v>
          </cell>
          <cell r="J5" t="str">
            <v>JORNAL REAL</v>
          </cell>
          <cell r="K5" t="str">
            <v>COSTO HORA</v>
          </cell>
          <cell r="L5" t="str">
            <v>CPC ELEMENTO</v>
          </cell>
          <cell r="M5" t="str">
            <v>NP/EP/ND</v>
          </cell>
          <cell r="N5" t="str">
            <v>VAE (%)</v>
          </cell>
          <cell r="O5" t="str">
            <v>VAE (%)
Elemento</v>
          </cell>
        </row>
        <row r="6">
          <cell r="B6" t="str">
            <v>MO1</v>
          </cell>
          <cell r="C6" t="str">
            <v>PEON</v>
          </cell>
          <cell r="D6">
            <v>482.22</v>
          </cell>
          <cell r="E6">
            <v>482.22</v>
          </cell>
          <cell r="F6" t="str">
            <v>$470,00</v>
          </cell>
          <cell r="G6">
            <v>703.08</v>
          </cell>
          <cell r="H6">
            <v>482.22</v>
          </cell>
          <cell r="I6">
            <v>7924.1600000000008</v>
          </cell>
          <cell r="J6">
            <v>33.863931623931627</v>
          </cell>
          <cell r="K6">
            <v>4.2300000000000004</v>
          </cell>
          <cell r="L6">
            <v>851230012</v>
          </cell>
          <cell r="M6" t="str">
            <v>NP</v>
          </cell>
          <cell r="N6">
            <v>0</v>
          </cell>
          <cell r="O6">
            <v>0</v>
          </cell>
        </row>
        <row r="7">
          <cell r="B7" t="str">
            <v>MO2</v>
          </cell>
          <cell r="C7" t="str">
            <v>AYUDANTE DE ALBAÑIL</v>
          </cell>
          <cell r="D7">
            <v>482.22</v>
          </cell>
          <cell r="E7">
            <v>482.22</v>
          </cell>
          <cell r="F7" t="str">
            <v>$470,00</v>
          </cell>
          <cell r="G7">
            <v>703.08</v>
          </cell>
          <cell r="H7">
            <v>482.22</v>
          </cell>
          <cell r="I7">
            <v>7924.1600000000008</v>
          </cell>
          <cell r="J7">
            <v>33.863931623931627</v>
          </cell>
          <cell r="K7">
            <v>4.2300000000000004</v>
          </cell>
          <cell r="L7" t="str">
            <v>851230012</v>
          </cell>
          <cell r="M7" t="str">
            <v>NP</v>
          </cell>
          <cell r="N7">
            <v>0</v>
          </cell>
          <cell r="O7">
            <v>0</v>
          </cell>
        </row>
        <row r="8">
          <cell r="B8" t="str">
            <v>MO3</v>
          </cell>
          <cell r="C8" t="str">
            <v>AYUDANTE DE CARPINTERO</v>
          </cell>
          <cell r="D8">
            <v>482.22</v>
          </cell>
          <cell r="E8">
            <v>482.22</v>
          </cell>
          <cell r="F8" t="str">
            <v>$470,00</v>
          </cell>
          <cell r="G8">
            <v>703.08</v>
          </cell>
          <cell r="H8">
            <v>482.22</v>
          </cell>
          <cell r="I8">
            <v>7924.1600000000008</v>
          </cell>
          <cell r="J8">
            <v>33.863931623931627</v>
          </cell>
          <cell r="K8">
            <v>4.2300000000000004</v>
          </cell>
          <cell r="M8" t="str">
            <v>NP</v>
          </cell>
          <cell r="N8">
            <v>0</v>
          </cell>
          <cell r="O8">
            <v>0</v>
          </cell>
        </row>
        <row r="9">
          <cell r="B9" t="str">
            <v>MO4</v>
          </cell>
          <cell r="C9" t="str">
            <v>AYUDANTE DE ELECTRICISTA</v>
          </cell>
          <cell r="D9">
            <v>482.22</v>
          </cell>
          <cell r="E9">
            <v>482.22</v>
          </cell>
          <cell r="F9" t="str">
            <v>$470,00</v>
          </cell>
          <cell r="G9">
            <v>703.08</v>
          </cell>
          <cell r="H9">
            <v>482.22</v>
          </cell>
          <cell r="I9">
            <v>7924.1600000000008</v>
          </cell>
          <cell r="J9">
            <v>33.863931623931627</v>
          </cell>
          <cell r="K9">
            <v>4.2300000000000004</v>
          </cell>
          <cell r="L9">
            <v>851230012</v>
          </cell>
          <cell r="M9" t="str">
            <v>NP</v>
          </cell>
          <cell r="N9">
            <v>0</v>
          </cell>
          <cell r="O9">
            <v>0</v>
          </cell>
        </row>
        <row r="10">
          <cell r="B10" t="str">
            <v>MO5</v>
          </cell>
          <cell r="C10" t="str">
            <v>AYUDANTE DE FIERRERO</v>
          </cell>
          <cell r="D10">
            <v>482.22</v>
          </cell>
          <cell r="E10">
            <v>482.22</v>
          </cell>
          <cell r="F10" t="str">
            <v>$470,00</v>
          </cell>
          <cell r="G10">
            <v>703.08</v>
          </cell>
          <cell r="H10">
            <v>482.22</v>
          </cell>
          <cell r="I10">
            <v>7924.1600000000008</v>
          </cell>
          <cell r="J10">
            <v>33.863931623931627</v>
          </cell>
          <cell r="K10">
            <v>4.2300000000000004</v>
          </cell>
          <cell r="L10">
            <v>851230012</v>
          </cell>
          <cell r="M10" t="str">
            <v>NP</v>
          </cell>
          <cell r="N10">
            <v>0</v>
          </cell>
          <cell r="O10">
            <v>0</v>
          </cell>
        </row>
        <row r="11">
          <cell r="B11" t="str">
            <v>MO6</v>
          </cell>
          <cell r="C11" t="str">
            <v>AYUDANTE DE PLOMERO</v>
          </cell>
          <cell r="D11">
            <v>482.22</v>
          </cell>
          <cell r="E11">
            <v>482.22</v>
          </cell>
          <cell r="F11" t="str">
            <v>$470,00</v>
          </cell>
          <cell r="G11">
            <v>703.08</v>
          </cell>
          <cell r="H11">
            <v>482.22</v>
          </cell>
          <cell r="I11">
            <v>7924.1600000000008</v>
          </cell>
          <cell r="J11">
            <v>33.863931623931627</v>
          </cell>
          <cell r="K11">
            <v>4.2300000000000004</v>
          </cell>
          <cell r="M11" t="str">
            <v>NP</v>
          </cell>
          <cell r="N11">
            <v>0</v>
          </cell>
          <cell r="O11">
            <v>0</v>
          </cell>
        </row>
        <row r="12">
          <cell r="C12" t="str">
            <v>ESTRUCTURA OCUPACIONAL D2</v>
          </cell>
          <cell r="M12" t="str">
            <v>NP</v>
          </cell>
          <cell r="N12">
            <v>0</v>
          </cell>
          <cell r="O12">
            <v>0</v>
          </cell>
        </row>
        <row r="13">
          <cell r="B13" t="str">
            <v>MO7</v>
          </cell>
          <cell r="C13" t="str">
            <v>AYUDANTE DE MAQUINARIA</v>
          </cell>
          <cell r="D13">
            <v>496.19</v>
          </cell>
          <cell r="E13">
            <v>496.19</v>
          </cell>
          <cell r="F13" t="str">
            <v>$470,00</v>
          </cell>
          <cell r="G13">
            <v>723.44</v>
          </cell>
          <cell r="H13">
            <v>496.19</v>
          </cell>
          <cell r="I13">
            <v>8140.07</v>
          </cell>
          <cell r="J13">
            <v>34.786623931623929</v>
          </cell>
          <cell r="K13">
            <v>4.3499999999999996</v>
          </cell>
          <cell r="M13" t="str">
            <v>NP</v>
          </cell>
          <cell r="N13">
            <v>0</v>
          </cell>
          <cell r="O13">
            <v>0</v>
          </cell>
        </row>
        <row r="14">
          <cell r="B14" t="str">
            <v>MO8</v>
          </cell>
          <cell r="C14" t="str">
            <v>ALBAÑIL</v>
          </cell>
          <cell r="D14">
            <v>488.5</v>
          </cell>
          <cell r="E14">
            <v>488.5</v>
          </cell>
          <cell r="F14" t="str">
            <v>$470,00</v>
          </cell>
          <cell r="G14">
            <v>712.24</v>
          </cell>
          <cell r="H14">
            <v>488.5</v>
          </cell>
          <cell r="I14">
            <v>8021.3</v>
          </cell>
          <cell r="J14">
            <v>34.279059829059833</v>
          </cell>
          <cell r="K14">
            <v>4.28</v>
          </cell>
          <cell r="L14">
            <v>851230012</v>
          </cell>
          <cell r="M14" t="str">
            <v>NP</v>
          </cell>
          <cell r="N14">
            <v>0</v>
          </cell>
          <cell r="O14">
            <v>0</v>
          </cell>
        </row>
        <row r="15">
          <cell r="B15" t="str">
            <v>MO9</v>
          </cell>
          <cell r="C15" t="str">
            <v>OPERADOR DE EQUIPO LIVIANO</v>
          </cell>
          <cell r="D15">
            <v>488.5</v>
          </cell>
          <cell r="E15">
            <v>488.5</v>
          </cell>
          <cell r="F15" t="str">
            <v>$470,00</v>
          </cell>
          <cell r="G15">
            <v>712.24</v>
          </cell>
          <cell r="H15">
            <v>488.5</v>
          </cell>
          <cell r="I15">
            <v>8021.3</v>
          </cell>
          <cell r="J15">
            <v>34.279059829059833</v>
          </cell>
          <cell r="K15">
            <v>4.28</v>
          </cell>
          <cell r="L15" t="str">
            <v>851230012</v>
          </cell>
          <cell r="M15" t="str">
            <v>NP</v>
          </cell>
          <cell r="N15">
            <v>0</v>
          </cell>
          <cell r="O15">
            <v>0</v>
          </cell>
        </row>
        <row r="16">
          <cell r="B16" t="str">
            <v>MO10</v>
          </cell>
          <cell r="C16" t="str">
            <v>PINTOR</v>
          </cell>
          <cell r="D16">
            <v>488.5</v>
          </cell>
          <cell r="E16">
            <v>488.5</v>
          </cell>
          <cell r="F16" t="str">
            <v>$470,00</v>
          </cell>
          <cell r="G16">
            <v>712.24</v>
          </cell>
          <cell r="H16">
            <v>488.5</v>
          </cell>
          <cell r="I16">
            <v>8021.3</v>
          </cell>
          <cell r="J16">
            <v>34.279059829059833</v>
          </cell>
          <cell r="K16">
            <v>4.28</v>
          </cell>
          <cell r="L16">
            <v>5473000</v>
          </cell>
          <cell r="M16" t="str">
            <v>NP</v>
          </cell>
          <cell r="N16">
            <v>0</v>
          </cell>
          <cell r="O16">
            <v>0</v>
          </cell>
        </row>
        <row r="17">
          <cell r="B17" t="str">
            <v>MO11</v>
          </cell>
          <cell r="C17" t="str">
            <v>PINTOR DE EXTERIORES</v>
          </cell>
          <cell r="D17">
            <v>488.5</v>
          </cell>
          <cell r="E17">
            <v>488.5</v>
          </cell>
          <cell r="F17" t="str">
            <v>$470,00</v>
          </cell>
          <cell r="G17">
            <v>712.24</v>
          </cell>
          <cell r="H17">
            <v>488.5</v>
          </cell>
          <cell r="I17">
            <v>8021.3</v>
          </cell>
          <cell r="J17">
            <v>34.279059829059833</v>
          </cell>
          <cell r="K17">
            <v>4.28</v>
          </cell>
          <cell r="M17" t="str">
            <v>NP</v>
          </cell>
          <cell r="N17">
            <v>0</v>
          </cell>
          <cell r="O17">
            <v>0</v>
          </cell>
        </row>
        <row r="18">
          <cell r="B18" t="str">
            <v>MO12</v>
          </cell>
          <cell r="C18" t="str">
            <v>PINTOR EMPAPELADOR</v>
          </cell>
          <cell r="D18">
            <v>488.5</v>
          </cell>
          <cell r="E18">
            <v>488.5</v>
          </cell>
          <cell r="F18" t="str">
            <v>$470,00</v>
          </cell>
          <cell r="G18">
            <v>712.24</v>
          </cell>
          <cell r="H18">
            <v>488.5</v>
          </cell>
          <cell r="I18">
            <v>8021.3</v>
          </cell>
          <cell r="J18">
            <v>34.279059829059833</v>
          </cell>
          <cell r="K18">
            <v>4.28</v>
          </cell>
          <cell r="M18" t="str">
            <v>NP</v>
          </cell>
          <cell r="N18">
            <v>0</v>
          </cell>
          <cell r="O18">
            <v>0</v>
          </cell>
        </row>
        <row r="19">
          <cell r="B19" t="str">
            <v>MO13</v>
          </cell>
          <cell r="C19" t="str">
            <v>FIERRERO</v>
          </cell>
          <cell r="D19">
            <v>488.5</v>
          </cell>
          <cell r="E19">
            <v>488.5</v>
          </cell>
          <cell r="F19" t="str">
            <v>$470,00</v>
          </cell>
          <cell r="G19">
            <v>712.24</v>
          </cell>
          <cell r="H19">
            <v>488.5</v>
          </cell>
          <cell r="I19">
            <v>8021.3</v>
          </cell>
          <cell r="J19">
            <v>34.279059829059833</v>
          </cell>
          <cell r="K19">
            <v>4.28</v>
          </cell>
          <cell r="L19">
            <v>851230012</v>
          </cell>
          <cell r="M19" t="str">
            <v>NP</v>
          </cell>
          <cell r="N19">
            <v>0</v>
          </cell>
          <cell r="O19">
            <v>0</v>
          </cell>
        </row>
        <row r="20">
          <cell r="B20" t="str">
            <v>MO14</v>
          </cell>
          <cell r="C20" t="str">
            <v>CARPINTERO</v>
          </cell>
          <cell r="D20">
            <v>488.5</v>
          </cell>
          <cell r="E20">
            <v>488.5</v>
          </cell>
          <cell r="F20" t="str">
            <v>$470,00</v>
          </cell>
          <cell r="G20">
            <v>712.24</v>
          </cell>
          <cell r="H20">
            <v>488.5</v>
          </cell>
          <cell r="I20">
            <v>8021.3</v>
          </cell>
          <cell r="J20">
            <v>34.279059829059833</v>
          </cell>
          <cell r="K20">
            <v>4.28</v>
          </cell>
          <cell r="L20">
            <v>547900415</v>
          </cell>
          <cell r="M20" t="str">
            <v>NP</v>
          </cell>
          <cell r="N20">
            <v>0</v>
          </cell>
          <cell r="O20">
            <v>0</v>
          </cell>
        </row>
        <row r="21">
          <cell r="B21" t="str">
            <v>MO15</v>
          </cell>
          <cell r="C21" t="str">
            <v>ENCOFRADOR O CARPINTERO DE RIBERA</v>
          </cell>
          <cell r="D21">
            <v>488.5</v>
          </cell>
          <cell r="E21">
            <v>488.5</v>
          </cell>
          <cell r="F21" t="str">
            <v>$470,00</v>
          </cell>
          <cell r="G21">
            <v>712.24</v>
          </cell>
          <cell r="H21">
            <v>488.5</v>
          </cell>
          <cell r="I21">
            <v>8021.3</v>
          </cell>
          <cell r="J21">
            <v>34.279059829059833</v>
          </cell>
          <cell r="K21">
            <v>4.28</v>
          </cell>
          <cell r="L21">
            <v>851230012</v>
          </cell>
          <cell r="M21" t="str">
            <v>NP</v>
          </cell>
          <cell r="N21">
            <v>0</v>
          </cell>
          <cell r="O21">
            <v>0</v>
          </cell>
        </row>
        <row r="22">
          <cell r="B22" t="str">
            <v>MO16</v>
          </cell>
          <cell r="C22" t="str">
            <v>PLOMERO</v>
          </cell>
          <cell r="D22">
            <v>488.5</v>
          </cell>
          <cell r="E22">
            <v>488.5</v>
          </cell>
          <cell r="F22" t="str">
            <v>$470,00</v>
          </cell>
          <cell r="G22">
            <v>712.24</v>
          </cell>
          <cell r="H22">
            <v>488.5</v>
          </cell>
          <cell r="I22">
            <v>8021.3</v>
          </cell>
          <cell r="J22">
            <v>34.279059829059833</v>
          </cell>
          <cell r="K22">
            <v>4.28</v>
          </cell>
          <cell r="L22">
            <v>851230012</v>
          </cell>
          <cell r="M22" t="str">
            <v>NP</v>
          </cell>
          <cell r="N22">
            <v>0</v>
          </cell>
          <cell r="O22">
            <v>0</v>
          </cell>
        </row>
        <row r="23">
          <cell r="B23" t="str">
            <v>MO17</v>
          </cell>
          <cell r="C23" t="str">
            <v xml:space="preserve">ELECTRICISTA O INSTALADOR DE REVESTIMIENTO EN GENERAL </v>
          </cell>
          <cell r="D23">
            <v>488.5</v>
          </cell>
          <cell r="E23">
            <v>488.5</v>
          </cell>
          <cell r="F23" t="str">
            <v>$470,00</v>
          </cell>
          <cell r="G23">
            <v>712.24</v>
          </cell>
          <cell r="H23">
            <v>488.5</v>
          </cell>
          <cell r="I23">
            <v>8021.3</v>
          </cell>
          <cell r="J23">
            <v>34.279059829059833</v>
          </cell>
          <cell r="K23">
            <v>4.28</v>
          </cell>
          <cell r="L23">
            <v>546110012</v>
          </cell>
          <cell r="M23" t="str">
            <v>NP</v>
          </cell>
          <cell r="N23">
            <v>0</v>
          </cell>
          <cell r="O23">
            <v>0</v>
          </cell>
        </row>
        <row r="24">
          <cell r="B24" t="str">
            <v>MO18</v>
          </cell>
          <cell r="C24" t="str">
            <v>AYUDANTE DE PERFORADOR</v>
          </cell>
          <cell r="D24">
            <v>488.5</v>
          </cell>
          <cell r="E24">
            <v>488.5</v>
          </cell>
          <cell r="F24" t="str">
            <v>$470,00</v>
          </cell>
          <cell r="G24">
            <v>712.24</v>
          </cell>
          <cell r="H24">
            <v>488.5</v>
          </cell>
          <cell r="I24">
            <v>8021.3</v>
          </cell>
          <cell r="J24">
            <v>34.279059829059833</v>
          </cell>
          <cell r="K24">
            <v>4.28</v>
          </cell>
          <cell r="M24" t="str">
            <v>NP</v>
          </cell>
          <cell r="N24">
            <v>0</v>
          </cell>
          <cell r="O24">
            <v>0</v>
          </cell>
        </row>
        <row r="25">
          <cell r="B25" t="str">
            <v>MO19</v>
          </cell>
          <cell r="C25" t="str">
            <v>CADENERO</v>
          </cell>
          <cell r="D25">
            <v>488.5</v>
          </cell>
          <cell r="E25">
            <v>488.5</v>
          </cell>
          <cell r="F25" t="str">
            <v>$470,00</v>
          </cell>
          <cell r="G25">
            <v>712.24</v>
          </cell>
          <cell r="H25">
            <v>488.5</v>
          </cell>
          <cell r="I25">
            <v>8021.3</v>
          </cell>
          <cell r="J25">
            <v>34.279059829059833</v>
          </cell>
          <cell r="K25">
            <v>4.28</v>
          </cell>
          <cell r="L25">
            <v>851230012</v>
          </cell>
          <cell r="M25" t="str">
            <v>NP</v>
          </cell>
          <cell r="N25">
            <v>0</v>
          </cell>
          <cell r="O25">
            <v>0</v>
          </cell>
        </row>
        <row r="26">
          <cell r="B26" t="str">
            <v>MO20</v>
          </cell>
          <cell r="C26" t="str">
            <v>MAMPOSTERO</v>
          </cell>
          <cell r="D26">
            <v>488.5</v>
          </cell>
          <cell r="E26">
            <v>488.5</v>
          </cell>
          <cell r="F26" t="str">
            <v>$470,00</v>
          </cell>
          <cell r="G26">
            <v>712.24</v>
          </cell>
          <cell r="H26">
            <v>488.5</v>
          </cell>
          <cell r="I26">
            <v>8021.3</v>
          </cell>
          <cell r="J26">
            <v>34.279059829059833</v>
          </cell>
          <cell r="K26">
            <v>4.28</v>
          </cell>
          <cell r="M26" t="str">
            <v>NP</v>
          </cell>
          <cell r="N26">
            <v>0</v>
          </cell>
          <cell r="O26">
            <v>0</v>
          </cell>
        </row>
        <row r="27">
          <cell r="B27" t="str">
            <v>MO21</v>
          </cell>
          <cell r="C27" t="str">
            <v>ENLUCIDOR</v>
          </cell>
          <cell r="D27">
            <v>488.5</v>
          </cell>
          <cell r="E27">
            <v>488.5</v>
          </cell>
          <cell r="F27" t="str">
            <v>$470,00</v>
          </cell>
          <cell r="G27">
            <v>712.24</v>
          </cell>
          <cell r="H27">
            <v>488.5</v>
          </cell>
          <cell r="I27">
            <v>8021.3</v>
          </cell>
          <cell r="J27">
            <v>34.279059829059833</v>
          </cell>
          <cell r="K27">
            <v>4.28</v>
          </cell>
          <cell r="M27" t="str">
            <v>NP</v>
          </cell>
          <cell r="N27">
            <v>0</v>
          </cell>
          <cell r="O27">
            <v>0</v>
          </cell>
        </row>
        <row r="28">
          <cell r="B28" t="str">
            <v>MO22</v>
          </cell>
          <cell r="C28" t="str">
            <v>HOJALATERO</v>
          </cell>
          <cell r="D28">
            <v>488.5</v>
          </cell>
          <cell r="E28">
            <v>488.5</v>
          </cell>
          <cell r="F28" t="str">
            <v>$470,00</v>
          </cell>
          <cell r="G28">
            <v>712.24</v>
          </cell>
          <cell r="H28">
            <v>488.5</v>
          </cell>
          <cell r="I28">
            <v>8021.3</v>
          </cell>
          <cell r="J28">
            <v>34.279059829059833</v>
          </cell>
          <cell r="K28">
            <v>4.28</v>
          </cell>
          <cell r="M28" t="str">
            <v>NP</v>
          </cell>
          <cell r="N28">
            <v>0</v>
          </cell>
          <cell r="O28">
            <v>0</v>
          </cell>
        </row>
        <row r="29">
          <cell r="B29" t="str">
            <v>MO23</v>
          </cell>
          <cell r="C29" t="str">
            <v>TECNICO LINIERO ELECTRICO</v>
          </cell>
          <cell r="D29">
            <v>488.5</v>
          </cell>
          <cell r="E29">
            <v>488.5</v>
          </cell>
          <cell r="F29" t="str">
            <v>$470,00</v>
          </cell>
          <cell r="G29">
            <v>712.24</v>
          </cell>
          <cell r="H29">
            <v>488.5</v>
          </cell>
          <cell r="I29">
            <v>8021.3</v>
          </cell>
          <cell r="J29">
            <v>34.279059829059833</v>
          </cell>
          <cell r="K29">
            <v>4.28</v>
          </cell>
          <cell r="M29" t="str">
            <v>NP</v>
          </cell>
          <cell r="N29">
            <v>0</v>
          </cell>
          <cell r="O29">
            <v>0</v>
          </cell>
        </row>
        <row r="30">
          <cell r="B30" t="str">
            <v>MO24</v>
          </cell>
          <cell r="C30" t="str">
            <v>TECNICO EN MONTAJE DE SUBESTACIONES</v>
          </cell>
          <cell r="D30">
            <v>488.5</v>
          </cell>
          <cell r="E30">
            <v>488.5</v>
          </cell>
          <cell r="F30" t="str">
            <v>$470,00</v>
          </cell>
          <cell r="G30">
            <v>712.24</v>
          </cell>
          <cell r="H30">
            <v>488.5</v>
          </cell>
          <cell r="I30">
            <v>8021.3</v>
          </cell>
          <cell r="J30">
            <v>34.279059829059833</v>
          </cell>
          <cell r="K30">
            <v>4.28</v>
          </cell>
          <cell r="M30" t="str">
            <v>NP</v>
          </cell>
          <cell r="N30">
            <v>0</v>
          </cell>
          <cell r="O30">
            <v>0</v>
          </cell>
        </row>
        <row r="31">
          <cell r="B31" t="str">
            <v>MO25</v>
          </cell>
          <cell r="C31" t="str">
            <v>TECNICO ELECTROMECANICO DE CONSTRUCCION</v>
          </cell>
          <cell r="D31">
            <v>488.5</v>
          </cell>
          <cell r="E31">
            <v>488.5</v>
          </cell>
          <cell r="F31" t="str">
            <v>$470,00</v>
          </cell>
          <cell r="G31">
            <v>712.24</v>
          </cell>
          <cell r="H31">
            <v>488.5</v>
          </cell>
          <cell r="I31">
            <v>8021.3</v>
          </cell>
          <cell r="J31">
            <v>34.279059829059833</v>
          </cell>
          <cell r="K31">
            <v>4.28</v>
          </cell>
          <cell r="L31">
            <v>851230012</v>
          </cell>
          <cell r="M31" t="str">
            <v>NP</v>
          </cell>
          <cell r="N31">
            <v>0</v>
          </cell>
          <cell r="O31">
            <v>0</v>
          </cell>
        </row>
        <row r="32">
          <cell r="B32" t="str">
            <v>MO26</v>
          </cell>
          <cell r="C32" t="str">
            <v>OBRERO ESPECIALIZADO EN LA ELABORACION DE PREFABRICADOS DE HORMIGON</v>
          </cell>
          <cell r="D32">
            <v>488.5</v>
          </cell>
          <cell r="E32">
            <v>488.5</v>
          </cell>
          <cell r="F32" t="str">
            <v>$470,00</v>
          </cell>
          <cell r="G32">
            <v>712.24</v>
          </cell>
          <cell r="H32">
            <v>488.5</v>
          </cell>
          <cell r="I32">
            <v>8021.3</v>
          </cell>
          <cell r="J32">
            <v>34.279059829059833</v>
          </cell>
          <cell r="K32">
            <v>4.28</v>
          </cell>
          <cell r="M32" t="str">
            <v>NP</v>
          </cell>
          <cell r="N32">
            <v>0</v>
          </cell>
          <cell r="O32">
            <v>0</v>
          </cell>
        </row>
        <row r="33">
          <cell r="B33" t="str">
            <v>MO27</v>
          </cell>
          <cell r="C33" t="str">
            <v>PARQUETEROS Y COLOCADORES DE PISOS</v>
          </cell>
          <cell r="D33">
            <v>488.5</v>
          </cell>
          <cell r="E33">
            <v>488.5</v>
          </cell>
          <cell r="F33" t="str">
            <v>$470,00</v>
          </cell>
          <cell r="G33">
            <v>712.24</v>
          </cell>
          <cell r="H33">
            <v>488.5</v>
          </cell>
          <cell r="I33">
            <v>8021.3</v>
          </cell>
          <cell r="J33">
            <v>34.279059829059833</v>
          </cell>
          <cell r="K33">
            <v>4.28</v>
          </cell>
          <cell r="M33" t="str">
            <v>NP</v>
          </cell>
          <cell r="N33">
            <v>0</v>
          </cell>
          <cell r="O33">
            <v>0</v>
          </cell>
        </row>
        <row r="34">
          <cell r="C34" t="str">
            <v>ESTRUCTURA OCUPACIONAL C2</v>
          </cell>
          <cell r="M34" t="str">
            <v>NP</v>
          </cell>
          <cell r="N34">
            <v>0</v>
          </cell>
          <cell r="O34">
            <v>0</v>
          </cell>
        </row>
        <row r="35">
          <cell r="B35" t="str">
            <v>MO28</v>
          </cell>
          <cell r="C35" t="str">
            <v>OPERADOR DE PERFORADOR (EN CONSTRUCCION)</v>
          </cell>
          <cell r="D35">
            <v>516.94000000000005</v>
          </cell>
          <cell r="E35">
            <v>516.94000000000005</v>
          </cell>
          <cell r="F35" t="str">
            <v>$470,00</v>
          </cell>
          <cell r="G35">
            <v>753.7</v>
          </cell>
          <cell r="H35">
            <v>516.94000000000005</v>
          </cell>
          <cell r="I35">
            <v>8460.85</v>
          </cell>
          <cell r="J35">
            <v>36.157478632478636</v>
          </cell>
          <cell r="K35">
            <v>4.5199999999999996</v>
          </cell>
          <cell r="L35" t="str">
            <v>851230012</v>
          </cell>
          <cell r="M35" t="str">
            <v>NP</v>
          </cell>
          <cell r="N35">
            <v>0</v>
          </cell>
          <cell r="O35">
            <v>0</v>
          </cell>
        </row>
        <row r="36">
          <cell r="B36" t="str">
            <v>MO29</v>
          </cell>
          <cell r="C36" t="str">
            <v>PERFILERO (EN CONSTRUCCION)</v>
          </cell>
          <cell r="D36">
            <v>516.94000000000005</v>
          </cell>
          <cell r="E36">
            <v>516.94000000000005</v>
          </cell>
          <cell r="F36" t="str">
            <v>$470,00</v>
          </cell>
          <cell r="G36">
            <v>753.7</v>
          </cell>
          <cell r="H36">
            <v>516.94000000000005</v>
          </cell>
          <cell r="I36">
            <v>8460.85</v>
          </cell>
          <cell r="J36">
            <v>36.157478632478636</v>
          </cell>
          <cell r="K36">
            <v>4.5199999999999996</v>
          </cell>
          <cell r="L36" t="str">
            <v>851230012</v>
          </cell>
          <cell r="M36" t="str">
            <v>NP</v>
          </cell>
          <cell r="N36">
            <v>0</v>
          </cell>
          <cell r="O36">
            <v>0</v>
          </cell>
        </row>
        <row r="37">
          <cell r="B37" t="str">
            <v>MO30</v>
          </cell>
          <cell r="C37" t="str">
            <v>TECNICO ALBAÑILERIA</v>
          </cell>
          <cell r="D37">
            <v>516.94000000000005</v>
          </cell>
          <cell r="E37">
            <v>516.94000000000005</v>
          </cell>
          <cell r="F37" t="str">
            <v>$470,00</v>
          </cell>
          <cell r="G37">
            <v>753.7</v>
          </cell>
          <cell r="H37">
            <v>516.94000000000005</v>
          </cell>
          <cell r="I37">
            <v>8460.85</v>
          </cell>
          <cell r="J37">
            <v>36.157478632478636</v>
          </cell>
          <cell r="K37">
            <v>4.5199999999999996</v>
          </cell>
          <cell r="M37" t="str">
            <v>NP</v>
          </cell>
          <cell r="N37">
            <v>0</v>
          </cell>
          <cell r="O37">
            <v>0</v>
          </cell>
        </row>
        <row r="38">
          <cell r="B38" t="str">
            <v>MO31</v>
          </cell>
          <cell r="C38" t="str">
            <v>TECNICO OBRAS CIVILES</v>
          </cell>
          <cell r="D38">
            <v>516.94000000000005</v>
          </cell>
          <cell r="E38">
            <v>516.94000000000005</v>
          </cell>
          <cell r="F38" t="str">
            <v>$470,00</v>
          </cell>
          <cell r="G38">
            <v>753.7</v>
          </cell>
          <cell r="H38">
            <v>516.94000000000005</v>
          </cell>
          <cell r="I38">
            <v>8460.85</v>
          </cell>
          <cell r="J38">
            <v>36.157478632478636</v>
          </cell>
          <cell r="K38">
            <v>4.5199999999999996</v>
          </cell>
          <cell r="L38" t="str">
            <v>851230012</v>
          </cell>
          <cell r="M38" t="str">
            <v>NP</v>
          </cell>
          <cell r="N38">
            <v>0</v>
          </cell>
          <cell r="O38">
            <v>0</v>
          </cell>
        </row>
        <row r="39">
          <cell r="B39" t="str">
            <v>MO32</v>
          </cell>
          <cell r="C39" t="str">
            <v>MAESTRO DE OBRA</v>
          </cell>
          <cell r="D39">
            <v>516.94000000000005</v>
          </cell>
          <cell r="E39">
            <v>516.94000000000005</v>
          </cell>
          <cell r="F39" t="str">
            <v>$470,00</v>
          </cell>
          <cell r="G39">
            <v>753.7</v>
          </cell>
          <cell r="H39">
            <v>516.94000000000005</v>
          </cell>
          <cell r="I39">
            <v>8460.85</v>
          </cell>
          <cell r="J39">
            <v>36.157478632478636</v>
          </cell>
          <cell r="K39">
            <v>4.5199999999999996</v>
          </cell>
          <cell r="M39" t="str">
            <v>NP</v>
          </cell>
          <cell r="N39">
            <v>0</v>
          </cell>
          <cell r="O39">
            <v>0</v>
          </cell>
        </row>
        <row r="40">
          <cell r="C40" t="str">
            <v>ESTRUCTURA OCUPACIONAL C1</v>
          </cell>
          <cell r="M40" t="str">
            <v>NP</v>
          </cell>
          <cell r="N40">
            <v>0</v>
          </cell>
          <cell r="O40">
            <v>0</v>
          </cell>
        </row>
        <row r="41">
          <cell r="B41" t="str">
            <v>MO33</v>
          </cell>
          <cell r="C41" t="str">
            <v>MAESTRO ELECTRICO/LINIERO/SUBESTACIONES</v>
          </cell>
          <cell r="D41">
            <v>544.64</v>
          </cell>
          <cell r="E41">
            <v>544.64</v>
          </cell>
          <cell r="F41" t="str">
            <v>$470,00</v>
          </cell>
          <cell r="G41">
            <v>794.08</v>
          </cell>
          <cell r="H41">
            <v>544.64</v>
          </cell>
          <cell r="I41">
            <v>8889.02</v>
          </cell>
          <cell r="J41">
            <v>37.987264957264962</v>
          </cell>
          <cell r="K41">
            <v>4.75</v>
          </cell>
          <cell r="L41">
            <v>851230012</v>
          </cell>
          <cell r="M41" t="str">
            <v>NP</v>
          </cell>
          <cell r="N41">
            <v>0</v>
          </cell>
          <cell r="O41">
            <v>0</v>
          </cell>
        </row>
        <row r="42">
          <cell r="B42" t="str">
            <v>MO34</v>
          </cell>
          <cell r="C42" t="str">
            <v>MAESTRO MAYOR EN EJECUCION DE OBRAS CIVILES</v>
          </cell>
          <cell r="D42">
            <v>544.64</v>
          </cell>
          <cell r="E42">
            <v>544.64</v>
          </cell>
          <cell r="F42" t="str">
            <v>$470,00</v>
          </cell>
          <cell r="G42">
            <v>794.08</v>
          </cell>
          <cell r="H42">
            <v>544.64</v>
          </cell>
          <cell r="I42">
            <v>8889.02</v>
          </cell>
          <cell r="J42">
            <v>37.987264957264962</v>
          </cell>
          <cell r="K42">
            <v>4.75</v>
          </cell>
          <cell r="L42">
            <v>541210012</v>
          </cell>
          <cell r="M42" t="str">
            <v>NP</v>
          </cell>
          <cell r="N42">
            <v>0</v>
          </cell>
          <cell r="O42">
            <v>0</v>
          </cell>
        </row>
        <row r="43">
          <cell r="B43" t="str">
            <v>MO35</v>
          </cell>
          <cell r="C43" t="str">
            <v>MAESTRO SOLDADOR ESPECIALIZADO (EN CONSTRUCCION-  ESTR. OC.C1)</v>
          </cell>
          <cell r="D43">
            <v>544.64</v>
          </cell>
          <cell r="E43">
            <v>544.64</v>
          </cell>
          <cell r="F43" t="str">
            <v>$470,00</v>
          </cell>
          <cell r="G43">
            <v>794.08</v>
          </cell>
          <cell r="H43">
            <v>544.64</v>
          </cell>
          <cell r="I43">
            <v>8889.02</v>
          </cell>
          <cell r="J43">
            <v>37.987264957264962</v>
          </cell>
          <cell r="K43">
            <v>4.75</v>
          </cell>
          <cell r="L43">
            <v>851230012</v>
          </cell>
          <cell r="M43" t="str">
            <v>NP</v>
          </cell>
          <cell r="N43">
            <v>0</v>
          </cell>
          <cell r="O43">
            <v>0</v>
          </cell>
        </row>
        <row r="44">
          <cell r="C44" t="str">
            <v>ESTRUCTURA OCUPACIONAL B3</v>
          </cell>
          <cell r="M44" t="str">
            <v>NP</v>
          </cell>
          <cell r="N44">
            <v>0</v>
          </cell>
          <cell r="O44">
            <v>0</v>
          </cell>
        </row>
        <row r="45">
          <cell r="B45" t="str">
            <v>MO36</v>
          </cell>
          <cell r="C45" t="str">
            <v>INSPECTOR DE OBRA</v>
          </cell>
          <cell r="D45">
            <v>545.58000000000004</v>
          </cell>
          <cell r="E45">
            <v>545.58000000000004</v>
          </cell>
          <cell r="F45" t="str">
            <v>$470,00</v>
          </cell>
          <cell r="G45">
            <v>795.45</v>
          </cell>
          <cell r="H45">
            <v>545.58000000000004</v>
          </cell>
          <cell r="I45">
            <v>8903.5499999999993</v>
          </cell>
          <cell r="J45">
            <v>38.049358974358974</v>
          </cell>
          <cell r="K45">
            <v>4.76</v>
          </cell>
          <cell r="L45">
            <v>851230012</v>
          </cell>
          <cell r="M45" t="str">
            <v>NP</v>
          </cell>
          <cell r="N45">
            <v>0</v>
          </cell>
          <cell r="O45">
            <v>0</v>
          </cell>
        </row>
        <row r="46">
          <cell r="B46" t="str">
            <v>MO37</v>
          </cell>
          <cell r="C46" t="str">
            <v>SUPERVISOR ELECTRICO GENERAL / SUPERVISOR SANITARIO GENERAL</v>
          </cell>
          <cell r="D46">
            <v>545.58000000000004</v>
          </cell>
          <cell r="E46">
            <v>545.58000000000004</v>
          </cell>
          <cell r="F46" t="str">
            <v>$470,00</v>
          </cell>
          <cell r="G46">
            <v>795.45</v>
          </cell>
          <cell r="H46">
            <v>545.58000000000004</v>
          </cell>
          <cell r="I46">
            <v>8903.5499999999993</v>
          </cell>
          <cell r="J46">
            <v>38.049358974358974</v>
          </cell>
          <cell r="K46">
            <v>4.76</v>
          </cell>
          <cell r="L46">
            <v>851230012</v>
          </cell>
          <cell r="M46" t="str">
            <v>NP</v>
          </cell>
          <cell r="N46">
            <v>0</v>
          </cell>
          <cell r="O46">
            <v>0</v>
          </cell>
        </row>
        <row r="47">
          <cell r="C47" t="str">
            <v>ESTRUCTURA OCUPACIONAL B1</v>
          </cell>
          <cell r="M47" t="str">
            <v>NP</v>
          </cell>
          <cell r="N47">
            <v>0</v>
          </cell>
          <cell r="O47">
            <v>0</v>
          </cell>
        </row>
        <row r="48">
          <cell r="B48" t="str">
            <v>MO38</v>
          </cell>
          <cell r="C48" t="str">
            <v>INGENIERO ELECTRICO</v>
          </cell>
          <cell r="D48">
            <v>546.98</v>
          </cell>
          <cell r="E48">
            <v>546.98</v>
          </cell>
          <cell r="F48" t="str">
            <v>$470,00</v>
          </cell>
          <cell r="G48">
            <v>797.49</v>
          </cell>
          <cell r="H48">
            <v>546.98</v>
          </cell>
          <cell r="I48">
            <v>8925.19</v>
          </cell>
          <cell r="J48">
            <v>38.141837606837612</v>
          </cell>
          <cell r="K48">
            <v>4.7699999999999996</v>
          </cell>
          <cell r="M48" t="str">
            <v>NP</v>
          </cell>
          <cell r="N48">
            <v>0</v>
          </cell>
          <cell r="O48">
            <v>0</v>
          </cell>
        </row>
        <row r="49">
          <cell r="B49" t="str">
            <v>MO39</v>
          </cell>
          <cell r="C49" t="str">
            <v>INGENIERO CIVIL (ESTRUCTURAL, HIDRAULICO Y VIAL)</v>
          </cell>
          <cell r="D49">
            <v>546.98</v>
          </cell>
          <cell r="E49">
            <v>546.98</v>
          </cell>
          <cell r="F49" t="str">
            <v>$470,00</v>
          </cell>
          <cell r="G49">
            <v>797.49</v>
          </cell>
          <cell r="H49">
            <v>546.98</v>
          </cell>
          <cell r="I49">
            <v>8925.19</v>
          </cell>
          <cell r="J49">
            <v>38.141837606837612</v>
          </cell>
          <cell r="K49">
            <v>4.7699999999999996</v>
          </cell>
          <cell r="M49" t="str">
            <v>NP</v>
          </cell>
          <cell r="N49">
            <v>0</v>
          </cell>
          <cell r="O49">
            <v>0</v>
          </cell>
        </row>
        <row r="50">
          <cell r="B50" t="str">
            <v>MO40</v>
          </cell>
          <cell r="C50" t="str">
            <v>RESIDENTE DE OBRA</v>
          </cell>
          <cell r="D50">
            <v>546.98</v>
          </cell>
          <cell r="E50">
            <v>546.98</v>
          </cell>
          <cell r="F50" t="str">
            <v>$470,00</v>
          </cell>
          <cell r="G50">
            <v>797.49</v>
          </cell>
          <cell r="H50">
            <v>546.98</v>
          </cell>
          <cell r="I50">
            <v>8925.19</v>
          </cell>
          <cell r="J50">
            <v>38.141837606837612</v>
          </cell>
          <cell r="K50">
            <v>4.7699999999999996</v>
          </cell>
          <cell r="L50">
            <v>851230012</v>
          </cell>
          <cell r="M50" t="str">
            <v>NP</v>
          </cell>
          <cell r="N50">
            <v>0</v>
          </cell>
          <cell r="O50">
            <v>0</v>
          </cell>
        </row>
        <row r="51">
          <cell r="C51" t="str">
            <v>LABORATORIO</v>
          </cell>
          <cell r="M51" t="str">
            <v>NP</v>
          </cell>
          <cell r="N51">
            <v>0</v>
          </cell>
          <cell r="O51">
            <v>0</v>
          </cell>
        </row>
        <row r="52">
          <cell r="B52" t="str">
            <v>MO41</v>
          </cell>
          <cell r="C52" t="str">
            <v>LABORATORISTA (EN CONSTRUCCION-  ESTR. OC. C1)</v>
          </cell>
          <cell r="D52">
            <v>544.64</v>
          </cell>
          <cell r="E52">
            <v>544.64</v>
          </cell>
          <cell r="F52" t="str">
            <v>$470,00</v>
          </cell>
          <cell r="G52">
            <v>794.08</v>
          </cell>
          <cell r="H52">
            <v>544.64</v>
          </cell>
          <cell r="I52">
            <v>8889.02</v>
          </cell>
          <cell r="J52">
            <v>37.987264957264962</v>
          </cell>
          <cell r="K52">
            <v>4.75</v>
          </cell>
          <cell r="L52">
            <v>851230012</v>
          </cell>
          <cell r="M52" t="str">
            <v>NP</v>
          </cell>
          <cell r="N52">
            <v>0</v>
          </cell>
          <cell r="O52">
            <v>0</v>
          </cell>
        </row>
        <row r="53">
          <cell r="C53" t="str">
            <v>TOPOGRAFIA</v>
          </cell>
          <cell r="M53" t="str">
            <v>NP</v>
          </cell>
          <cell r="N53">
            <v>0</v>
          </cell>
          <cell r="O53">
            <v>0</v>
          </cell>
        </row>
        <row r="54">
          <cell r="B54" t="str">
            <v>MO42</v>
          </cell>
          <cell r="C54" t="str">
            <v>TOPOGRAFO (EN CONSTRUCCION- ESTR.OC.C1)</v>
          </cell>
          <cell r="D54">
            <v>544.64</v>
          </cell>
          <cell r="E54">
            <v>544.64</v>
          </cell>
          <cell r="F54" t="str">
            <v>$470,00</v>
          </cell>
          <cell r="G54">
            <v>794.08</v>
          </cell>
          <cell r="H54">
            <v>544.64</v>
          </cell>
          <cell r="I54">
            <v>8889.02</v>
          </cell>
          <cell r="J54">
            <v>37.987264957264962</v>
          </cell>
          <cell r="K54">
            <v>4.75</v>
          </cell>
          <cell r="L54">
            <v>851230012</v>
          </cell>
          <cell r="M54" t="str">
            <v>NP</v>
          </cell>
          <cell r="N54">
            <v>0</v>
          </cell>
          <cell r="O54">
            <v>0</v>
          </cell>
        </row>
        <row r="55">
          <cell r="C55" t="str">
            <v>DIBUJANTES</v>
          </cell>
          <cell r="M55" t="str">
            <v>NP</v>
          </cell>
          <cell r="N55">
            <v>0</v>
          </cell>
          <cell r="O55">
            <v>0</v>
          </cell>
        </row>
        <row r="56">
          <cell r="B56" t="str">
            <v>MO43</v>
          </cell>
          <cell r="C56" t="str">
            <v>DIBUJANTE (EN CONSTRUCCION-  ESTR.OC.C2)</v>
          </cell>
          <cell r="D56">
            <v>516.94000000000005</v>
          </cell>
          <cell r="E56">
            <v>516.94000000000005</v>
          </cell>
          <cell r="F56" t="str">
            <v>$470,00</v>
          </cell>
          <cell r="G56">
            <v>753.7</v>
          </cell>
          <cell r="H56">
            <v>516.94000000000005</v>
          </cell>
          <cell r="I56">
            <v>8460.85</v>
          </cell>
          <cell r="J56">
            <v>36.157478632478636</v>
          </cell>
          <cell r="K56">
            <v>4.5199999999999996</v>
          </cell>
          <cell r="M56" t="str">
            <v>NP</v>
          </cell>
          <cell r="N56">
            <v>0</v>
          </cell>
          <cell r="O56">
            <v>0</v>
          </cell>
        </row>
        <row r="57">
          <cell r="C57" t="str">
            <v>SECCION A: OPERADORES</v>
          </cell>
          <cell r="M57" t="str">
            <v>NP</v>
          </cell>
          <cell r="N57">
            <v>0</v>
          </cell>
          <cell r="O57">
            <v>0</v>
          </cell>
        </row>
        <row r="58">
          <cell r="C58" t="str">
            <v>ESTRUCTURA OCUPACIONAL C1 (GRUPO I)</v>
          </cell>
          <cell r="M58" t="str">
            <v>NP</v>
          </cell>
          <cell r="N58">
            <v>0</v>
          </cell>
          <cell r="O58">
            <v>0</v>
          </cell>
        </row>
        <row r="59">
          <cell r="B59" t="str">
            <v>MO44</v>
          </cell>
          <cell r="C59" t="str">
            <v>OPERADOR DE MOTONIVELADORA</v>
          </cell>
          <cell r="D59">
            <v>544.64</v>
          </cell>
          <cell r="E59">
            <v>544.64</v>
          </cell>
          <cell r="F59" t="str">
            <v>$470,00</v>
          </cell>
          <cell r="G59">
            <v>794.08</v>
          </cell>
          <cell r="H59">
            <v>544.64</v>
          </cell>
          <cell r="I59">
            <v>8889.02</v>
          </cell>
          <cell r="J59">
            <v>37.987264957264962</v>
          </cell>
          <cell r="K59">
            <v>4.75</v>
          </cell>
          <cell r="L59" t="str">
            <v>851230012</v>
          </cell>
          <cell r="M59" t="str">
            <v>NP</v>
          </cell>
          <cell r="N59">
            <v>0</v>
          </cell>
          <cell r="O59">
            <v>0</v>
          </cell>
        </row>
        <row r="60">
          <cell r="B60" t="str">
            <v>MO45</v>
          </cell>
          <cell r="C60" t="str">
            <v>OPERADOR DE EXCAVADORA</v>
          </cell>
          <cell r="D60">
            <v>544.64</v>
          </cell>
          <cell r="E60">
            <v>544.64</v>
          </cell>
          <cell r="F60" t="str">
            <v>$470,00</v>
          </cell>
          <cell r="G60">
            <v>794.08</v>
          </cell>
          <cell r="H60">
            <v>544.64</v>
          </cell>
          <cell r="I60">
            <v>8889.02</v>
          </cell>
          <cell r="J60">
            <v>37.987264957264962</v>
          </cell>
          <cell r="K60">
            <v>4.75</v>
          </cell>
          <cell r="M60" t="str">
            <v>NP</v>
          </cell>
          <cell r="N60">
            <v>0</v>
          </cell>
          <cell r="O60">
            <v>0</v>
          </cell>
        </row>
        <row r="61">
          <cell r="B61" t="str">
            <v>MO46</v>
          </cell>
          <cell r="C61" t="str">
            <v>OPERADOR DE GRUA PUENTE DE ELEVACION</v>
          </cell>
          <cell r="D61">
            <v>544.64</v>
          </cell>
          <cell r="E61">
            <v>544.64</v>
          </cell>
          <cell r="F61" t="str">
            <v>$470,00</v>
          </cell>
          <cell r="G61">
            <v>794.08</v>
          </cell>
          <cell r="H61">
            <v>544.64</v>
          </cell>
          <cell r="I61">
            <v>8889.02</v>
          </cell>
          <cell r="J61">
            <v>37.987264957264962</v>
          </cell>
          <cell r="K61">
            <v>4.75</v>
          </cell>
          <cell r="L61" t="str">
            <v>851230012</v>
          </cell>
          <cell r="M61" t="str">
            <v>NP</v>
          </cell>
          <cell r="N61">
            <v>0</v>
          </cell>
          <cell r="O61">
            <v>0</v>
          </cell>
        </row>
        <row r="62">
          <cell r="B62" t="str">
            <v>MO47</v>
          </cell>
          <cell r="C62" t="str">
            <v>OPERADOR DE PALA DE CASTILLO</v>
          </cell>
          <cell r="D62">
            <v>544.64</v>
          </cell>
          <cell r="E62">
            <v>544.64</v>
          </cell>
          <cell r="F62" t="str">
            <v>$470,00</v>
          </cell>
          <cell r="G62">
            <v>794.08</v>
          </cell>
          <cell r="H62">
            <v>544.64</v>
          </cell>
          <cell r="I62">
            <v>8889.02</v>
          </cell>
          <cell r="J62">
            <v>37.987264957264962</v>
          </cell>
          <cell r="K62">
            <v>4.75</v>
          </cell>
          <cell r="M62" t="str">
            <v>NP</v>
          </cell>
          <cell r="N62">
            <v>0</v>
          </cell>
          <cell r="O62">
            <v>0</v>
          </cell>
        </row>
        <row r="63">
          <cell r="B63" t="str">
            <v>MO48</v>
          </cell>
          <cell r="C63" t="str">
            <v>OPERADOR DE GRUA ESTACIONARIA</v>
          </cell>
          <cell r="D63">
            <v>544.64</v>
          </cell>
          <cell r="E63">
            <v>544.64</v>
          </cell>
          <cell r="F63" t="str">
            <v>$470,00</v>
          </cell>
          <cell r="G63">
            <v>794.08</v>
          </cell>
          <cell r="H63">
            <v>544.64</v>
          </cell>
          <cell r="I63">
            <v>8889.02</v>
          </cell>
          <cell r="J63">
            <v>37.987264957264962</v>
          </cell>
          <cell r="K63">
            <v>4.75</v>
          </cell>
          <cell r="M63" t="str">
            <v>NP</v>
          </cell>
          <cell r="N63">
            <v>0</v>
          </cell>
          <cell r="O63">
            <v>0</v>
          </cell>
        </row>
        <row r="64">
          <cell r="B64" t="str">
            <v>MO49</v>
          </cell>
          <cell r="C64" t="str">
            <v>OPERADOR DE DRAGA/DRAGLINE</v>
          </cell>
          <cell r="D64">
            <v>544.64</v>
          </cell>
          <cell r="E64">
            <v>544.64</v>
          </cell>
          <cell r="F64" t="str">
            <v>$470,00</v>
          </cell>
          <cell r="G64">
            <v>794.08</v>
          </cell>
          <cell r="H64">
            <v>544.64</v>
          </cell>
          <cell r="I64">
            <v>8889.02</v>
          </cell>
          <cell r="J64">
            <v>37.987264957264962</v>
          </cell>
          <cell r="K64">
            <v>4.75</v>
          </cell>
          <cell r="M64" t="str">
            <v>NP</v>
          </cell>
          <cell r="N64">
            <v>0</v>
          </cell>
          <cell r="O64">
            <v>0</v>
          </cell>
        </row>
        <row r="65">
          <cell r="B65" t="str">
            <v>MO50</v>
          </cell>
          <cell r="C65" t="str">
            <v>OPERADOR DE TRACTOR CARRILES O RUEDAS (BULLDOZER. TOPADOR. ROTURADOR. MALACATE. TRAÍLLA)</v>
          </cell>
          <cell r="D65">
            <v>544.64</v>
          </cell>
          <cell r="E65">
            <v>544.64</v>
          </cell>
          <cell r="F65" t="str">
            <v>$470,00</v>
          </cell>
          <cell r="G65">
            <v>794.08</v>
          </cell>
          <cell r="H65">
            <v>544.64</v>
          </cell>
          <cell r="I65">
            <v>8889.02</v>
          </cell>
          <cell r="J65">
            <v>37.987264957264962</v>
          </cell>
          <cell r="K65">
            <v>4.75</v>
          </cell>
          <cell r="M65" t="str">
            <v>NP</v>
          </cell>
          <cell r="N65">
            <v>0</v>
          </cell>
          <cell r="O65">
            <v>0</v>
          </cell>
        </row>
        <row r="66">
          <cell r="B66" t="str">
            <v>MO51</v>
          </cell>
          <cell r="C66" t="str">
            <v>OPERADOR DE TRACTOR TIENDE TUBOS (SIDE BONE)</v>
          </cell>
          <cell r="D66">
            <v>544.64</v>
          </cell>
          <cell r="E66">
            <v>544.64</v>
          </cell>
          <cell r="F66" t="str">
            <v>$470,00</v>
          </cell>
          <cell r="G66">
            <v>794.08</v>
          </cell>
          <cell r="H66">
            <v>544.64</v>
          </cell>
          <cell r="I66">
            <v>8889.02</v>
          </cell>
          <cell r="J66">
            <v>37.987264957264962</v>
          </cell>
          <cell r="K66">
            <v>4.75</v>
          </cell>
          <cell r="M66" t="str">
            <v>NP</v>
          </cell>
          <cell r="N66">
            <v>0</v>
          </cell>
          <cell r="O66">
            <v>0</v>
          </cell>
        </row>
        <row r="67">
          <cell r="B67" t="str">
            <v>MO52</v>
          </cell>
          <cell r="C67" t="str">
            <v>OPERADOR DE MOTOTRAILLA</v>
          </cell>
          <cell r="D67">
            <v>544.64</v>
          </cell>
          <cell r="E67">
            <v>544.64</v>
          </cell>
          <cell r="F67" t="str">
            <v>$470,00</v>
          </cell>
          <cell r="G67">
            <v>794.08</v>
          </cell>
          <cell r="H67">
            <v>544.64</v>
          </cell>
          <cell r="I67">
            <v>8889.02</v>
          </cell>
          <cell r="J67">
            <v>37.987264957264962</v>
          </cell>
          <cell r="K67">
            <v>4.75</v>
          </cell>
          <cell r="M67" t="str">
            <v>NP</v>
          </cell>
          <cell r="N67">
            <v>0</v>
          </cell>
          <cell r="O67">
            <v>0</v>
          </cell>
        </row>
        <row r="68">
          <cell r="B68" t="str">
            <v>MO53</v>
          </cell>
          <cell r="C68" t="str">
            <v>OPERADOR DE CARGADORA FRONTAL (PAYLOADER SOBRE RUEDAS U ORUGAS)</v>
          </cell>
          <cell r="D68">
            <v>544.64</v>
          </cell>
          <cell r="E68">
            <v>544.64</v>
          </cell>
          <cell r="F68" t="str">
            <v>$470,00</v>
          </cell>
          <cell r="G68">
            <v>794.08</v>
          </cell>
          <cell r="H68">
            <v>544.64</v>
          </cell>
          <cell r="I68">
            <v>8889.02</v>
          </cell>
          <cell r="J68">
            <v>37.987264957264962</v>
          </cell>
          <cell r="K68">
            <v>4.75</v>
          </cell>
          <cell r="L68" t="str">
            <v>851230012</v>
          </cell>
          <cell r="M68" t="str">
            <v>NP</v>
          </cell>
          <cell r="N68">
            <v>0</v>
          </cell>
          <cell r="O68">
            <v>0</v>
          </cell>
        </row>
        <row r="69">
          <cell r="B69" t="str">
            <v>MO54</v>
          </cell>
          <cell r="C69" t="str">
            <v>OPERADOR DE RETROEXCAVADORA</v>
          </cell>
          <cell r="D69">
            <v>544.64</v>
          </cell>
          <cell r="E69">
            <v>544.64</v>
          </cell>
          <cell r="F69" t="str">
            <v>$470,00</v>
          </cell>
          <cell r="G69">
            <v>794.08</v>
          </cell>
          <cell r="H69">
            <v>544.64</v>
          </cell>
          <cell r="I69">
            <v>8889.02</v>
          </cell>
          <cell r="J69">
            <v>37.987264957264962</v>
          </cell>
          <cell r="K69">
            <v>4.75</v>
          </cell>
          <cell r="L69" t="str">
            <v>851230012</v>
          </cell>
          <cell r="M69" t="str">
            <v>NP</v>
          </cell>
          <cell r="N69">
            <v>0</v>
          </cell>
          <cell r="O69">
            <v>0</v>
          </cell>
        </row>
        <row r="70">
          <cell r="B70" t="str">
            <v>MO55</v>
          </cell>
          <cell r="C70" t="str">
            <v>OPERADOR DE AUTO-TREN CAMA BAJA (TRAILER)</v>
          </cell>
          <cell r="D70">
            <v>544.64</v>
          </cell>
          <cell r="E70">
            <v>544.64</v>
          </cell>
          <cell r="F70" t="str">
            <v>$470,00</v>
          </cell>
          <cell r="G70">
            <v>794.08</v>
          </cell>
          <cell r="H70">
            <v>544.64</v>
          </cell>
          <cell r="I70">
            <v>8889.02</v>
          </cell>
          <cell r="J70">
            <v>37.987264957264962</v>
          </cell>
          <cell r="K70">
            <v>4.75</v>
          </cell>
          <cell r="M70" t="str">
            <v>NP</v>
          </cell>
          <cell r="N70">
            <v>0</v>
          </cell>
          <cell r="O70">
            <v>0</v>
          </cell>
        </row>
        <row r="71">
          <cell r="B71" t="str">
            <v>MO56</v>
          </cell>
          <cell r="C71" t="str">
            <v>OPERADOR DE FRESADORA DE PAVIMENTO ASFALTICO/ROTOMIL</v>
          </cell>
          <cell r="D71">
            <v>544.64</v>
          </cell>
          <cell r="E71">
            <v>544.64</v>
          </cell>
          <cell r="F71" t="str">
            <v>$470,00</v>
          </cell>
          <cell r="G71">
            <v>794.08</v>
          </cell>
          <cell r="H71">
            <v>544.64</v>
          </cell>
          <cell r="I71">
            <v>8889.02</v>
          </cell>
          <cell r="J71">
            <v>37.987264957264962</v>
          </cell>
          <cell r="K71">
            <v>4.75</v>
          </cell>
          <cell r="M71" t="str">
            <v>NP</v>
          </cell>
          <cell r="N71">
            <v>0</v>
          </cell>
          <cell r="O71">
            <v>0</v>
          </cell>
        </row>
        <row r="72">
          <cell r="B72" t="str">
            <v>MO57</v>
          </cell>
          <cell r="C72" t="str">
            <v>OPERADOR DE RECICLADORA DE PAVIMENTO ASFALTICO/ROTOMIL</v>
          </cell>
          <cell r="D72">
            <v>544.64</v>
          </cell>
          <cell r="E72">
            <v>544.64</v>
          </cell>
          <cell r="F72" t="str">
            <v>$470,00</v>
          </cell>
          <cell r="G72">
            <v>794.08</v>
          </cell>
          <cell r="H72">
            <v>544.64</v>
          </cell>
          <cell r="I72">
            <v>8889.02</v>
          </cell>
          <cell r="J72">
            <v>37.987264957264962</v>
          </cell>
          <cell r="K72">
            <v>4.75</v>
          </cell>
          <cell r="M72" t="str">
            <v>NP</v>
          </cell>
          <cell r="N72">
            <v>0</v>
          </cell>
          <cell r="O72">
            <v>0</v>
          </cell>
        </row>
        <row r="73">
          <cell r="B73" t="str">
            <v>MO58</v>
          </cell>
          <cell r="C73" t="str">
            <v>OPERADOR DE PLANTA DE EMULSION ASFALTICA</v>
          </cell>
          <cell r="D73">
            <v>544.64</v>
          </cell>
          <cell r="E73">
            <v>544.64</v>
          </cell>
          <cell r="F73" t="str">
            <v>$470,00</v>
          </cell>
          <cell r="G73">
            <v>794.08</v>
          </cell>
          <cell r="H73">
            <v>544.64</v>
          </cell>
          <cell r="I73">
            <v>8889.02</v>
          </cell>
          <cell r="J73">
            <v>37.987264957264962</v>
          </cell>
          <cell r="K73">
            <v>4.75</v>
          </cell>
          <cell r="M73" t="str">
            <v>NP</v>
          </cell>
          <cell r="N73">
            <v>0</v>
          </cell>
          <cell r="O73">
            <v>0</v>
          </cell>
        </row>
        <row r="74">
          <cell r="B74" t="str">
            <v>MO59</v>
          </cell>
          <cell r="C74" t="str">
            <v>OPERADOR DE MAQUINA PARA SELLOS ASFALTICOS</v>
          </cell>
          <cell r="D74">
            <v>544.64</v>
          </cell>
          <cell r="E74">
            <v>544.64</v>
          </cell>
          <cell r="F74" t="str">
            <v>$470,00</v>
          </cell>
          <cell r="G74">
            <v>794.08</v>
          </cell>
          <cell r="H74">
            <v>544.64</v>
          </cell>
          <cell r="I74">
            <v>8889.02</v>
          </cell>
          <cell r="J74">
            <v>37.987264957264962</v>
          </cell>
          <cell r="K74">
            <v>4.75</v>
          </cell>
          <cell r="M74" t="str">
            <v>NP</v>
          </cell>
          <cell r="N74">
            <v>0</v>
          </cell>
          <cell r="O74">
            <v>0</v>
          </cell>
        </row>
        <row r="75">
          <cell r="B75" t="str">
            <v>MO60</v>
          </cell>
          <cell r="C75" t="str">
            <v>OPERADOR DE SQUIDER</v>
          </cell>
          <cell r="D75">
            <v>544.64</v>
          </cell>
          <cell r="E75">
            <v>544.64</v>
          </cell>
          <cell r="F75" t="str">
            <v>$470,00</v>
          </cell>
          <cell r="G75">
            <v>794.08</v>
          </cell>
          <cell r="H75">
            <v>544.64</v>
          </cell>
          <cell r="I75">
            <v>8889.02</v>
          </cell>
          <cell r="J75">
            <v>37.987264957264962</v>
          </cell>
          <cell r="K75">
            <v>4.75</v>
          </cell>
          <cell r="M75" t="str">
            <v>NP</v>
          </cell>
          <cell r="N75">
            <v>0</v>
          </cell>
          <cell r="O75">
            <v>0</v>
          </cell>
        </row>
        <row r="76">
          <cell r="B76" t="str">
            <v>MO61</v>
          </cell>
          <cell r="C76" t="str">
            <v>OPERADOR DE CAMION ARTICULADO CON VOLTEO (EN CONSTRUCCION)</v>
          </cell>
          <cell r="D76">
            <v>544.64</v>
          </cell>
          <cell r="E76">
            <v>544.64</v>
          </cell>
          <cell r="F76" t="str">
            <v>$470,00</v>
          </cell>
          <cell r="G76">
            <v>794.08</v>
          </cell>
          <cell r="H76">
            <v>544.64</v>
          </cell>
          <cell r="I76">
            <v>8889.02</v>
          </cell>
          <cell r="J76">
            <v>37.987264957264962</v>
          </cell>
          <cell r="K76">
            <v>4.75</v>
          </cell>
          <cell r="M76" t="str">
            <v>NP</v>
          </cell>
          <cell r="N76">
            <v>0</v>
          </cell>
          <cell r="O76">
            <v>0</v>
          </cell>
        </row>
        <row r="77">
          <cell r="B77" t="str">
            <v>MO62</v>
          </cell>
          <cell r="C77" t="str">
            <v>OPERADOR DE CAMION MEZCLADOR PARA MICROPAVIMENTOS</v>
          </cell>
          <cell r="D77">
            <v>544.64</v>
          </cell>
          <cell r="E77">
            <v>544.64</v>
          </cell>
          <cell r="F77" t="str">
            <v>$470,00</v>
          </cell>
          <cell r="G77">
            <v>794.08</v>
          </cell>
          <cell r="H77">
            <v>544.64</v>
          </cell>
          <cell r="I77">
            <v>8889.02</v>
          </cell>
          <cell r="J77">
            <v>37.987264957264962</v>
          </cell>
          <cell r="K77">
            <v>4.75</v>
          </cell>
          <cell r="M77" t="str">
            <v>NP</v>
          </cell>
          <cell r="N77">
            <v>0</v>
          </cell>
          <cell r="O77">
            <v>0</v>
          </cell>
        </row>
        <row r="78">
          <cell r="B78" t="str">
            <v>MO63</v>
          </cell>
          <cell r="C78" t="str">
            <v>OPERADOR DE CAMION CISTERNA PARA CEMENTO Y ASFALTO (ADICIONAL AL TRASLADO DEBE CONECTAR LOS EQUIPOS PARA EMBARQUE Y DESEMBARQUE, MONITOREAR EQUIPO DE PRESION)</v>
          </cell>
          <cell r="D78">
            <v>544.64</v>
          </cell>
          <cell r="E78">
            <v>544.64</v>
          </cell>
          <cell r="F78" t="str">
            <v>$470,00</v>
          </cell>
          <cell r="G78">
            <v>794.08</v>
          </cell>
          <cell r="H78">
            <v>544.64</v>
          </cell>
          <cell r="I78">
            <v>8889.02</v>
          </cell>
          <cell r="J78">
            <v>37.987264957264962</v>
          </cell>
          <cell r="K78">
            <v>4.75</v>
          </cell>
          <cell r="M78" t="str">
            <v>NP</v>
          </cell>
          <cell r="N78">
            <v>0</v>
          </cell>
          <cell r="O78">
            <v>0</v>
          </cell>
        </row>
        <row r="79">
          <cell r="B79" t="str">
            <v>MO64</v>
          </cell>
          <cell r="C79" t="str">
            <v>OPERADOR DE PERFORADORA DE BRAZOS MULTIPLES (JUMBO)</v>
          </cell>
          <cell r="D79">
            <v>544.64</v>
          </cell>
          <cell r="E79">
            <v>544.64</v>
          </cell>
          <cell r="F79" t="str">
            <v>$470,00</v>
          </cell>
          <cell r="G79">
            <v>794.08</v>
          </cell>
          <cell r="H79">
            <v>544.64</v>
          </cell>
          <cell r="I79">
            <v>8889.02</v>
          </cell>
          <cell r="J79">
            <v>37.987264957264962</v>
          </cell>
          <cell r="K79">
            <v>4.75</v>
          </cell>
          <cell r="M79" t="str">
            <v>NP</v>
          </cell>
          <cell r="N79">
            <v>0</v>
          </cell>
          <cell r="O79">
            <v>0</v>
          </cell>
        </row>
        <row r="80">
          <cell r="B80" t="str">
            <v>MO65</v>
          </cell>
          <cell r="C80" t="str">
            <v>OPERADOR DE MAQUINA TUNELADORA (TOPO)</v>
          </cell>
          <cell r="D80">
            <v>544.64</v>
          </cell>
          <cell r="E80">
            <v>544.64</v>
          </cell>
          <cell r="F80" t="str">
            <v>$470,00</v>
          </cell>
          <cell r="G80">
            <v>794.08</v>
          </cell>
          <cell r="H80">
            <v>544.64</v>
          </cell>
          <cell r="I80">
            <v>8889.02</v>
          </cell>
          <cell r="J80">
            <v>37.987264957264962</v>
          </cell>
          <cell r="K80">
            <v>4.75</v>
          </cell>
          <cell r="M80" t="str">
            <v>NP</v>
          </cell>
          <cell r="N80">
            <v>0</v>
          </cell>
          <cell r="O80">
            <v>0</v>
          </cell>
        </row>
        <row r="81">
          <cell r="B81" t="str">
            <v>MO66</v>
          </cell>
          <cell r="C81" t="str">
            <v>OPERADOR DE CONCRETERA RODANTE/MIXER</v>
          </cell>
          <cell r="D81">
            <v>544.64</v>
          </cell>
          <cell r="E81">
            <v>544.64</v>
          </cell>
          <cell r="F81" t="str">
            <v>$470,00</v>
          </cell>
          <cell r="G81">
            <v>794.08</v>
          </cell>
          <cell r="H81">
            <v>544.64</v>
          </cell>
          <cell r="I81">
            <v>8889.02</v>
          </cell>
          <cell r="J81">
            <v>37.987264957264962</v>
          </cell>
          <cell r="K81">
            <v>4.75</v>
          </cell>
          <cell r="M81" t="str">
            <v>NP</v>
          </cell>
          <cell r="N81">
            <v>0</v>
          </cell>
          <cell r="O81">
            <v>0</v>
          </cell>
        </row>
        <row r="82">
          <cell r="B82" t="str">
            <v>MO67</v>
          </cell>
          <cell r="C82" t="str">
            <v>OPERADOR DE MAQUINA EXTENDEDORA DE ADOQUIN</v>
          </cell>
          <cell r="D82">
            <v>544.64</v>
          </cell>
          <cell r="E82">
            <v>544.64</v>
          </cell>
          <cell r="F82" t="str">
            <v>$470,00</v>
          </cell>
          <cell r="G82">
            <v>794.08</v>
          </cell>
          <cell r="H82">
            <v>544.64</v>
          </cell>
          <cell r="I82">
            <v>8889.02</v>
          </cell>
          <cell r="J82">
            <v>37.987264957264962</v>
          </cell>
          <cell r="K82">
            <v>4.75</v>
          </cell>
          <cell r="M82" t="str">
            <v>NP</v>
          </cell>
          <cell r="N82">
            <v>0</v>
          </cell>
          <cell r="O82">
            <v>0</v>
          </cell>
        </row>
        <row r="83">
          <cell r="B83" t="str">
            <v>MO68</v>
          </cell>
          <cell r="C83" t="str">
            <v>OPERADOR DE MAQUINA ZANJADORA</v>
          </cell>
          <cell r="D83">
            <v>544.64</v>
          </cell>
          <cell r="E83">
            <v>544.64</v>
          </cell>
          <cell r="F83" t="str">
            <v>$470,00</v>
          </cell>
          <cell r="G83">
            <v>794.08</v>
          </cell>
          <cell r="H83">
            <v>544.64</v>
          </cell>
          <cell r="I83">
            <v>8889.02</v>
          </cell>
          <cell r="J83">
            <v>37.987264957264962</v>
          </cell>
          <cell r="K83">
            <v>4.75</v>
          </cell>
          <cell r="M83" t="str">
            <v>NP</v>
          </cell>
          <cell r="N83">
            <v>0</v>
          </cell>
          <cell r="O83">
            <v>0</v>
          </cell>
        </row>
        <row r="84">
          <cell r="C84" t="str">
            <v>ESTRUCTURA OCUPACIONAL C2 (GRUPO II)</v>
          </cell>
          <cell r="M84" t="str">
            <v>NP</v>
          </cell>
          <cell r="N84">
            <v>0</v>
          </cell>
          <cell r="O84">
            <v>0</v>
          </cell>
        </row>
        <row r="85">
          <cell r="B85" t="str">
            <v>MO69</v>
          </cell>
          <cell r="C85" t="str">
            <v>OPERADOR RESPONSABLE DE LA PLANTA HORMIGONERA</v>
          </cell>
          <cell r="D85">
            <v>516.94000000000005</v>
          </cell>
          <cell r="E85">
            <v>516.94000000000005</v>
          </cell>
          <cell r="F85" t="str">
            <v>$470,00</v>
          </cell>
          <cell r="G85">
            <v>753.7</v>
          </cell>
          <cell r="H85">
            <v>516.94000000000005</v>
          </cell>
          <cell r="I85">
            <v>8460.85</v>
          </cell>
          <cell r="J85">
            <v>36.157478632478636</v>
          </cell>
          <cell r="K85">
            <v>4.5199999999999996</v>
          </cell>
          <cell r="M85" t="str">
            <v>NP</v>
          </cell>
          <cell r="N85">
            <v>0</v>
          </cell>
          <cell r="O85">
            <v>0</v>
          </cell>
        </row>
        <row r="86">
          <cell r="B86" t="str">
            <v>MO70</v>
          </cell>
          <cell r="C86" t="str">
            <v>OPERADOR RESPONSABLE DE LA PLANTA TRITURADORA</v>
          </cell>
          <cell r="D86">
            <v>516.94000000000005</v>
          </cell>
          <cell r="E86">
            <v>516.94000000000005</v>
          </cell>
          <cell r="F86" t="str">
            <v>$470,00</v>
          </cell>
          <cell r="G86">
            <v>753.7</v>
          </cell>
          <cell r="H86">
            <v>516.94000000000005</v>
          </cell>
          <cell r="I86">
            <v>8460.85</v>
          </cell>
          <cell r="J86">
            <v>36.157478632478636</v>
          </cell>
          <cell r="K86">
            <v>4.5199999999999996</v>
          </cell>
          <cell r="M86" t="str">
            <v>NP</v>
          </cell>
          <cell r="N86">
            <v>0</v>
          </cell>
          <cell r="O86">
            <v>0</v>
          </cell>
        </row>
        <row r="87">
          <cell r="B87" t="str">
            <v>MO71</v>
          </cell>
          <cell r="C87" t="str">
            <v>OPERADOR RESPONSABLE DE LA PLANTA ASFALTICA</v>
          </cell>
          <cell r="D87">
            <v>516.94000000000005</v>
          </cell>
          <cell r="E87">
            <v>516.94000000000005</v>
          </cell>
          <cell r="F87" t="str">
            <v>$470,00</v>
          </cell>
          <cell r="G87">
            <v>753.7</v>
          </cell>
          <cell r="H87">
            <v>516.94000000000005</v>
          </cell>
          <cell r="I87">
            <v>8460.85</v>
          </cell>
          <cell r="J87">
            <v>36.157478632478636</v>
          </cell>
          <cell r="K87">
            <v>4.5199999999999996</v>
          </cell>
          <cell r="M87" t="str">
            <v>NP</v>
          </cell>
          <cell r="N87">
            <v>0</v>
          </cell>
          <cell r="O87">
            <v>0</v>
          </cell>
        </row>
        <row r="88">
          <cell r="B88" t="str">
            <v>MO72</v>
          </cell>
          <cell r="C88" t="str">
            <v>OPERADOR DE TRACK DRILL</v>
          </cell>
          <cell r="D88">
            <v>516.94000000000005</v>
          </cell>
          <cell r="E88">
            <v>516.94000000000005</v>
          </cell>
          <cell r="F88" t="str">
            <v>$470,00</v>
          </cell>
          <cell r="G88">
            <v>753.7</v>
          </cell>
          <cell r="H88">
            <v>516.94000000000005</v>
          </cell>
          <cell r="I88">
            <v>8460.85</v>
          </cell>
          <cell r="J88">
            <v>36.157478632478636</v>
          </cell>
          <cell r="K88">
            <v>4.5199999999999996</v>
          </cell>
          <cell r="M88" t="str">
            <v>NP</v>
          </cell>
          <cell r="N88">
            <v>0</v>
          </cell>
          <cell r="O88">
            <v>0</v>
          </cell>
        </row>
        <row r="89">
          <cell r="B89" t="str">
            <v>MO73</v>
          </cell>
          <cell r="C89" t="str">
            <v>OPERADOR DE RODILLO AUTOPROPULSADO</v>
          </cell>
          <cell r="D89">
            <v>516.94000000000005</v>
          </cell>
          <cell r="E89">
            <v>516.94000000000005</v>
          </cell>
          <cell r="F89" t="str">
            <v>$470,00</v>
          </cell>
          <cell r="G89">
            <v>753.7</v>
          </cell>
          <cell r="H89">
            <v>516.94000000000005</v>
          </cell>
          <cell r="I89">
            <v>8460.85</v>
          </cell>
          <cell r="J89">
            <v>36.157478632478636</v>
          </cell>
          <cell r="K89">
            <v>4.5199999999999996</v>
          </cell>
          <cell r="L89" t="str">
            <v>851230012</v>
          </cell>
          <cell r="M89" t="str">
            <v>NP</v>
          </cell>
          <cell r="N89">
            <v>0</v>
          </cell>
          <cell r="O89">
            <v>0</v>
          </cell>
        </row>
        <row r="90">
          <cell r="B90" t="str">
            <v>MO74</v>
          </cell>
          <cell r="C90" t="str">
            <v>OPERADOR DE DISTRIBUIDOR DE ASFALTO</v>
          </cell>
          <cell r="D90">
            <v>516.94000000000005</v>
          </cell>
          <cell r="E90">
            <v>516.94000000000005</v>
          </cell>
          <cell r="F90" t="str">
            <v>$470,00</v>
          </cell>
          <cell r="G90">
            <v>753.7</v>
          </cell>
          <cell r="H90">
            <v>516.94000000000005</v>
          </cell>
          <cell r="I90">
            <v>8460.85</v>
          </cell>
          <cell r="J90">
            <v>36.157478632478636</v>
          </cell>
          <cell r="K90">
            <v>4.5199999999999996</v>
          </cell>
          <cell r="M90" t="str">
            <v>NP</v>
          </cell>
          <cell r="N90">
            <v>0</v>
          </cell>
          <cell r="O90">
            <v>0</v>
          </cell>
        </row>
        <row r="91">
          <cell r="B91" t="str">
            <v>MO75</v>
          </cell>
          <cell r="C91" t="str">
            <v>OPERADOR DE DISTRIBUIDOR DE AGREGADOS</v>
          </cell>
          <cell r="D91">
            <v>516.94000000000005</v>
          </cell>
          <cell r="E91">
            <v>516.94000000000005</v>
          </cell>
          <cell r="F91" t="str">
            <v>$470,00</v>
          </cell>
          <cell r="G91">
            <v>753.7</v>
          </cell>
          <cell r="H91">
            <v>516.94000000000005</v>
          </cell>
          <cell r="I91">
            <v>8460.85</v>
          </cell>
          <cell r="J91">
            <v>36.157478632478636</v>
          </cell>
          <cell r="K91">
            <v>4.5199999999999996</v>
          </cell>
          <cell r="M91" t="str">
            <v>NP</v>
          </cell>
          <cell r="N91">
            <v>0</v>
          </cell>
          <cell r="O91">
            <v>0</v>
          </cell>
        </row>
        <row r="92">
          <cell r="B92" t="str">
            <v>MO76</v>
          </cell>
          <cell r="C92" t="str">
            <v>OPERADOR DE ACABADORA DE PAVIMENTO DE HORMIGON</v>
          </cell>
          <cell r="D92">
            <v>516.94000000000005</v>
          </cell>
          <cell r="E92">
            <v>516.94000000000005</v>
          </cell>
          <cell r="F92" t="str">
            <v>$470,00</v>
          </cell>
          <cell r="G92">
            <v>753.7</v>
          </cell>
          <cell r="H92">
            <v>516.94000000000005</v>
          </cell>
          <cell r="I92">
            <v>8460.85</v>
          </cell>
          <cell r="J92">
            <v>36.157478632478636</v>
          </cell>
          <cell r="K92">
            <v>4.5199999999999996</v>
          </cell>
          <cell r="M92" t="str">
            <v>NP</v>
          </cell>
          <cell r="N92">
            <v>0</v>
          </cell>
          <cell r="O92">
            <v>0</v>
          </cell>
        </row>
        <row r="93">
          <cell r="B93" t="str">
            <v>MO77</v>
          </cell>
          <cell r="C93" t="str">
            <v>OPERADOR DE ACABADORA DE PAVIMENTO ASFALTICO</v>
          </cell>
          <cell r="D93">
            <v>516.94000000000005</v>
          </cell>
          <cell r="E93">
            <v>516.94000000000005</v>
          </cell>
          <cell r="F93" t="str">
            <v>$470,00</v>
          </cell>
          <cell r="G93">
            <v>753.7</v>
          </cell>
          <cell r="H93">
            <v>516.94000000000005</v>
          </cell>
          <cell r="I93">
            <v>8460.85</v>
          </cell>
          <cell r="J93">
            <v>36.157478632478636</v>
          </cell>
          <cell r="K93">
            <v>4.5199999999999996</v>
          </cell>
          <cell r="M93" t="str">
            <v>NP</v>
          </cell>
          <cell r="N93">
            <v>0</v>
          </cell>
          <cell r="O93">
            <v>0</v>
          </cell>
        </row>
        <row r="94">
          <cell r="B94" t="str">
            <v>MO78</v>
          </cell>
          <cell r="C94" t="str">
            <v>OPERADOR DE GRADA ELEVADORA / CANASTILLA ELEVADORA</v>
          </cell>
          <cell r="D94">
            <v>516.94000000000005</v>
          </cell>
          <cell r="E94">
            <v>516.94000000000005</v>
          </cell>
          <cell r="F94" t="str">
            <v>$470,00</v>
          </cell>
          <cell r="G94">
            <v>753.7</v>
          </cell>
          <cell r="H94">
            <v>516.94000000000005</v>
          </cell>
          <cell r="I94">
            <v>8460.85</v>
          </cell>
          <cell r="J94">
            <v>36.157478632478636</v>
          </cell>
          <cell r="K94">
            <v>4.5199999999999996</v>
          </cell>
          <cell r="M94" t="str">
            <v>NP</v>
          </cell>
          <cell r="N94">
            <v>0</v>
          </cell>
          <cell r="O94">
            <v>0</v>
          </cell>
        </row>
        <row r="95">
          <cell r="B95" t="str">
            <v>MO79</v>
          </cell>
          <cell r="C95" t="str">
            <v>OPERADOR DE BOMBA IMPULSADORA DE HORMIGON, EQUIPOS MOVILES DE PLANTA, MOLINO DE AMIANTO, PLANTA DOSIFICADORA DE HORMIGON, PRODUCTOS TERMINADOS (TANQUES MOLDEADOS, POSTES DE ALUMBRADO ELECTRICO, ACABADOS DE PIEZAS AFINES)</v>
          </cell>
          <cell r="D95">
            <v>516.94000000000005</v>
          </cell>
          <cell r="E95">
            <v>516.94000000000005</v>
          </cell>
          <cell r="F95" t="str">
            <v>$470,00</v>
          </cell>
          <cell r="G95">
            <v>753.7</v>
          </cell>
          <cell r="H95">
            <v>516.94000000000005</v>
          </cell>
          <cell r="I95">
            <v>8460.85</v>
          </cell>
          <cell r="J95">
            <v>36.157478632478636</v>
          </cell>
          <cell r="K95">
            <v>4.5199999999999996</v>
          </cell>
          <cell r="M95" t="str">
            <v>NP</v>
          </cell>
          <cell r="N95">
            <v>0</v>
          </cell>
          <cell r="O95">
            <v>0</v>
          </cell>
        </row>
        <row r="96">
          <cell r="B96" t="str">
            <v>MO80</v>
          </cell>
          <cell r="C96" t="str">
            <v>OPERADOR DE TRACTOR DE RUEDAS (BARREDORA, CEGADORA, RODILLO REMOLCADO, FRANJEADORA)</v>
          </cell>
          <cell r="D96">
            <v>516.94000000000005</v>
          </cell>
          <cell r="E96">
            <v>516.94000000000005</v>
          </cell>
          <cell r="F96" t="str">
            <v>$470,00</v>
          </cell>
          <cell r="G96">
            <v>753.7</v>
          </cell>
          <cell r="H96">
            <v>516.94000000000005</v>
          </cell>
          <cell r="I96">
            <v>8460.85</v>
          </cell>
          <cell r="J96">
            <v>36.157478632478636</v>
          </cell>
          <cell r="K96">
            <v>4.5199999999999996</v>
          </cell>
          <cell r="L96" t="str">
            <v>851230012</v>
          </cell>
          <cell r="M96" t="str">
            <v>NP</v>
          </cell>
          <cell r="N96">
            <v>0</v>
          </cell>
          <cell r="O96">
            <v>0</v>
          </cell>
        </row>
        <row r="97">
          <cell r="B97" t="str">
            <v>MO81</v>
          </cell>
          <cell r="C97" t="str">
            <v>OPERADOR DE CALDERO PLANTA ASFÁLTICA</v>
          </cell>
          <cell r="D97">
            <v>516.94000000000005</v>
          </cell>
          <cell r="E97">
            <v>516.94000000000005</v>
          </cell>
          <cell r="F97" t="str">
            <v>$470,00</v>
          </cell>
          <cell r="G97">
            <v>753.7</v>
          </cell>
          <cell r="H97">
            <v>516.94000000000005</v>
          </cell>
          <cell r="I97">
            <v>8460.85</v>
          </cell>
          <cell r="J97">
            <v>36.157478632478636</v>
          </cell>
          <cell r="K97">
            <v>4.5199999999999996</v>
          </cell>
          <cell r="L97" t="str">
            <v>851230012</v>
          </cell>
          <cell r="M97" t="str">
            <v>NP</v>
          </cell>
          <cell r="N97">
            <v>0</v>
          </cell>
          <cell r="O97">
            <v>0</v>
          </cell>
        </row>
        <row r="98">
          <cell r="B98" t="str">
            <v>MO82</v>
          </cell>
          <cell r="C98" t="str">
            <v>OPERADOR DE BARREDORA AUTOPROPULSADA</v>
          </cell>
          <cell r="D98">
            <v>516.94000000000005</v>
          </cell>
          <cell r="E98">
            <v>516.94000000000005</v>
          </cell>
          <cell r="F98" t="str">
            <v>$470,00</v>
          </cell>
          <cell r="G98">
            <v>753.7</v>
          </cell>
          <cell r="H98">
            <v>516.94000000000005</v>
          </cell>
          <cell r="I98">
            <v>8460.85</v>
          </cell>
          <cell r="J98">
            <v>36.157478632478636</v>
          </cell>
          <cell r="K98">
            <v>4.5199999999999996</v>
          </cell>
          <cell r="M98" t="str">
            <v>NP</v>
          </cell>
          <cell r="N98">
            <v>0</v>
          </cell>
          <cell r="O98">
            <v>0</v>
          </cell>
        </row>
        <row r="99">
          <cell r="B99" t="str">
            <v>MO83</v>
          </cell>
          <cell r="C99" t="str">
            <v>OPERADOR DE PUNZON NEUMATICO</v>
          </cell>
          <cell r="D99">
            <v>516.94000000000005</v>
          </cell>
          <cell r="E99">
            <v>516.94000000000005</v>
          </cell>
          <cell r="F99" t="str">
            <v>$470,00</v>
          </cell>
          <cell r="G99">
            <v>753.7</v>
          </cell>
          <cell r="H99">
            <v>516.94000000000005</v>
          </cell>
          <cell r="I99">
            <v>8460.85</v>
          </cell>
          <cell r="J99">
            <v>36.157478632478636</v>
          </cell>
          <cell r="K99">
            <v>4.5199999999999996</v>
          </cell>
          <cell r="M99" t="str">
            <v>NP</v>
          </cell>
          <cell r="N99">
            <v>0</v>
          </cell>
          <cell r="O99">
            <v>0</v>
          </cell>
        </row>
        <row r="100">
          <cell r="B100" t="str">
            <v>MO84</v>
          </cell>
          <cell r="C100" t="str">
            <v>OPERADOR COMPRESOR</v>
          </cell>
          <cell r="D100">
            <v>516.94000000000005</v>
          </cell>
          <cell r="E100">
            <v>516.94000000000005</v>
          </cell>
          <cell r="F100" t="str">
            <v>$470,00</v>
          </cell>
          <cell r="G100">
            <v>753.7</v>
          </cell>
          <cell r="H100">
            <v>516.94000000000005</v>
          </cell>
          <cell r="I100">
            <v>8460.85</v>
          </cell>
          <cell r="J100">
            <v>36.157478632478636</v>
          </cell>
          <cell r="K100">
            <v>4.5199999999999996</v>
          </cell>
          <cell r="M100" t="str">
            <v>NP</v>
          </cell>
          <cell r="N100">
            <v>0</v>
          </cell>
          <cell r="O100">
            <v>0</v>
          </cell>
        </row>
        <row r="101">
          <cell r="B101" t="str">
            <v>MO85</v>
          </cell>
          <cell r="C101" t="str">
            <v>CAMION DE CARGA FRONTAL (EN CONSTRUCCION)</v>
          </cell>
          <cell r="D101">
            <v>516.94000000000005</v>
          </cell>
          <cell r="E101">
            <v>516.94000000000005</v>
          </cell>
          <cell r="F101" t="str">
            <v>$470,00</v>
          </cell>
          <cell r="G101">
            <v>753.7</v>
          </cell>
          <cell r="H101">
            <v>516.94000000000005</v>
          </cell>
          <cell r="I101">
            <v>8460.85</v>
          </cell>
          <cell r="J101">
            <v>36.157478632478636</v>
          </cell>
          <cell r="K101">
            <v>4.5199999999999996</v>
          </cell>
          <cell r="M101" t="str">
            <v>NP</v>
          </cell>
          <cell r="N101">
            <v>0</v>
          </cell>
          <cell r="O101">
            <v>0</v>
          </cell>
        </row>
        <row r="102">
          <cell r="B102" t="str">
            <v>MO86</v>
          </cell>
          <cell r="C102" t="str">
            <v>OPERADOR DE CAMION DE VOLTEO CON O SIN ARTICULACION/ DUMPER (EN CONSTRUCCION)</v>
          </cell>
          <cell r="D102">
            <v>516.94000000000005</v>
          </cell>
          <cell r="E102">
            <v>516.94000000000005</v>
          </cell>
          <cell r="F102" t="str">
            <v>$470,00</v>
          </cell>
          <cell r="G102">
            <v>753.7</v>
          </cell>
          <cell r="H102">
            <v>516.94000000000005</v>
          </cell>
          <cell r="I102">
            <v>8460.85</v>
          </cell>
          <cell r="J102">
            <v>36.157478632478636</v>
          </cell>
          <cell r="K102">
            <v>4.5199999999999996</v>
          </cell>
          <cell r="M102" t="str">
            <v>NP</v>
          </cell>
          <cell r="N102">
            <v>0</v>
          </cell>
          <cell r="O102">
            <v>0</v>
          </cell>
        </row>
        <row r="103">
          <cell r="B103" t="str">
            <v>MO87</v>
          </cell>
          <cell r="C103" t="str">
            <v>OPERADOR MINI EXCAVADORA/MINI CARGADORA CON SUS ADITAMENTOS</v>
          </cell>
          <cell r="D103">
            <v>516.94000000000005</v>
          </cell>
          <cell r="E103">
            <v>516.94000000000005</v>
          </cell>
          <cell r="F103" t="str">
            <v>$470,00</v>
          </cell>
          <cell r="G103">
            <v>753.7</v>
          </cell>
          <cell r="H103">
            <v>516.94000000000005</v>
          </cell>
          <cell r="I103">
            <v>8460.85</v>
          </cell>
          <cell r="J103">
            <v>36.157478632478636</v>
          </cell>
          <cell r="K103">
            <v>4.5199999999999996</v>
          </cell>
          <cell r="L103">
            <v>851230012</v>
          </cell>
          <cell r="M103" t="str">
            <v>NP</v>
          </cell>
          <cell r="N103">
            <v>0</v>
          </cell>
          <cell r="O103">
            <v>0</v>
          </cell>
        </row>
        <row r="104">
          <cell r="B104" t="str">
            <v>MO88</v>
          </cell>
          <cell r="C104" t="str">
            <v>OPERADOR TERMOFORMADO</v>
          </cell>
          <cell r="D104">
            <v>516.94000000000005</v>
          </cell>
          <cell r="E104">
            <v>516.94000000000005</v>
          </cell>
          <cell r="F104" t="str">
            <v>$470,00</v>
          </cell>
          <cell r="G104">
            <v>753.7</v>
          </cell>
          <cell r="H104">
            <v>516.94000000000005</v>
          </cell>
          <cell r="I104">
            <v>8460.85</v>
          </cell>
          <cell r="J104">
            <v>36.157478632478636</v>
          </cell>
          <cell r="K104">
            <v>4.5199999999999996</v>
          </cell>
          <cell r="M104" t="str">
            <v>NP</v>
          </cell>
          <cell r="N104">
            <v>0</v>
          </cell>
          <cell r="O104">
            <v>0</v>
          </cell>
        </row>
        <row r="105">
          <cell r="B105" t="str">
            <v>MO89</v>
          </cell>
          <cell r="C105" t="str">
            <v>TECNICO EN CARPINTERIA</v>
          </cell>
          <cell r="D105">
            <v>516.94000000000005</v>
          </cell>
          <cell r="E105">
            <v>516.94000000000005</v>
          </cell>
          <cell r="F105" t="str">
            <v>$470,00</v>
          </cell>
          <cell r="G105">
            <v>753.7</v>
          </cell>
          <cell r="H105">
            <v>516.94000000000005</v>
          </cell>
          <cell r="I105">
            <v>8460.85</v>
          </cell>
          <cell r="J105">
            <v>36.157478632478636</v>
          </cell>
          <cell r="K105">
            <v>4.5199999999999996</v>
          </cell>
          <cell r="M105" t="str">
            <v>NP</v>
          </cell>
          <cell r="N105">
            <v>0</v>
          </cell>
          <cell r="O105">
            <v>0</v>
          </cell>
        </row>
        <row r="106">
          <cell r="B106" t="str">
            <v>MO90</v>
          </cell>
          <cell r="C106" t="str">
            <v>TECNICO EN MANTENIMIENTO DE VIVIENDAS Y EDIFICIOS</v>
          </cell>
          <cell r="D106">
            <v>516.94000000000005</v>
          </cell>
          <cell r="E106">
            <v>516.94000000000005</v>
          </cell>
          <cell r="F106" t="str">
            <v>$470,00</v>
          </cell>
          <cell r="G106">
            <v>753.7</v>
          </cell>
          <cell r="H106">
            <v>516.94000000000005</v>
          </cell>
          <cell r="I106">
            <v>8460.85</v>
          </cell>
          <cell r="J106">
            <v>36.157478632478636</v>
          </cell>
          <cell r="K106">
            <v>4.5199999999999996</v>
          </cell>
          <cell r="M106" t="str">
            <v>NP</v>
          </cell>
          <cell r="N106">
            <v>0</v>
          </cell>
          <cell r="O106">
            <v>0</v>
          </cell>
        </row>
        <row r="107">
          <cell r="C107" t="str">
            <v>ESTRUCTURA OCUPACIONAL C3</v>
          </cell>
          <cell r="M107" t="str">
            <v>NP</v>
          </cell>
          <cell r="N107">
            <v>0</v>
          </cell>
          <cell r="O107">
            <v>0</v>
          </cell>
        </row>
        <row r="108">
          <cell r="B108" t="str">
            <v>MO91</v>
          </cell>
          <cell r="C108" t="str">
            <v>OPERADOR MAQUINA ESTACIONARIA CLASIFICADORA DE MATERIAL</v>
          </cell>
          <cell r="D108">
            <v>496.19</v>
          </cell>
          <cell r="E108">
            <v>496.19</v>
          </cell>
          <cell r="F108" t="str">
            <v>$470,00</v>
          </cell>
          <cell r="G108">
            <v>723.44</v>
          </cell>
          <cell r="H108">
            <v>496.19</v>
          </cell>
          <cell r="I108">
            <v>8140.07</v>
          </cell>
          <cell r="J108">
            <v>34.786623931623929</v>
          </cell>
          <cell r="K108">
            <v>4.3499999999999996</v>
          </cell>
          <cell r="M108" t="str">
            <v>NP</v>
          </cell>
          <cell r="N108">
            <v>0</v>
          </cell>
          <cell r="O108">
            <v>0</v>
          </cell>
        </row>
        <row r="109">
          <cell r="B109" t="str">
            <v>MO92</v>
          </cell>
          <cell r="C109" t="str">
            <v>SOLDADOR EN CONSTRUCCION</v>
          </cell>
          <cell r="D109">
            <v>496.19</v>
          </cell>
          <cell r="E109">
            <v>496.19</v>
          </cell>
          <cell r="F109" t="str">
            <v>$470,00</v>
          </cell>
          <cell r="G109">
            <v>723.44</v>
          </cell>
          <cell r="H109">
            <v>496.19</v>
          </cell>
          <cell r="I109">
            <v>8140.07</v>
          </cell>
          <cell r="J109">
            <v>34.786623931623929</v>
          </cell>
          <cell r="K109">
            <v>4.3499999999999996</v>
          </cell>
          <cell r="L109">
            <v>545400211</v>
          </cell>
          <cell r="M109" t="str">
            <v>NP</v>
          </cell>
          <cell r="N109">
            <v>0</v>
          </cell>
          <cell r="O109">
            <v>0</v>
          </cell>
        </row>
        <row r="110">
          <cell r="C110" t="str">
            <v>SECCION B: MECANICOS</v>
          </cell>
          <cell r="M110" t="str">
            <v>NP</v>
          </cell>
          <cell r="N110">
            <v>0</v>
          </cell>
          <cell r="O110">
            <v>0</v>
          </cell>
        </row>
        <row r="111">
          <cell r="B111" t="str">
            <v>MO93</v>
          </cell>
          <cell r="C111" t="str">
            <v>MECANICO DE EQUIPO PESADO  CAMINERO (EN CONSTRUCCION- ESTR. OC C1)</v>
          </cell>
          <cell r="D111">
            <v>544.64</v>
          </cell>
          <cell r="E111">
            <v>544.64</v>
          </cell>
          <cell r="F111" t="str">
            <v>$470,00</v>
          </cell>
          <cell r="G111">
            <v>794.08</v>
          </cell>
          <cell r="H111">
            <v>544.64</v>
          </cell>
          <cell r="I111">
            <v>8889.02</v>
          </cell>
          <cell r="J111">
            <v>37.987264957264962</v>
          </cell>
          <cell r="K111">
            <v>4.75</v>
          </cell>
          <cell r="M111" t="str">
            <v>NP</v>
          </cell>
          <cell r="N111">
            <v>0</v>
          </cell>
          <cell r="O111">
            <v>0</v>
          </cell>
        </row>
        <row r="112">
          <cell r="B112" t="str">
            <v>MO94</v>
          </cell>
          <cell r="C112" t="str">
            <v>MECANICO DE EQUIPO LIVIANO (ESTR. OC. C3)</v>
          </cell>
          <cell r="D112">
            <v>496.19</v>
          </cell>
          <cell r="E112">
            <v>496.19</v>
          </cell>
          <cell r="F112" t="str">
            <v>$470,00</v>
          </cell>
          <cell r="G112">
            <v>723.44</v>
          </cell>
          <cell r="H112">
            <v>496.19</v>
          </cell>
          <cell r="I112">
            <v>8140.07</v>
          </cell>
          <cell r="J112">
            <v>34.786623931623929</v>
          </cell>
          <cell r="K112">
            <v>7.35</v>
          </cell>
          <cell r="M112" t="str">
            <v>NP</v>
          </cell>
          <cell r="N112">
            <v>0</v>
          </cell>
          <cell r="O112">
            <v>0</v>
          </cell>
        </row>
        <row r="113">
          <cell r="C113" t="str">
            <v>SECCION C: SIN TITULO</v>
          </cell>
          <cell r="M113" t="str">
            <v>NP</v>
          </cell>
          <cell r="N113">
            <v>0</v>
          </cell>
          <cell r="O113">
            <v>0</v>
          </cell>
        </row>
        <row r="114">
          <cell r="B114" t="str">
            <v>MO95</v>
          </cell>
          <cell r="C114" t="str">
            <v>ENGRASADOR O ABASTECEDOR RESPONSABLE EN CONSTRUCCION (EN CONSTRUCCION - ESTR. OC. D2)</v>
          </cell>
          <cell r="D114">
            <v>488.5</v>
          </cell>
          <cell r="E114">
            <v>488.5</v>
          </cell>
          <cell r="F114" t="str">
            <v>$470,00</v>
          </cell>
          <cell r="G114">
            <v>712.24</v>
          </cell>
          <cell r="H114">
            <v>488.5</v>
          </cell>
          <cell r="I114">
            <v>8021.3</v>
          </cell>
          <cell r="J114">
            <v>34.279059829059833</v>
          </cell>
          <cell r="K114">
            <v>4.28</v>
          </cell>
          <cell r="L114">
            <v>851230012</v>
          </cell>
          <cell r="M114" t="str">
            <v>NP</v>
          </cell>
          <cell r="N114">
            <v>0</v>
          </cell>
          <cell r="O114">
            <v>0</v>
          </cell>
        </row>
        <row r="115">
          <cell r="C115" t="str">
            <v>CHOFERES PROFESIONALES</v>
          </cell>
          <cell r="M115" t="str">
            <v>NP</v>
          </cell>
          <cell r="N115">
            <v>0</v>
          </cell>
          <cell r="O115">
            <v>0</v>
          </cell>
        </row>
        <row r="116">
          <cell r="B116" t="str">
            <v>MO96</v>
          </cell>
          <cell r="C116" t="str">
            <v>CHOFER: DE VEHICULOS DE EMERGENCIA (AMBULANCIA, MOTOBOMBA, CARRO CISTERNA, ETC.- ESTR. OC C1)</v>
          </cell>
          <cell r="D116">
            <v>722.44</v>
          </cell>
          <cell r="E116">
            <v>722.44</v>
          </cell>
          <cell r="F116" t="str">
            <v>$470,00</v>
          </cell>
          <cell r="G116">
            <v>1053.32</v>
          </cell>
          <cell r="H116">
            <v>722.44</v>
          </cell>
          <cell r="I116">
            <v>11637.5</v>
          </cell>
          <cell r="J116">
            <v>49.732905982905983</v>
          </cell>
          <cell r="K116">
            <v>6.22</v>
          </cell>
          <cell r="M116" t="str">
            <v>NP</v>
          </cell>
          <cell r="N116">
            <v>0</v>
          </cell>
          <cell r="O116">
            <v>0</v>
          </cell>
        </row>
        <row r="117">
          <cell r="B117" t="str">
            <v>MO97</v>
          </cell>
          <cell r="C117" t="str">
            <v>CHOFER: PARA CAMIONES PESADOS Y EXTRA PESADOS CON O SIN REMOLQUE DE MAS DE 3.5 TONELADAS (ESTR. OC. C1)</v>
          </cell>
          <cell r="D117">
            <v>722.44</v>
          </cell>
          <cell r="E117">
            <v>722.44</v>
          </cell>
          <cell r="F117" t="str">
            <v>$470,00</v>
          </cell>
          <cell r="G117">
            <v>1053.32</v>
          </cell>
          <cell r="H117">
            <v>722.44</v>
          </cell>
          <cell r="I117">
            <v>11637.5</v>
          </cell>
          <cell r="J117">
            <v>49.732905982905983</v>
          </cell>
          <cell r="K117">
            <v>6.22</v>
          </cell>
          <cell r="M117" t="str">
            <v>NP</v>
          </cell>
          <cell r="N117">
            <v>0</v>
          </cell>
          <cell r="O117">
            <v>0</v>
          </cell>
        </row>
        <row r="118">
          <cell r="B118" t="str">
            <v>MO98</v>
          </cell>
          <cell r="C118" t="str">
            <v>CHOFER: TRAILER (ESTR. OC. C1)</v>
          </cell>
          <cell r="D118">
            <v>722.44</v>
          </cell>
          <cell r="E118">
            <v>722.44</v>
          </cell>
          <cell r="F118" t="str">
            <v>$470,00</v>
          </cell>
          <cell r="G118">
            <v>1053.32</v>
          </cell>
          <cell r="H118">
            <v>722.44</v>
          </cell>
          <cell r="I118">
            <v>11637.5</v>
          </cell>
          <cell r="J118">
            <v>49.732905982905983</v>
          </cell>
          <cell r="K118">
            <v>6.22</v>
          </cell>
          <cell r="M118" t="str">
            <v>NP</v>
          </cell>
          <cell r="N118">
            <v>0</v>
          </cell>
          <cell r="O118">
            <v>0</v>
          </cell>
        </row>
        <row r="119">
          <cell r="B119" t="str">
            <v>MO99</v>
          </cell>
          <cell r="C119" t="str">
            <v>CHOFER: VOLQUETAS (ESTR. OC. C1)</v>
          </cell>
          <cell r="D119">
            <v>722.44</v>
          </cell>
          <cell r="E119">
            <v>722.44</v>
          </cell>
          <cell r="F119" t="str">
            <v>$470,00</v>
          </cell>
          <cell r="G119">
            <v>1053.32</v>
          </cell>
          <cell r="H119">
            <v>722.44</v>
          </cell>
          <cell r="I119">
            <v>11637.5</v>
          </cell>
          <cell r="J119">
            <v>49.732905982905983</v>
          </cell>
          <cell r="K119">
            <v>6.22</v>
          </cell>
          <cell r="L119">
            <v>882390011</v>
          </cell>
          <cell r="M119" t="str">
            <v>NP</v>
          </cell>
          <cell r="N119">
            <v>0</v>
          </cell>
          <cell r="O119">
            <v>0</v>
          </cell>
        </row>
        <row r="120">
          <cell r="B120" t="str">
            <v>MO100</v>
          </cell>
          <cell r="C120" t="str">
            <v>CHOFER: TANQUEROS (ESTR. OC. C1)</v>
          </cell>
          <cell r="D120">
            <v>722.44</v>
          </cell>
          <cell r="E120">
            <v>722.44</v>
          </cell>
          <cell r="F120" t="str">
            <v>$470,00</v>
          </cell>
          <cell r="G120">
            <v>1053.32</v>
          </cell>
          <cell r="H120">
            <v>722.44</v>
          </cell>
          <cell r="I120">
            <v>11637.5</v>
          </cell>
          <cell r="J120">
            <v>49.732905982905983</v>
          </cell>
          <cell r="K120">
            <v>6.22</v>
          </cell>
          <cell r="L120" t="str">
            <v>851230012</v>
          </cell>
          <cell r="M120" t="str">
            <v>NP</v>
          </cell>
          <cell r="N120">
            <v>0</v>
          </cell>
          <cell r="O120">
            <v>0</v>
          </cell>
        </row>
        <row r="121">
          <cell r="B121" t="str">
            <v>MO101</v>
          </cell>
          <cell r="C121" t="str">
            <v>CHOFER: PLATAFORMAS (ESTR. OC. C1)</v>
          </cell>
          <cell r="D121">
            <v>722.44</v>
          </cell>
          <cell r="E121">
            <v>722.44</v>
          </cell>
          <cell r="F121" t="str">
            <v>$470,00</v>
          </cell>
          <cell r="G121">
            <v>1053.32</v>
          </cell>
          <cell r="H121">
            <v>722.44</v>
          </cell>
          <cell r="I121">
            <v>11637.5</v>
          </cell>
          <cell r="J121">
            <v>49.732905982905983</v>
          </cell>
          <cell r="K121">
            <v>6.22</v>
          </cell>
          <cell r="M121" t="str">
            <v>NP</v>
          </cell>
          <cell r="N121">
            <v>0</v>
          </cell>
          <cell r="O121">
            <v>0</v>
          </cell>
        </row>
        <row r="122">
          <cell r="B122" t="str">
            <v>MO102</v>
          </cell>
          <cell r="C122" t="str">
            <v>CHOFER: OTROS CAMIONES (ESTR. OC. C1)</v>
          </cell>
          <cell r="D122">
            <v>722.44</v>
          </cell>
          <cell r="E122">
            <v>722.44</v>
          </cell>
          <cell r="F122" t="str">
            <v>$470,00</v>
          </cell>
          <cell r="G122">
            <v>1053.32</v>
          </cell>
          <cell r="H122">
            <v>722.44</v>
          </cell>
          <cell r="I122">
            <v>11637.5</v>
          </cell>
          <cell r="J122">
            <v>49.732905982905983</v>
          </cell>
          <cell r="K122">
            <v>6.22</v>
          </cell>
          <cell r="L122" t="str">
            <v>851230012</v>
          </cell>
          <cell r="M122" t="str">
            <v>NP</v>
          </cell>
          <cell r="N122">
            <v>0</v>
          </cell>
          <cell r="O122">
            <v>0</v>
          </cell>
        </row>
        <row r="123">
          <cell r="B123" t="str">
            <v>MO103</v>
          </cell>
          <cell r="C123" t="str">
            <v>CHOFER: PARA FERROCARRILES  (ESTR. OC. C1)</v>
          </cell>
          <cell r="D123">
            <v>722.44</v>
          </cell>
          <cell r="E123">
            <v>722.44</v>
          </cell>
          <cell r="F123" t="str">
            <v>$470,00</v>
          </cell>
          <cell r="G123">
            <v>1053.32</v>
          </cell>
          <cell r="H123">
            <v>722.44</v>
          </cell>
          <cell r="I123">
            <v>11637.5</v>
          </cell>
          <cell r="J123">
            <v>49.732905982905983</v>
          </cell>
          <cell r="K123">
            <v>6.22</v>
          </cell>
          <cell r="M123" t="str">
            <v>NP</v>
          </cell>
          <cell r="N123">
            <v>0</v>
          </cell>
          <cell r="O123">
            <v>0</v>
          </cell>
        </row>
        <row r="124">
          <cell r="B124" t="str">
            <v>MO104</v>
          </cell>
          <cell r="C124" t="str">
            <v>CHOFER: PARA AUTO FERROS (ESTR. OC. C1)</v>
          </cell>
          <cell r="D124">
            <v>722.44</v>
          </cell>
          <cell r="E124">
            <v>722.44</v>
          </cell>
          <cell r="F124" t="str">
            <v>$470,00</v>
          </cell>
          <cell r="G124">
            <v>1053.32</v>
          </cell>
          <cell r="H124">
            <v>722.44</v>
          </cell>
          <cell r="I124">
            <v>11637.5</v>
          </cell>
          <cell r="J124">
            <v>49.732905982905983</v>
          </cell>
          <cell r="K124">
            <v>6.22</v>
          </cell>
          <cell r="M124" t="str">
            <v>NP</v>
          </cell>
          <cell r="N124">
            <v>0</v>
          </cell>
          <cell r="O124">
            <v>0</v>
          </cell>
        </row>
        <row r="125">
          <cell r="B125" t="str">
            <v>MO105</v>
          </cell>
          <cell r="C125" t="str">
            <v>CHOFER: CAMIONES PARA TRANSPORTAR MERCANCIAS O SUSTANCIAS PELIGROSAS Y OTROS VEHICULOS ESPECIALES (ESTR. OC. C1)</v>
          </cell>
          <cell r="D125">
            <v>722.44</v>
          </cell>
          <cell r="E125">
            <v>722.44</v>
          </cell>
          <cell r="F125" t="str">
            <v>$470,00</v>
          </cell>
          <cell r="G125">
            <v>1053.32</v>
          </cell>
          <cell r="H125">
            <v>722.44</v>
          </cell>
          <cell r="I125">
            <v>11637.5</v>
          </cell>
          <cell r="J125">
            <v>49.732905982905983</v>
          </cell>
          <cell r="K125">
            <v>6.22</v>
          </cell>
          <cell r="L125" t="str">
            <v>851230012</v>
          </cell>
          <cell r="M125" t="str">
            <v>NP</v>
          </cell>
          <cell r="N125">
            <v>0</v>
          </cell>
          <cell r="O125">
            <v>0</v>
          </cell>
        </row>
        <row r="126">
          <cell r="B126" t="str">
            <v>MO106</v>
          </cell>
          <cell r="C126" t="str">
            <v>CHOFER: PARA TRANSPORTE ESCOLARES-PERSONAL Y TURISMO HASTA 45 PASAJEROS ( ESTR. OC. C2)</v>
          </cell>
          <cell r="D126">
            <v>714.86</v>
          </cell>
          <cell r="E126">
            <v>714.86</v>
          </cell>
          <cell r="F126" t="str">
            <v>$470,00</v>
          </cell>
          <cell r="G126">
            <v>1042.27</v>
          </cell>
          <cell r="H126">
            <v>714.86</v>
          </cell>
          <cell r="I126">
            <v>11520.31</v>
          </cell>
          <cell r="J126">
            <v>49.232094017094013</v>
          </cell>
          <cell r="K126">
            <v>6.15</v>
          </cell>
          <cell r="M126" t="str">
            <v>NP</v>
          </cell>
          <cell r="N126">
            <v>0</v>
          </cell>
          <cell r="O126">
            <v>0</v>
          </cell>
        </row>
        <row r="127">
          <cell r="B127" t="str">
            <v>MO107</v>
          </cell>
          <cell r="C127" t="str">
            <v>CHOFER: PARA CAMIONES SIN ACOPLADOS (ESTR. OC. C3)</v>
          </cell>
          <cell r="D127">
            <v>698.02</v>
          </cell>
          <cell r="E127">
            <v>698.02</v>
          </cell>
          <cell r="F127" t="str">
            <v>$470,00</v>
          </cell>
          <cell r="G127">
            <v>1017.72</v>
          </cell>
          <cell r="H127">
            <v>698.02</v>
          </cell>
          <cell r="I127">
            <v>11260.03</v>
          </cell>
          <cell r="J127">
            <v>48.119786324786325</v>
          </cell>
          <cell r="K127">
            <v>6.01</v>
          </cell>
          <cell r="M127" t="str">
            <v>NP</v>
          </cell>
          <cell r="N127">
            <v>0</v>
          </cell>
          <cell r="O127">
            <v>0</v>
          </cell>
        </row>
        <row r="128">
          <cell r="C128" t="str">
            <v>ESTRUCTURA OCUPACIONAL C2</v>
          </cell>
          <cell r="M128" t="str">
            <v>NP</v>
          </cell>
          <cell r="N128">
            <v>0</v>
          </cell>
          <cell r="O128">
            <v>0</v>
          </cell>
        </row>
        <row r="129">
          <cell r="B129" t="str">
            <v>MO108</v>
          </cell>
          <cell r="C129" t="str">
            <v>OPERADOR DE BOMBA LANZADORA DE CONCRETO</v>
          </cell>
          <cell r="D129">
            <v>516.94000000000005</v>
          </cell>
          <cell r="E129">
            <v>516.94000000000005</v>
          </cell>
          <cell r="F129" t="str">
            <v>$470,00</v>
          </cell>
          <cell r="G129">
            <v>753.7</v>
          </cell>
          <cell r="H129">
            <v>516.94000000000005</v>
          </cell>
          <cell r="I129">
            <v>8460.85</v>
          </cell>
          <cell r="J129">
            <v>36.157478632478636</v>
          </cell>
          <cell r="K129">
            <v>4.5199999999999996</v>
          </cell>
          <cell r="M129" t="str">
            <v>NP</v>
          </cell>
          <cell r="N129">
            <v>0</v>
          </cell>
          <cell r="O129">
            <v>0</v>
          </cell>
        </row>
        <row r="130">
          <cell r="C130" t="str">
            <v>ESTRUCTURA OCUPACIONAL D2</v>
          </cell>
          <cell r="M130" t="str">
            <v>NP</v>
          </cell>
          <cell r="N130">
            <v>0</v>
          </cell>
          <cell r="O130">
            <v>0</v>
          </cell>
        </row>
        <row r="131">
          <cell r="B131" t="str">
            <v>MO109</v>
          </cell>
          <cell r="C131" t="str">
            <v>PREPARADOR DE MEZCLA DE MATERIAS PRIMAS</v>
          </cell>
          <cell r="D131">
            <v>488.5</v>
          </cell>
          <cell r="E131">
            <v>488.5</v>
          </cell>
          <cell r="F131" t="str">
            <v>$470,00</v>
          </cell>
          <cell r="G131">
            <v>712.24</v>
          </cell>
          <cell r="H131">
            <v>488.5</v>
          </cell>
          <cell r="I131">
            <v>8021.3</v>
          </cell>
          <cell r="J131">
            <v>34.279059829059833</v>
          </cell>
          <cell r="K131">
            <v>4.28</v>
          </cell>
          <cell r="M131" t="str">
            <v>NP</v>
          </cell>
          <cell r="N131">
            <v>0</v>
          </cell>
          <cell r="O131">
            <v>0</v>
          </cell>
        </row>
        <row r="132">
          <cell r="B132" t="str">
            <v>MO110</v>
          </cell>
          <cell r="C132" t="str">
            <v>TUBERO (EN CONSTRUCCION)</v>
          </cell>
          <cell r="D132">
            <v>488.5</v>
          </cell>
          <cell r="E132">
            <v>488.5</v>
          </cell>
          <cell r="F132" t="str">
            <v>$470,00</v>
          </cell>
          <cell r="G132">
            <v>712.24</v>
          </cell>
          <cell r="H132">
            <v>488.5</v>
          </cell>
          <cell r="I132">
            <v>8021.3</v>
          </cell>
          <cell r="J132">
            <v>34.279059829059833</v>
          </cell>
          <cell r="K132">
            <v>4.28</v>
          </cell>
          <cell r="L132" t="str">
            <v>851230012</v>
          </cell>
          <cell r="M132" t="str">
            <v>NP</v>
          </cell>
          <cell r="N132">
            <v>0</v>
          </cell>
          <cell r="O132">
            <v>0</v>
          </cell>
        </row>
        <row r="133">
          <cell r="C133" t="str">
            <v>ESTRUCTURA OCUPACIONAL E2</v>
          </cell>
          <cell r="M133" t="str">
            <v>NP</v>
          </cell>
          <cell r="N133">
            <v>0</v>
          </cell>
          <cell r="O133">
            <v>0</v>
          </cell>
        </row>
        <row r="134">
          <cell r="B134" t="str">
            <v>MO111</v>
          </cell>
          <cell r="C134" t="str">
            <v>RESANADOR EN GENERAL (EN CONSTRUCCION)</v>
          </cell>
          <cell r="D134">
            <v>482.22</v>
          </cell>
          <cell r="E134">
            <v>482.22</v>
          </cell>
          <cell r="F134" t="str">
            <v>$470,00</v>
          </cell>
          <cell r="G134">
            <v>703.08</v>
          </cell>
          <cell r="H134">
            <v>482.22</v>
          </cell>
          <cell r="I134">
            <v>7924.16</v>
          </cell>
          <cell r="J134">
            <v>33.86393162393162</v>
          </cell>
          <cell r="K134">
            <v>4.2300000000000004</v>
          </cell>
          <cell r="M134" t="str">
            <v>NP</v>
          </cell>
          <cell r="N134">
            <v>0</v>
          </cell>
          <cell r="O134">
            <v>0</v>
          </cell>
        </row>
        <row r="135">
          <cell r="B135" t="str">
            <v>MO112</v>
          </cell>
          <cell r="C135" t="str">
            <v>TINERO DE PASTA DE AMIANTO</v>
          </cell>
          <cell r="D135">
            <v>482.22</v>
          </cell>
          <cell r="E135">
            <v>482.22</v>
          </cell>
          <cell r="F135" t="str">
            <v>$470,00</v>
          </cell>
          <cell r="G135">
            <v>703.08</v>
          </cell>
          <cell r="H135">
            <v>482.22</v>
          </cell>
          <cell r="I135">
            <v>7924.16</v>
          </cell>
          <cell r="J135">
            <v>33.86393162393162</v>
          </cell>
          <cell r="K135">
            <v>4.2300000000000004</v>
          </cell>
          <cell r="M135" t="str">
            <v>NP</v>
          </cell>
          <cell r="N135">
            <v>0</v>
          </cell>
          <cell r="O135">
            <v>0</v>
          </cell>
        </row>
        <row r="136">
          <cell r="C136" t="str">
            <v>OPERADORES Y MECÁNICOS DE EQUIPO PESADO EN ACTIVIDADES AGRÍCOLAS, AGROPECUARIAS Y AGROINDUSTRIALES</v>
          </cell>
          <cell r="M136" t="str">
            <v>NP</v>
          </cell>
          <cell r="N136">
            <v>0</v>
          </cell>
          <cell r="O136">
            <v>0</v>
          </cell>
        </row>
        <row r="137">
          <cell r="C137" t="str">
            <v>ESTRUCTURA OCUPACIONAL C2</v>
          </cell>
          <cell r="M137" t="str">
            <v>NP</v>
          </cell>
          <cell r="N137">
            <v>0</v>
          </cell>
          <cell r="O137">
            <v>0</v>
          </cell>
        </row>
        <row r="138">
          <cell r="B138" t="str">
            <v>MO113</v>
          </cell>
          <cell r="C138" t="str">
            <v>EXCAVADORA GRUA (GRUPO A: OPERADORES TABLA 1)</v>
          </cell>
          <cell r="D138">
            <v>488.07</v>
          </cell>
          <cell r="E138">
            <v>488.07</v>
          </cell>
          <cell r="F138" t="str">
            <v>$470,00</v>
          </cell>
          <cell r="G138">
            <v>711.61</v>
          </cell>
          <cell r="H138">
            <v>488.07</v>
          </cell>
          <cell r="I138">
            <v>8014.66</v>
          </cell>
          <cell r="J138">
            <v>34.250683760683764</v>
          </cell>
          <cell r="K138">
            <v>4.28</v>
          </cell>
          <cell r="M138" t="str">
            <v>NP</v>
          </cell>
          <cell r="N138">
            <v>0</v>
          </cell>
          <cell r="O138">
            <v>0</v>
          </cell>
        </row>
        <row r="139">
          <cell r="B139" t="str">
            <v>MO114</v>
          </cell>
          <cell r="C139" t="str">
            <v>PERFORADORA DE POZOS PROFUNDOS O RODANTES (GRUPO A: OPERADORES TABLA 1)</v>
          </cell>
          <cell r="D139">
            <v>488.07</v>
          </cell>
          <cell r="E139">
            <v>488.07</v>
          </cell>
          <cell r="F139" t="str">
            <v>$470,00</v>
          </cell>
          <cell r="G139">
            <v>711.61</v>
          </cell>
          <cell r="H139">
            <v>488.07</v>
          </cell>
          <cell r="I139">
            <v>8014.66</v>
          </cell>
          <cell r="J139">
            <v>34.250683760683764</v>
          </cell>
          <cell r="K139">
            <v>4.28</v>
          </cell>
          <cell r="M139" t="str">
            <v>NP</v>
          </cell>
          <cell r="N139">
            <v>0</v>
          </cell>
          <cell r="O139">
            <v>0</v>
          </cell>
        </row>
      </sheetData>
      <sheetData sheetId="12">
        <row r="3">
          <cell r="A3" t="str">
            <v>M1</v>
          </cell>
          <cell r="B3" t="str">
            <v>PINTURA ESMALTE A BASE DE ACEITE</v>
          </cell>
          <cell r="F3" t="str">
            <v>galón (US)</v>
          </cell>
          <cell r="G3">
            <v>16.38</v>
          </cell>
          <cell r="H3">
            <v>351100115</v>
          </cell>
          <cell r="I3" t="str">
            <v>NP</v>
          </cell>
          <cell r="J3">
            <v>0</v>
          </cell>
          <cell r="K3">
            <v>0</v>
          </cell>
        </row>
        <row r="4">
          <cell r="A4" t="str">
            <v>M2</v>
          </cell>
          <cell r="B4" t="str">
            <v xml:space="preserve">ESTACAS DE MADERA </v>
          </cell>
          <cell r="F4" t="str">
            <v>u</v>
          </cell>
          <cell r="G4">
            <v>0.8</v>
          </cell>
          <cell r="H4">
            <v>4299908202</v>
          </cell>
          <cell r="I4" t="str">
            <v>NP</v>
          </cell>
          <cell r="J4">
            <v>0</v>
          </cell>
          <cell r="K4">
            <v>0</v>
          </cell>
        </row>
        <row r="5">
          <cell r="A5" t="str">
            <v>M3</v>
          </cell>
          <cell r="B5" t="str">
            <v>PIOLA DE ALGODON</v>
          </cell>
          <cell r="F5" t="str">
            <v>rl</v>
          </cell>
          <cell r="G5">
            <v>2.2999999999999998</v>
          </cell>
          <cell r="H5">
            <v>4292100117</v>
          </cell>
          <cell r="I5" t="str">
            <v>NP</v>
          </cell>
          <cell r="J5">
            <v>0</v>
          </cell>
          <cell r="K5">
            <v>0</v>
          </cell>
        </row>
        <row r="6">
          <cell r="A6" t="str">
            <v>M4</v>
          </cell>
          <cell r="B6" t="str">
            <v>CLAVOS DE 2 1/2" X 25 Kg</v>
          </cell>
          <cell r="F6" t="str">
            <v>Kg</v>
          </cell>
          <cell r="G6">
            <v>1.8</v>
          </cell>
          <cell r="H6">
            <v>429993125</v>
          </cell>
          <cell r="I6" t="str">
            <v>NP</v>
          </cell>
          <cell r="J6">
            <v>0</v>
          </cell>
          <cell r="K6">
            <v>0</v>
          </cell>
        </row>
        <row r="7">
          <cell r="A7" t="str">
            <v>M5</v>
          </cell>
          <cell r="B7" t="str">
            <v>AGUA</v>
          </cell>
          <cell r="F7" t="str">
            <v>m3</v>
          </cell>
          <cell r="G7">
            <v>1.75</v>
          </cell>
          <cell r="H7">
            <v>180000111</v>
          </cell>
          <cell r="I7" t="str">
            <v>NP</v>
          </cell>
          <cell r="J7">
            <v>0</v>
          </cell>
          <cell r="K7">
            <v>0</v>
          </cell>
        </row>
        <row r="8">
          <cell r="A8" t="str">
            <v>M6</v>
          </cell>
          <cell r="B8" t="str">
            <v>ACCESORIOS Y VARIOS</v>
          </cell>
          <cell r="F8" t="str">
            <v>m</v>
          </cell>
          <cell r="G8">
            <v>0.4</v>
          </cell>
          <cell r="H8">
            <v>445210011</v>
          </cell>
          <cell r="I8" t="str">
            <v>NP</v>
          </cell>
          <cell r="J8">
            <v>0</v>
          </cell>
          <cell r="K8">
            <v>0</v>
          </cell>
        </row>
        <row r="9">
          <cell r="A9" t="str">
            <v>M7</v>
          </cell>
          <cell r="B9" t="str">
            <v>CUARTON DE ENCOFRADO (0,05m X 0,04m X 3,00m)</v>
          </cell>
          <cell r="F9" t="str">
            <v>u</v>
          </cell>
          <cell r="G9">
            <v>2.0100000000000002</v>
          </cell>
          <cell r="H9">
            <v>313100011</v>
          </cell>
          <cell r="I9" t="str">
            <v>NP</v>
          </cell>
          <cell r="J9">
            <v>0</v>
          </cell>
          <cell r="K9">
            <v>0</v>
          </cell>
        </row>
        <row r="10">
          <cell r="A10" t="str">
            <v>M8</v>
          </cell>
          <cell r="B10" t="str">
            <v>CUARTONES DE ENCOFRADO 2"X3"4m</v>
          </cell>
          <cell r="F10" t="str">
            <v>u</v>
          </cell>
          <cell r="G10">
            <v>4.28</v>
          </cell>
          <cell r="H10">
            <v>316000311</v>
          </cell>
          <cell r="I10" t="str">
            <v>NP</v>
          </cell>
          <cell r="J10">
            <v>0</v>
          </cell>
          <cell r="K10">
            <v>0</v>
          </cell>
        </row>
        <row r="11">
          <cell r="A11" t="str">
            <v>M9</v>
          </cell>
          <cell r="B11" t="str">
            <v xml:space="preserve">VARIOS </v>
          </cell>
          <cell r="F11" t="str">
            <v>u</v>
          </cell>
          <cell r="G11">
            <v>2.0100000000000002</v>
          </cell>
          <cell r="H11">
            <v>429410017</v>
          </cell>
          <cell r="I11" t="str">
            <v>NP</v>
          </cell>
          <cell r="J11">
            <v>0</v>
          </cell>
          <cell r="K11">
            <v>0</v>
          </cell>
        </row>
        <row r="12">
          <cell r="A12" t="str">
            <v>M10</v>
          </cell>
          <cell r="B12" t="str">
            <v>ALAMBRE DE AMARRE NEGRO #18 (20Kg)</v>
          </cell>
          <cell r="F12" t="str">
            <v>Kg</v>
          </cell>
          <cell r="G12">
            <v>1.85</v>
          </cell>
          <cell r="H12">
            <v>412660012</v>
          </cell>
          <cell r="I12" t="str">
            <v>NP</v>
          </cell>
          <cell r="J12">
            <v>0</v>
          </cell>
          <cell r="K12">
            <v>0</v>
          </cell>
        </row>
        <row r="13">
          <cell r="A13" t="str">
            <v>M11</v>
          </cell>
          <cell r="B13" t="str">
            <v>TIRA DE ENCOFRADO SEMIDURA (10,00cm X 2,00cm X 4,00m)</v>
          </cell>
          <cell r="F13" t="str">
            <v>u</v>
          </cell>
          <cell r="G13">
            <v>3.5</v>
          </cell>
          <cell r="H13">
            <v>316000311</v>
          </cell>
          <cell r="I13" t="str">
            <v>NP</v>
          </cell>
          <cell r="J13">
            <v>0</v>
          </cell>
          <cell r="K13">
            <v>0</v>
          </cell>
        </row>
        <row r="14">
          <cell r="A14" t="str">
            <v>M12</v>
          </cell>
          <cell r="B14" t="str">
            <v>TIRA DE ENCOFRADO 1"X3"X4m</v>
          </cell>
          <cell r="F14" t="str">
            <v>u</v>
          </cell>
          <cell r="G14">
            <v>3.92</v>
          </cell>
          <cell r="H14" t="str">
            <v>316000311</v>
          </cell>
          <cell r="I14" t="str">
            <v>NP</v>
          </cell>
          <cell r="J14">
            <v>0</v>
          </cell>
          <cell r="K14">
            <v>0</v>
          </cell>
        </row>
        <row r="15">
          <cell r="A15" t="str">
            <v>M13</v>
          </cell>
          <cell r="B15" t="str">
            <v xml:space="preserve">DISCO DE CORTE PARA HORMIGON </v>
          </cell>
          <cell r="F15" t="str">
            <v>u</v>
          </cell>
          <cell r="G15">
            <v>5</v>
          </cell>
          <cell r="H15">
            <v>163100111</v>
          </cell>
          <cell r="I15" t="str">
            <v>NP</v>
          </cell>
          <cell r="J15">
            <v>0</v>
          </cell>
          <cell r="K15">
            <v>0</v>
          </cell>
        </row>
        <row r="16">
          <cell r="A16" t="str">
            <v>M14</v>
          </cell>
          <cell r="B16" t="str">
            <v>BISAGRA CROMADA DE 3.5"X3.5" (INCLUYE TORNILLOS) (PAR)</v>
          </cell>
          <cell r="F16" t="str">
            <v>u</v>
          </cell>
          <cell r="G16">
            <v>3.57</v>
          </cell>
          <cell r="H16" t="str">
            <v>429921729</v>
          </cell>
          <cell r="I16" t="str">
            <v>NP</v>
          </cell>
          <cell r="J16">
            <v>0</v>
          </cell>
          <cell r="K16">
            <v>0</v>
          </cell>
        </row>
        <row r="17">
          <cell r="A17" t="str">
            <v>M15</v>
          </cell>
          <cell r="B17" t="str">
            <v>LONA BRANDEADA</v>
          </cell>
          <cell r="F17" t="str">
            <v>m2</v>
          </cell>
          <cell r="G17">
            <v>10</v>
          </cell>
          <cell r="H17">
            <v>267700023</v>
          </cell>
          <cell r="I17" t="str">
            <v>NP</v>
          </cell>
          <cell r="J17">
            <v>0</v>
          </cell>
          <cell r="K17">
            <v>0</v>
          </cell>
        </row>
        <row r="18">
          <cell r="A18" t="str">
            <v>M16</v>
          </cell>
          <cell r="B18" t="str">
            <v>LETRERO INFORMATIVO DE OBRA 3X2.5 m (INCLUYE ESTRUCTURA METALICA Y LONA REFLECTIVA)</v>
          </cell>
          <cell r="F18" t="str">
            <v>u</v>
          </cell>
          <cell r="G18">
            <v>1100</v>
          </cell>
          <cell r="H18" t="str">
            <v>421901063</v>
          </cell>
          <cell r="I18" t="str">
            <v>NP</v>
          </cell>
          <cell r="J18">
            <v>0</v>
          </cell>
          <cell r="K18">
            <v>0</v>
          </cell>
        </row>
        <row r="19">
          <cell r="A19" t="str">
            <v>M17</v>
          </cell>
          <cell r="B19" t="str">
            <v>PLANCHA DE ZINC DE 8"</v>
          </cell>
          <cell r="F19" t="str">
            <v>u</v>
          </cell>
          <cell r="G19">
            <v>9.3800000000000008</v>
          </cell>
          <cell r="H19" t="str">
            <v>414420015</v>
          </cell>
          <cell r="I19" t="str">
            <v>NP</v>
          </cell>
          <cell r="J19">
            <v>0</v>
          </cell>
          <cell r="K19">
            <v>0</v>
          </cell>
        </row>
        <row r="20">
          <cell r="A20" t="str">
            <v>M18</v>
          </cell>
          <cell r="B20" t="str">
            <v>CAÑA ROLLIZA</v>
          </cell>
          <cell r="F20" t="str">
            <v>u</v>
          </cell>
          <cell r="G20">
            <v>2.4500000000000002</v>
          </cell>
          <cell r="H20" t="str">
            <v>416030519</v>
          </cell>
          <cell r="I20" t="str">
            <v>NP</v>
          </cell>
          <cell r="J20">
            <v>0</v>
          </cell>
          <cell r="K20">
            <v>0</v>
          </cell>
        </row>
        <row r="21">
          <cell r="A21" t="str">
            <v>M19</v>
          </cell>
          <cell r="B21" t="str">
            <v>CAÑAS PICADAS</v>
          </cell>
          <cell r="F21" t="str">
            <v>u</v>
          </cell>
          <cell r="G21">
            <v>3</v>
          </cell>
          <cell r="H21" t="str">
            <v>316000311</v>
          </cell>
          <cell r="I21" t="str">
            <v>NP</v>
          </cell>
          <cell r="J21">
            <v>0</v>
          </cell>
          <cell r="K21">
            <v>0</v>
          </cell>
        </row>
        <row r="22">
          <cell r="A22" t="str">
            <v>M20</v>
          </cell>
          <cell r="B22" t="str">
            <v>TABLONES DE ENCOFRADO DE 1"X8"X4m</v>
          </cell>
          <cell r="F22" t="str">
            <v>u</v>
          </cell>
          <cell r="G22">
            <v>4.9000000000000004</v>
          </cell>
          <cell r="H22" t="str">
            <v>316000311</v>
          </cell>
          <cell r="I22" t="str">
            <v>NP</v>
          </cell>
          <cell r="J22">
            <v>0</v>
          </cell>
          <cell r="K22">
            <v>0</v>
          </cell>
        </row>
        <row r="23">
          <cell r="A23" t="str">
            <v>M21</v>
          </cell>
          <cell r="B23" t="str">
            <v>ARGOLLAS 12mm CROM.</v>
          </cell>
          <cell r="F23" t="str">
            <v>u</v>
          </cell>
          <cell r="G23">
            <v>0.61</v>
          </cell>
          <cell r="H23" t="str">
            <v>412324111</v>
          </cell>
          <cell r="I23" t="str">
            <v>NP</v>
          </cell>
          <cell r="J23">
            <v>0</v>
          </cell>
          <cell r="K23">
            <v>0</v>
          </cell>
        </row>
        <row r="24">
          <cell r="A24" t="str">
            <v>M22</v>
          </cell>
          <cell r="B24" t="str">
            <v>CANDADO RECT 30mm BRONCE</v>
          </cell>
          <cell r="F24" t="str">
            <v>u</v>
          </cell>
          <cell r="G24">
            <v>6.63</v>
          </cell>
          <cell r="H24" t="str">
            <v>429921112</v>
          </cell>
          <cell r="I24" t="str">
            <v>NP</v>
          </cell>
          <cell r="J24">
            <v>0</v>
          </cell>
          <cell r="K24">
            <v>0</v>
          </cell>
        </row>
        <row r="25">
          <cell r="A25" t="str">
            <v>M23</v>
          </cell>
          <cell r="B25" t="str">
            <v xml:space="preserve">TRANSPORTE DE MATERIALES </v>
          </cell>
          <cell r="F25" t="str">
            <v>km</v>
          </cell>
          <cell r="G25">
            <v>0.17</v>
          </cell>
          <cell r="H25" t="str">
            <v>643390017</v>
          </cell>
          <cell r="I25" t="str">
            <v>NP</v>
          </cell>
          <cell r="J25">
            <v>0</v>
          </cell>
          <cell r="K25">
            <v>0</v>
          </cell>
        </row>
        <row r="26">
          <cell r="A26" t="str">
            <v>M24</v>
          </cell>
          <cell r="B26" t="str">
            <v>CASCAJO DE MEJORAMIENTO IMPORTADO (INCLUYE TRANSPORTE)</v>
          </cell>
          <cell r="F26" t="str">
            <v>m3</v>
          </cell>
          <cell r="G26">
            <v>7.5</v>
          </cell>
          <cell r="H26">
            <v>153200015</v>
          </cell>
          <cell r="I26" t="str">
            <v>NP</v>
          </cell>
          <cell r="J26">
            <v>0</v>
          </cell>
          <cell r="K26">
            <v>0</v>
          </cell>
        </row>
        <row r="27">
          <cell r="A27" t="str">
            <v>M25</v>
          </cell>
          <cell r="B27" t="str">
            <v>PILOTE DE HORMIGON ARMADO PRETENSADO F´C=350Kg/cm2 40X40 L=25.0m</v>
          </cell>
          <cell r="F27" t="str">
            <v>u</v>
          </cell>
          <cell r="G27">
            <v>2450</v>
          </cell>
          <cell r="H27" t="str">
            <v>4219001139</v>
          </cell>
          <cell r="I27" t="str">
            <v>NP</v>
          </cell>
          <cell r="J27">
            <v>0</v>
          </cell>
          <cell r="K27">
            <v>0</v>
          </cell>
        </row>
        <row r="28">
          <cell r="A28" t="str">
            <v>M26</v>
          </cell>
          <cell r="B28" t="str">
            <v>PILOTE DE HORMIGON ARMADO PRETENSADO F´C=350Kg/cm2 40X40 L=21.0m</v>
          </cell>
          <cell r="F28" t="str">
            <v>u</v>
          </cell>
          <cell r="G28">
            <v>2058</v>
          </cell>
          <cell r="H28" t="str">
            <v>4219001139</v>
          </cell>
          <cell r="I28" t="str">
            <v>NP</v>
          </cell>
          <cell r="J28">
            <v>0</v>
          </cell>
          <cell r="K28">
            <v>0</v>
          </cell>
        </row>
        <row r="29">
          <cell r="A29" t="str">
            <v>M27</v>
          </cell>
          <cell r="B29" t="str">
            <v>PILOTE DE HORMIGON ARMADO PRETENSADO F´C=350Kg/cm2 40X40 L=17.0m</v>
          </cell>
          <cell r="F29" t="str">
            <v>u</v>
          </cell>
          <cell r="G29">
            <v>1666</v>
          </cell>
          <cell r="H29" t="str">
            <v>4219001139</v>
          </cell>
          <cell r="I29" t="str">
            <v>NP</v>
          </cell>
          <cell r="J29">
            <v>0</v>
          </cell>
          <cell r="K29">
            <v>0</v>
          </cell>
        </row>
        <row r="30">
          <cell r="A30" t="str">
            <v>M28</v>
          </cell>
          <cell r="B30" t="str">
            <v>PILOTE DE HORMIGON ARMADO PRETENSADO F´C=350Kg/cm2 40X40 L=13.0m</v>
          </cell>
          <cell r="F30" t="str">
            <v>u</v>
          </cell>
          <cell r="G30">
            <v>1274</v>
          </cell>
          <cell r="H30" t="str">
            <v>4219001139</v>
          </cell>
          <cell r="I30" t="str">
            <v>NP</v>
          </cell>
          <cell r="J30">
            <v>0</v>
          </cell>
          <cell r="K30">
            <v>0</v>
          </cell>
        </row>
        <row r="31">
          <cell r="A31" t="str">
            <v>M29</v>
          </cell>
          <cell r="B31" t="str">
            <v>PILOTE DE HORMIGON ARMADO PRETENSADO F´C=350Kg/cm2 45X45 L=25.0m</v>
          </cell>
          <cell r="F31" t="str">
            <v>u</v>
          </cell>
          <cell r="G31">
            <v>2722.22</v>
          </cell>
          <cell r="H31" t="str">
            <v>4219001139</v>
          </cell>
          <cell r="I31" t="str">
            <v>NP</v>
          </cell>
          <cell r="J31">
            <v>0</v>
          </cell>
          <cell r="K31">
            <v>0</v>
          </cell>
        </row>
        <row r="32">
          <cell r="A32" t="str">
            <v>M30</v>
          </cell>
          <cell r="B32" t="str">
            <v>TRANSPORTE DE PILOTES INCLUYE GRUA DE EMBARQUE</v>
          </cell>
          <cell r="F32" t="str">
            <v>m/km</v>
          </cell>
          <cell r="G32">
            <v>10.4</v>
          </cell>
          <cell r="H32" t="str">
            <v>321530014</v>
          </cell>
          <cell r="I32" t="str">
            <v>NP</v>
          </cell>
          <cell r="J32">
            <v>0</v>
          </cell>
          <cell r="K32">
            <v>0</v>
          </cell>
        </row>
        <row r="33">
          <cell r="A33" t="str">
            <v>M31</v>
          </cell>
          <cell r="B33" t="str">
            <v>PRUEBA DE CARGA DINAMICA PDA EN PILOTE D=0.60m</v>
          </cell>
          <cell r="F33" t="str">
            <v>u</v>
          </cell>
          <cell r="G33">
            <v>3200</v>
          </cell>
          <cell r="H33" t="str">
            <v>444300011</v>
          </cell>
          <cell r="I33" t="str">
            <v>NP</v>
          </cell>
          <cell r="J33">
            <v>0</v>
          </cell>
          <cell r="K33">
            <v>0</v>
          </cell>
        </row>
        <row r="34">
          <cell r="A34" t="str">
            <v>M32</v>
          </cell>
          <cell r="B34" t="str">
            <v xml:space="preserve">PLATAFORMA PARA OPERAR EN AGUA </v>
          </cell>
          <cell r="F34" t="str">
            <v>u</v>
          </cell>
          <cell r="G34">
            <v>250</v>
          </cell>
          <cell r="H34">
            <v>482650321</v>
          </cell>
          <cell r="I34" t="str">
            <v>NP</v>
          </cell>
          <cell r="J34">
            <v>0</v>
          </cell>
          <cell r="K34">
            <v>0</v>
          </cell>
        </row>
        <row r="35">
          <cell r="A35" t="str">
            <v>M33</v>
          </cell>
          <cell r="B35" t="str">
            <v>TUBERIA PP UNION ROSCABLE DI=1 plg 1.25 MPA</v>
          </cell>
          <cell r="F35" t="str">
            <v>m</v>
          </cell>
          <cell r="G35">
            <v>4.6399999999999997</v>
          </cell>
          <cell r="H35" t="str">
            <v>363201017</v>
          </cell>
          <cell r="I35" t="str">
            <v>NP</v>
          </cell>
          <cell r="J35">
            <v>0</v>
          </cell>
          <cell r="K35">
            <v>0</v>
          </cell>
        </row>
        <row r="36">
          <cell r="A36" t="str">
            <v>M34</v>
          </cell>
          <cell r="B36" t="str">
            <v>CONECTORES PARA VARILLAS DE REF. PARA D= 25 mm</v>
          </cell>
          <cell r="F36" t="str">
            <v>u</v>
          </cell>
          <cell r="G36">
            <v>20.440000000000001</v>
          </cell>
          <cell r="H36" t="str">
            <v>462200911</v>
          </cell>
          <cell r="I36" t="str">
            <v>NP</v>
          </cell>
          <cell r="J36">
            <v>0</v>
          </cell>
          <cell r="K36">
            <v>0</v>
          </cell>
        </row>
        <row r="37">
          <cell r="A37" t="str">
            <v>M35</v>
          </cell>
          <cell r="B37" t="str">
            <v>CAMISA METALICA DE ACERO A-588 PARA PILOTE D=0.60m E=15mm</v>
          </cell>
          <cell r="F37" t="str">
            <v>m</v>
          </cell>
          <cell r="G37">
            <v>520.59</v>
          </cell>
          <cell r="H37" t="str">
            <v>444300011</v>
          </cell>
          <cell r="I37" t="str">
            <v>NP</v>
          </cell>
          <cell r="J37">
            <v>0</v>
          </cell>
          <cell r="K37">
            <v>0</v>
          </cell>
        </row>
        <row r="38">
          <cell r="A38" t="str">
            <v>M36</v>
          </cell>
          <cell r="B38" t="str">
            <v>ACETILENO</v>
          </cell>
          <cell r="F38" t="str">
            <v>Kg</v>
          </cell>
          <cell r="G38">
            <v>20.149999999999999</v>
          </cell>
          <cell r="H38" t="str">
            <v>342600012</v>
          </cell>
          <cell r="I38" t="str">
            <v>NP</v>
          </cell>
          <cell r="J38">
            <v>0</v>
          </cell>
          <cell r="K38">
            <v>0</v>
          </cell>
        </row>
        <row r="39">
          <cell r="A39" t="str">
            <v>M37</v>
          </cell>
          <cell r="B39" t="str">
            <v>OXIGENO</v>
          </cell>
          <cell r="F39" t="str">
            <v>m3</v>
          </cell>
          <cell r="G39">
            <v>6.12</v>
          </cell>
          <cell r="H39" t="str">
            <v>481600116</v>
          </cell>
          <cell r="I39" t="str">
            <v>NP</v>
          </cell>
          <cell r="J39">
            <v>0</v>
          </cell>
          <cell r="K39">
            <v>0</v>
          </cell>
        </row>
        <row r="40">
          <cell r="A40" t="str">
            <v>M38</v>
          </cell>
          <cell r="B40" t="str">
            <v>SOLDADURA</v>
          </cell>
          <cell r="F40" t="str">
            <v>Kg</v>
          </cell>
          <cell r="G40">
            <v>7</v>
          </cell>
          <cell r="H40" t="str">
            <v>545500412</v>
          </cell>
          <cell r="I40" t="str">
            <v>NP</v>
          </cell>
          <cell r="J40">
            <v>0</v>
          </cell>
          <cell r="K40">
            <v>0</v>
          </cell>
        </row>
        <row r="41">
          <cell r="A41" t="str">
            <v>M39</v>
          </cell>
          <cell r="B41" t="str">
            <v>ACERO DE REFUERZO EN BARRAS FY=4200 Kg/cm2</v>
          </cell>
          <cell r="F41" t="str">
            <v>Kg</v>
          </cell>
          <cell r="G41">
            <v>1.31</v>
          </cell>
          <cell r="H41" t="str">
            <v>421900018</v>
          </cell>
          <cell r="I41" t="str">
            <v>NP</v>
          </cell>
          <cell r="J41">
            <v>0</v>
          </cell>
          <cell r="K41">
            <v>0</v>
          </cell>
        </row>
        <row r="42">
          <cell r="A42" t="str">
            <v>M40</v>
          </cell>
          <cell r="B42" t="str">
            <v>HORMIGON PREMEZCLADO BOMBEABLE AUTOCOMPACTANTE F´C=350 Kg/cm2 CON INHIBIDOR DE CORROSION DE ALTA RESISTENCIA INICIAL</v>
          </cell>
          <cell r="F42" t="str">
            <v>m3</v>
          </cell>
          <cell r="G42">
            <v>168.69</v>
          </cell>
          <cell r="H42" t="str">
            <v>375100021</v>
          </cell>
          <cell r="I42" t="str">
            <v>NP</v>
          </cell>
          <cell r="J42">
            <v>0</v>
          </cell>
          <cell r="K42">
            <v>0</v>
          </cell>
        </row>
        <row r="43">
          <cell r="A43" t="str">
            <v>M41</v>
          </cell>
          <cell r="B43" t="str">
            <v>HORMIGON PREMEZCLADO F´C= 350 Kg/cm2 BOMBEABLE</v>
          </cell>
          <cell r="F43" t="str">
            <v>m3</v>
          </cell>
          <cell r="G43">
            <v>136.65</v>
          </cell>
          <cell r="H43" t="str">
            <v>375100021</v>
          </cell>
          <cell r="I43" t="str">
            <v>NP</v>
          </cell>
          <cell r="J43">
            <v>0</v>
          </cell>
          <cell r="K43">
            <v>0</v>
          </cell>
        </row>
        <row r="44">
          <cell r="A44" t="str">
            <v>M42</v>
          </cell>
          <cell r="B44" t="str">
            <v>CURADOR PARA HORMIGON Y MORTERO</v>
          </cell>
          <cell r="F44" t="str">
            <v>Kg</v>
          </cell>
          <cell r="G44">
            <v>1.5</v>
          </cell>
          <cell r="H44" t="str">
            <v>354902411</v>
          </cell>
          <cell r="I44" t="str">
            <v>NP</v>
          </cell>
          <cell r="J44">
            <v>0</v>
          </cell>
          <cell r="K44">
            <v>0</v>
          </cell>
        </row>
        <row r="45">
          <cell r="A45" t="str">
            <v>M43</v>
          </cell>
          <cell r="B45" t="str">
            <v>FABRICACION DE VIGA T SEGUN DISEÑO</v>
          </cell>
          <cell r="F45" t="str">
            <v>m</v>
          </cell>
          <cell r="G45">
            <v>117.59</v>
          </cell>
          <cell r="H45" t="str">
            <v>421901032</v>
          </cell>
          <cell r="I45" t="str">
            <v>NP</v>
          </cell>
          <cell r="J45">
            <v>0</v>
          </cell>
          <cell r="K45">
            <v>0</v>
          </cell>
        </row>
        <row r="46">
          <cell r="A46" t="str">
            <v>M44</v>
          </cell>
          <cell r="B46" t="str">
            <v>FABRICACION DE VIGA DOBLE T ANCHO= 1,40m A 1,70m</v>
          </cell>
          <cell r="F46" t="str">
            <v>u</v>
          </cell>
          <cell r="G46">
            <v>108.88</v>
          </cell>
          <cell r="H46" t="str">
            <v>421901032</v>
          </cell>
          <cell r="I46" t="str">
            <v>NP</v>
          </cell>
          <cell r="J46">
            <v>0</v>
          </cell>
          <cell r="K46">
            <v>0</v>
          </cell>
        </row>
        <row r="47">
          <cell r="A47" t="str">
            <v>M45</v>
          </cell>
          <cell r="B47" t="str">
            <v>FABRICACION DE VIGA DOBLE T TIPO X, ANCHO= 1,71m A 2,11 m</v>
          </cell>
          <cell r="F47" t="str">
            <v>u</v>
          </cell>
          <cell r="G47">
            <v>122.21</v>
          </cell>
          <cell r="H47" t="str">
            <v>421901032</v>
          </cell>
          <cell r="I47" t="str">
            <v>NP</v>
          </cell>
          <cell r="J47">
            <v>0</v>
          </cell>
          <cell r="K47">
            <v>0</v>
          </cell>
        </row>
        <row r="48">
          <cell r="A48" t="str">
            <v>M46</v>
          </cell>
          <cell r="B48" t="str">
            <v>TRANSPORTE DE VIGAS</v>
          </cell>
          <cell r="F48" t="str">
            <v>m/km</v>
          </cell>
          <cell r="G48">
            <v>0.42</v>
          </cell>
          <cell r="H48" t="str">
            <v>321530014</v>
          </cell>
          <cell r="I48" t="str">
            <v>NP</v>
          </cell>
          <cell r="J48">
            <v>0</v>
          </cell>
          <cell r="K48">
            <v>0</v>
          </cell>
        </row>
        <row r="49">
          <cell r="A49" t="str">
            <v>M47</v>
          </cell>
          <cell r="B49" t="str">
            <v>FABRICACION DE VIGA L SEGUN DISEÑO</v>
          </cell>
          <cell r="F49" t="str">
            <v>u</v>
          </cell>
          <cell r="G49">
            <v>144.53</v>
          </cell>
          <cell r="H49" t="str">
            <v>412510023</v>
          </cell>
          <cell r="I49" t="str">
            <v>NP</v>
          </cell>
          <cell r="J49">
            <v>0</v>
          </cell>
          <cell r="K49">
            <v>0</v>
          </cell>
        </row>
        <row r="50">
          <cell r="A50" t="str">
            <v>M48</v>
          </cell>
          <cell r="B50" t="str">
            <v>FABRICACION DE VIGA RECTANGULAR 250 X 470</v>
          </cell>
          <cell r="F50" t="str">
            <v>m</v>
          </cell>
          <cell r="G50">
            <v>109.03</v>
          </cell>
          <cell r="H50" t="str">
            <v>412510025</v>
          </cell>
          <cell r="I50" t="str">
            <v>NP</v>
          </cell>
          <cell r="J50">
            <v>0</v>
          </cell>
          <cell r="K50">
            <v>0</v>
          </cell>
        </row>
        <row r="51">
          <cell r="A51" t="str">
            <v>M49</v>
          </cell>
          <cell r="B51" t="str">
            <v>FABRICACION DE VIGA R19R</v>
          </cell>
          <cell r="F51" t="str">
            <v>m</v>
          </cell>
          <cell r="G51">
            <v>64.959999999999994</v>
          </cell>
          <cell r="H51" t="str">
            <v>412510021</v>
          </cell>
          <cell r="I51" t="str">
            <v>NP</v>
          </cell>
          <cell r="J51">
            <v>0</v>
          </cell>
          <cell r="K51">
            <v>0</v>
          </cell>
        </row>
        <row r="52">
          <cell r="A52" t="str">
            <v>M50</v>
          </cell>
          <cell r="B52" t="str">
            <v>FABRICACION DE VIGA R14R</v>
          </cell>
          <cell r="F52" t="str">
            <v>m</v>
          </cell>
          <cell r="G52">
            <v>17.63</v>
          </cell>
          <cell r="H52" t="str">
            <v>412510021</v>
          </cell>
          <cell r="I52" t="str">
            <v>NP</v>
          </cell>
          <cell r="J52">
            <v>0</v>
          </cell>
          <cell r="K52">
            <v>0</v>
          </cell>
        </row>
        <row r="53">
          <cell r="A53" t="str">
            <v>M51</v>
          </cell>
          <cell r="B53" t="str">
            <v>JUNTA DILATACION DE NEOPRENO JCV-300 (432X54X1830) mm</v>
          </cell>
          <cell r="F53" t="str">
            <v>m</v>
          </cell>
          <cell r="G53">
            <v>472.1</v>
          </cell>
          <cell r="H53" t="str">
            <v>354902414</v>
          </cell>
          <cell r="I53" t="str">
            <v>NP</v>
          </cell>
          <cell r="J53">
            <v>0</v>
          </cell>
          <cell r="K53">
            <v>0</v>
          </cell>
        </row>
        <row r="54">
          <cell r="A54" t="str">
            <v>M52</v>
          </cell>
          <cell r="B54" t="str">
            <v>HORMIGON PREMEZCLADO F´C= 180 Kg/cm2 BOMBEABLE</v>
          </cell>
          <cell r="F54" t="str">
            <v>m3</v>
          </cell>
          <cell r="G54">
            <v>116.63</v>
          </cell>
          <cell r="H54" t="str">
            <v>375100021</v>
          </cell>
          <cell r="I54" t="str">
            <v>NP</v>
          </cell>
          <cell r="J54">
            <v>0</v>
          </cell>
          <cell r="K54">
            <v>0</v>
          </cell>
        </row>
        <row r="55">
          <cell r="A55" t="str">
            <v>M53</v>
          </cell>
          <cell r="B55" t="str">
            <v>DESMOLDANTE</v>
          </cell>
          <cell r="F55" t="str">
            <v>Kg</v>
          </cell>
          <cell r="G55">
            <v>2.93</v>
          </cell>
          <cell r="H55" t="str">
            <v>335001111</v>
          </cell>
          <cell r="I55" t="str">
            <v>NP</v>
          </cell>
          <cell r="J55">
            <v>0</v>
          </cell>
          <cell r="K55">
            <v>0</v>
          </cell>
        </row>
        <row r="56">
          <cell r="A56" t="str">
            <v>M54</v>
          </cell>
          <cell r="B56" t="str">
            <v>ELECTRODOS E-6011</v>
          </cell>
          <cell r="F56" t="str">
            <v>Kg</v>
          </cell>
          <cell r="G56">
            <v>3.16</v>
          </cell>
          <cell r="H56" t="str">
            <v>429500011</v>
          </cell>
          <cell r="I56" t="str">
            <v>NP</v>
          </cell>
          <cell r="J56">
            <v>0</v>
          </cell>
          <cell r="K56">
            <v>0</v>
          </cell>
        </row>
        <row r="57">
          <cell r="A57" t="str">
            <v>M55</v>
          </cell>
          <cell r="B57" t="str">
            <v>MALLA ELECTROSOLDADA 15x15 - 5,5mm</v>
          </cell>
          <cell r="F57" t="str">
            <v>m2</v>
          </cell>
          <cell r="G57">
            <v>3.57</v>
          </cell>
          <cell r="H57" t="str">
            <v>4294300118</v>
          </cell>
          <cell r="I57" t="str">
            <v>NP</v>
          </cell>
          <cell r="J57">
            <v>0</v>
          </cell>
          <cell r="K57">
            <v>0</v>
          </cell>
        </row>
        <row r="58">
          <cell r="A58" t="str">
            <v>M56</v>
          </cell>
          <cell r="B58" t="str">
            <v>SOLDADURA E 7018</v>
          </cell>
          <cell r="F58" t="str">
            <v>Kg</v>
          </cell>
          <cell r="G58">
            <v>3.58</v>
          </cell>
          <cell r="H58" t="str">
            <v>429500012</v>
          </cell>
          <cell r="I58" t="str">
            <v>NP</v>
          </cell>
          <cell r="J58">
            <v>0</v>
          </cell>
          <cell r="K58">
            <v>0</v>
          </cell>
        </row>
        <row r="59">
          <cell r="A59" t="str">
            <v>M57</v>
          </cell>
          <cell r="B59" t="str">
            <v>DILUYENTE</v>
          </cell>
          <cell r="F59" t="str">
            <v>galón (US)</v>
          </cell>
          <cell r="G59">
            <v>6.3</v>
          </cell>
          <cell r="H59" t="str">
            <v>3529010778</v>
          </cell>
          <cell r="I59" t="str">
            <v>NP</v>
          </cell>
          <cell r="J59">
            <v>0</v>
          </cell>
          <cell r="K59">
            <v>0</v>
          </cell>
        </row>
        <row r="60">
          <cell r="A60" t="str">
            <v>M58</v>
          </cell>
          <cell r="B60" t="str">
            <v>WYPE BLANCO</v>
          </cell>
          <cell r="F60" t="str">
            <v>lb</v>
          </cell>
          <cell r="G60">
            <v>0.6</v>
          </cell>
          <cell r="H60" t="str">
            <v>271900935</v>
          </cell>
          <cell r="I60" t="str">
            <v>NP</v>
          </cell>
          <cell r="J60">
            <v>0</v>
          </cell>
          <cell r="K60">
            <v>0</v>
          </cell>
        </row>
        <row r="61">
          <cell r="A61" t="str">
            <v>M59</v>
          </cell>
          <cell r="B61" t="str">
            <v>ANTICORROSIVO GRIS 507 4 LITROS</v>
          </cell>
          <cell r="F61" t="str">
            <v>galón (US)</v>
          </cell>
          <cell r="G61">
            <v>15.33</v>
          </cell>
          <cell r="H61">
            <v>354300211</v>
          </cell>
          <cell r="I61" t="str">
            <v>NP</v>
          </cell>
          <cell r="J61">
            <v>0</v>
          </cell>
          <cell r="K61">
            <v>0</v>
          </cell>
        </row>
        <row r="62">
          <cell r="A62" t="str">
            <v>M60</v>
          </cell>
          <cell r="B62" t="str">
            <v>ACERO ESTRUCTURAL ASTM A-588</v>
          </cell>
          <cell r="F62" t="str">
            <v>Kg</v>
          </cell>
          <cell r="G62">
            <v>1.36</v>
          </cell>
          <cell r="H62" t="str">
            <v>412650111</v>
          </cell>
          <cell r="I62" t="str">
            <v>NP</v>
          </cell>
          <cell r="J62">
            <v>0</v>
          </cell>
          <cell r="K62">
            <v>0</v>
          </cell>
        </row>
        <row r="63">
          <cell r="A63" t="str">
            <v>M61</v>
          </cell>
          <cell r="B63" t="str">
            <v>CORNAMUSAS GALVANIZADAS</v>
          </cell>
          <cell r="F63" t="str">
            <v>u</v>
          </cell>
          <cell r="G63">
            <v>423.94</v>
          </cell>
          <cell r="H63" t="str">
            <v>351100114</v>
          </cell>
          <cell r="I63" t="str">
            <v>NP</v>
          </cell>
          <cell r="J63">
            <v>0</v>
          </cell>
          <cell r="K63">
            <v>0</v>
          </cell>
        </row>
        <row r="64">
          <cell r="A64" t="str">
            <v>M62</v>
          </cell>
          <cell r="B64" t="str">
            <v>ELEMENTOS DE FIJACION</v>
          </cell>
          <cell r="F64" t="str">
            <v>u</v>
          </cell>
          <cell r="G64">
            <v>2</v>
          </cell>
          <cell r="H64" t="str">
            <v>4299217227</v>
          </cell>
          <cell r="I64" t="str">
            <v>NP</v>
          </cell>
          <cell r="J64">
            <v>0</v>
          </cell>
          <cell r="K64">
            <v>0</v>
          </cell>
        </row>
        <row r="65">
          <cell r="A65" t="str">
            <v>M63</v>
          </cell>
          <cell r="B65" t="str">
            <v>DECK DE MADERA PLASTICA PARA PISO</v>
          </cell>
          <cell r="F65" t="str">
            <v>m2</v>
          </cell>
          <cell r="G65">
            <v>105</v>
          </cell>
          <cell r="H65" t="str">
            <v>3511001211</v>
          </cell>
          <cell r="I65" t="str">
            <v>NP</v>
          </cell>
          <cell r="J65">
            <v>0</v>
          </cell>
          <cell r="K65">
            <v>0</v>
          </cell>
        </row>
        <row r="66">
          <cell r="A66" t="str">
            <v>M64</v>
          </cell>
          <cell r="B66" t="str">
            <v>MORTERO ADHESIVO CON POLIMEROS PARA CERAMICA O PORCELANATO</v>
          </cell>
          <cell r="F66" t="str">
            <v>Kg</v>
          </cell>
          <cell r="G66">
            <v>0.54</v>
          </cell>
          <cell r="H66" t="str">
            <v>447200037</v>
          </cell>
          <cell r="I66" t="str">
            <v>NP</v>
          </cell>
          <cell r="J66">
            <v>0</v>
          </cell>
          <cell r="K66">
            <v>0</v>
          </cell>
        </row>
        <row r="67">
          <cell r="A67" t="str">
            <v>M65</v>
          </cell>
          <cell r="B67" t="str">
            <v>POLVO PARA SELLAR JUNTAS DE CERAMICA O PORCELANATO</v>
          </cell>
          <cell r="F67" t="str">
            <v>Kg</v>
          </cell>
          <cell r="G67">
            <v>2.2000000000000002</v>
          </cell>
          <cell r="H67" t="str">
            <v>354902422</v>
          </cell>
          <cell r="I67" t="str">
            <v>NP</v>
          </cell>
          <cell r="J67">
            <v>0</v>
          </cell>
          <cell r="K67">
            <v>0</v>
          </cell>
        </row>
        <row r="68">
          <cell r="A68" t="str">
            <v>M66</v>
          </cell>
          <cell r="B68" t="str">
            <v>SEPARADORES</v>
          </cell>
          <cell r="F68" t="str">
            <v>u</v>
          </cell>
          <cell r="G68">
            <v>8.9600000000000009</v>
          </cell>
          <cell r="H68" t="str">
            <v>3699000113</v>
          </cell>
          <cell r="I68" t="str">
            <v>NP</v>
          </cell>
          <cell r="J68">
            <v>0</v>
          </cell>
          <cell r="K68">
            <v>0</v>
          </cell>
        </row>
        <row r="69">
          <cell r="A69" t="str">
            <v>M67</v>
          </cell>
          <cell r="B69" t="str">
            <v>PORCELANATO 18.5X150X9mm</v>
          </cell>
          <cell r="F69" t="str">
            <v>m2</v>
          </cell>
          <cell r="G69">
            <v>41.15</v>
          </cell>
          <cell r="H69" t="str">
            <v>373700015</v>
          </cell>
          <cell r="I69" t="str">
            <v>NP</v>
          </cell>
          <cell r="J69">
            <v>0</v>
          </cell>
          <cell r="K69">
            <v>0</v>
          </cell>
        </row>
        <row r="70">
          <cell r="A70" t="str">
            <v>M68</v>
          </cell>
          <cell r="B70" t="str">
            <v>TUBERIA GALVANIZADA 2" X 2.0mm X 6m</v>
          </cell>
          <cell r="F70" t="str">
            <v>m</v>
          </cell>
          <cell r="G70">
            <v>7.71</v>
          </cell>
          <cell r="H70" t="str">
            <v>412740021</v>
          </cell>
          <cell r="I70" t="str">
            <v>NP</v>
          </cell>
          <cell r="J70">
            <v>0</v>
          </cell>
          <cell r="K70">
            <v>0</v>
          </cell>
        </row>
        <row r="71">
          <cell r="A71" t="str">
            <v>M69</v>
          </cell>
          <cell r="B71" t="str">
            <v>TUBERIA GALVANIZADA 3" X 2.0mm X 6m</v>
          </cell>
          <cell r="F71" t="str">
            <v>m</v>
          </cell>
          <cell r="G71">
            <v>34.6</v>
          </cell>
          <cell r="H71" t="str">
            <v>412740021</v>
          </cell>
          <cell r="I71" t="str">
            <v>NP</v>
          </cell>
          <cell r="J71">
            <v>0</v>
          </cell>
          <cell r="K71">
            <v>0</v>
          </cell>
        </row>
        <row r="72">
          <cell r="A72" t="str">
            <v>M70</v>
          </cell>
          <cell r="B72" t="str">
            <v>PERNOS GRADO 8 DE ANCLAJE 5/8" DE 4 1/4" DE LARGO</v>
          </cell>
          <cell r="F72" t="str">
            <v>u</v>
          </cell>
          <cell r="G72">
            <v>1.0900000000000001</v>
          </cell>
          <cell r="H72" t="str">
            <v>4299923211</v>
          </cell>
          <cell r="I72" t="str">
            <v>NP</v>
          </cell>
          <cell r="J72">
            <v>0</v>
          </cell>
          <cell r="K72">
            <v>0</v>
          </cell>
        </row>
        <row r="73">
          <cell r="A73" t="str">
            <v>M71</v>
          </cell>
          <cell r="B73" t="str">
            <v>ELECTRODOS E-7018</v>
          </cell>
          <cell r="F73" t="str">
            <v>Kg</v>
          </cell>
          <cell r="G73">
            <v>3.47</v>
          </cell>
          <cell r="H73" t="str">
            <v>429500011</v>
          </cell>
          <cell r="I73" t="str">
            <v>NP</v>
          </cell>
          <cell r="J73">
            <v>0</v>
          </cell>
          <cell r="K73">
            <v>0</v>
          </cell>
        </row>
        <row r="74">
          <cell r="A74" t="str">
            <v>M72</v>
          </cell>
          <cell r="B74" t="str">
            <v>PINTURA ANTICORROSIVA DE METALES FERROSOS</v>
          </cell>
          <cell r="F74" t="str">
            <v>galón (US)</v>
          </cell>
          <cell r="G74">
            <v>27.23</v>
          </cell>
          <cell r="H74" t="str">
            <v>351100111</v>
          </cell>
          <cell r="I74" t="str">
            <v>NP</v>
          </cell>
          <cell r="J74">
            <v>0</v>
          </cell>
          <cell r="K74">
            <v>0</v>
          </cell>
        </row>
        <row r="75">
          <cell r="A75" t="str">
            <v>M73</v>
          </cell>
          <cell r="B75" t="str">
            <v>LIJA DE AGUA # 240</v>
          </cell>
          <cell r="F75" t="str">
            <v>u</v>
          </cell>
          <cell r="G75">
            <v>0.28000000000000003</v>
          </cell>
          <cell r="H75" t="str">
            <v>379100013</v>
          </cell>
          <cell r="I75" t="str">
            <v>NP</v>
          </cell>
          <cell r="J75">
            <v>0</v>
          </cell>
          <cell r="K75">
            <v>0</v>
          </cell>
        </row>
        <row r="76">
          <cell r="A76" t="str">
            <v>M74</v>
          </cell>
          <cell r="B76" t="str">
            <v>LIJA DE AGUA # 500</v>
          </cell>
          <cell r="F76" t="str">
            <v>u</v>
          </cell>
          <cell r="G76">
            <v>0.28000000000000003</v>
          </cell>
          <cell r="H76" t="str">
            <v>379100013</v>
          </cell>
          <cell r="I76" t="str">
            <v>NP</v>
          </cell>
          <cell r="J76">
            <v>0</v>
          </cell>
          <cell r="K76">
            <v>0</v>
          </cell>
        </row>
        <row r="77">
          <cell r="A77" t="str">
            <v>M75</v>
          </cell>
          <cell r="B77" t="str">
            <v>ACERO ESTRUCTURAL (A36)</v>
          </cell>
          <cell r="F77" t="str">
            <v>Kg</v>
          </cell>
          <cell r="G77">
            <v>1.9</v>
          </cell>
          <cell r="H77" t="str">
            <v>411211912</v>
          </cell>
          <cell r="I77" t="str">
            <v>NP</v>
          </cell>
          <cell r="J77">
            <v>0</v>
          </cell>
          <cell r="K77">
            <v>0</v>
          </cell>
        </row>
        <row r="78">
          <cell r="A78" t="str">
            <v>M76</v>
          </cell>
          <cell r="B78" t="str">
            <v>MATERIAL SUB BASE CLASE 1A PUESTO EN SITIO</v>
          </cell>
          <cell r="F78" t="str">
            <v>m3</v>
          </cell>
          <cell r="G78">
            <v>9.25</v>
          </cell>
          <cell r="H78" t="str">
            <v>153200015</v>
          </cell>
          <cell r="I78" t="str">
            <v>NP</v>
          </cell>
          <cell r="J78">
            <v>0</v>
          </cell>
          <cell r="K78">
            <v>0</v>
          </cell>
        </row>
        <row r="79">
          <cell r="A79" t="str">
            <v>M77</v>
          </cell>
          <cell r="B79" t="str">
            <v>ADITIVO ENDURECIDO QUARZO</v>
          </cell>
          <cell r="F79" t="str">
            <v>Kg</v>
          </cell>
          <cell r="G79">
            <v>2.5</v>
          </cell>
          <cell r="H79" t="str">
            <v>354902412</v>
          </cell>
          <cell r="I79" t="str">
            <v>NP</v>
          </cell>
          <cell r="J79">
            <v>0</v>
          </cell>
          <cell r="K79">
            <v>0</v>
          </cell>
        </row>
        <row r="80">
          <cell r="A80" t="str">
            <v>M78</v>
          </cell>
          <cell r="B80" t="str">
            <v>HORMIGON 4.5 MPA</v>
          </cell>
          <cell r="F80" t="str">
            <v>m3</v>
          </cell>
          <cell r="G80">
            <v>126.24</v>
          </cell>
          <cell r="H80" t="str">
            <v>375100021</v>
          </cell>
          <cell r="I80" t="str">
            <v>NP</v>
          </cell>
          <cell r="J80">
            <v>0</v>
          </cell>
          <cell r="K80">
            <v>0</v>
          </cell>
        </row>
        <row r="81">
          <cell r="A81" t="str">
            <v>M79</v>
          </cell>
          <cell r="B81" t="str">
            <v>ASFALTO RC-250</v>
          </cell>
          <cell r="F81" t="str">
            <v>galón (US)</v>
          </cell>
          <cell r="G81">
            <v>1.18</v>
          </cell>
          <cell r="H81" t="str">
            <v>153300018</v>
          </cell>
          <cell r="I81" t="str">
            <v>NP</v>
          </cell>
          <cell r="J81">
            <v>0</v>
          </cell>
          <cell r="K81">
            <v>0</v>
          </cell>
        </row>
        <row r="82">
          <cell r="A82" t="str">
            <v>M80</v>
          </cell>
          <cell r="B82" t="str">
            <v>HORMIGON PREMEZCLADO F´C= 210 Kg/cm2 BOMBEABLE</v>
          </cell>
          <cell r="F82" t="str">
            <v>m3</v>
          </cell>
          <cell r="G82">
            <v>119.65</v>
          </cell>
          <cell r="H82" t="str">
            <v>375100021</v>
          </cell>
          <cell r="I82" t="str">
            <v>NP</v>
          </cell>
          <cell r="J82">
            <v>0</v>
          </cell>
          <cell r="K82">
            <v>0</v>
          </cell>
        </row>
        <row r="83">
          <cell r="A83" t="str">
            <v>M81</v>
          </cell>
          <cell r="B83" t="str">
            <v>ADHESIVO BITUMINOSO</v>
          </cell>
          <cell r="F83" t="str">
            <v>lb</v>
          </cell>
          <cell r="G83">
            <v>1.9</v>
          </cell>
          <cell r="H83" t="str">
            <v>354900421</v>
          </cell>
          <cell r="I83" t="str">
            <v>NP</v>
          </cell>
          <cell r="J83">
            <v>0</v>
          </cell>
          <cell r="K83">
            <v>0</v>
          </cell>
        </row>
        <row r="84">
          <cell r="A84" t="str">
            <v>M82</v>
          </cell>
          <cell r="B84" t="str">
            <v>TACHA RETROREFLECTIVA</v>
          </cell>
          <cell r="F84" t="str">
            <v>u</v>
          </cell>
          <cell r="G84">
            <v>3.7</v>
          </cell>
          <cell r="H84" t="str">
            <v>369900451</v>
          </cell>
          <cell r="I84" t="str">
            <v>NP</v>
          </cell>
          <cell r="J84">
            <v>0</v>
          </cell>
          <cell r="K84">
            <v>0</v>
          </cell>
        </row>
        <row r="85">
          <cell r="A85" t="str">
            <v>M83</v>
          </cell>
          <cell r="B85" t="str">
            <v>DELINEADOR VERTICAL (INCLUYE ACCESORIOS DE FIJACION)</v>
          </cell>
          <cell r="F85" t="str">
            <v>u</v>
          </cell>
          <cell r="G85">
            <v>25</v>
          </cell>
          <cell r="H85" t="str">
            <v>3699004410</v>
          </cell>
          <cell r="I85" t="str">
            <v>NP</v>
          </cell>
          <cell r="J85">
            <v>0</v>
          </cell>
          <cell r="K85">
            <v>0</v>
          </cell>
        </row>
        <row r="86">
          <cell r="A86" t="str">
            <v>M84</v>
          </cell>
          <cell r="B86" t="str">
            <v>PINTURA TERMOPLASTICA AASHTO M249</v>
          </cell>
          <cell r="F86" t="str">
            <v>Kg</v>
          </cell>
          <cell r="G86">
            <v>3.9</v>
          </cell>
          <cell r="H86" t="str">
            <v>3511001124</v>
          </cell>
          <cell r="I86" t="str">
            <v>NP</v>
          </cell>
          <cell r="J86">
            <v>0</v>
          </cell>
          <cell r="K86">
            <v>0</v>
          </cell>
        </row>
        <row r="87">
          <cell r="A87" t="str">
            <v>M85</v>
          </cell>
          <cell r="B87" t="str">
            <v>MICROESFERA TIPO I</v>
          </cell>
          <cell r="F87" t="str">
            <v>Kg</v>
          </cell>
          <cell r="G87">
            <v>1.7</v>
          </cell>
          <cell r="H87" t="str">
            <v>371991111</v>
          </cell>
          <cell r="I87" t="str">
            <v>NP</v>
          </cell>
          <cell r="J87">
            <v>0</v>
          </cell>
          <cell r="K87">
            <v>0</v>
          </cell>
        </row>
        <row r="88">
          <cell r="A88" t="str">
            <v>M85</v>
          </cell>
          <cell r="B88" t="str">
            <v>MICROESFERA TIPO II</v>
          </cell>
          <cell r="F88" t="str">
            <v>Kg</v>
          </cell>
          <cell r="H88" t="str">
            <v>371991111</v>
          </cell>
          <cell r="I88" t="str">
            <v>NP</v>
          </cell>
          <cell r="J88">
            <v>0</v>
          </cell>
          <cell r="K88">
            <v>0</v>
          </cell>
        </row>
        <row r="89">
          <cell r="A89" t="str">
            <v>M86</v>
          </cell>
          <cell r="B89" t="str">
            <v>MICROESFERA TIPO III</v>
          </cell>
          <cell r="F89" t="str">
            <v>Kg</v>
          </cell>
          <cell r="G89">
            <v>3</v>
          </cell>
          <cell r="H89" t="str">
            <v>371991111</v>
          </cell>
          <cell r="I89" t="str">
            <v>NP</v>
          </cell>
          <cell r="J89">
            <v>0</v>
          </cell>
          <cell r="K89">
            <v>0</v>
          </cell>
        </row>
        <row r="90">
          <cell r="A90" t="str">
            <v>M87</v>
          </cell>
          <cell r="B90" t="str">
            <v>IMPRIMANTE</v>
          </cell>
          <cell r="F90" t="str">
            <v>m3</v>
          </cell>
          <cell r="G90">
            <v>2.66</v>
          </cell>
          <cell r="H90" t="str">
            <v>354900421</v>
          </cell>
          <cell r="I90" t="str">
            <v>NP</v>
          </cell>
          <cell r="J90">
            <v>0</v>
          </cell>
          <cell r="K90">
            <v>0</v>
          </cell>
        </row>
        <row r="91">
          <cell r="A91" t="str">
            <v>M88</v>
          </cell>
          <cell r="B91" t="str">
            <v>ACCESORIOS DE FIJACION</v>
          </cell>
          <cell r="F91" t="str">
            <v>u</v>
          </cell>
          <cell r="G91">
            <v>1.8</v>
          </cell>
          <cell r="H91" t="str">
            <v>445210011</v>
          </cell>
          <cell r="I91" t="str">
            <v>NP</v>
          </cell>
          <cell r="J91">
            <v>0</v>
          </cell>
          <cell r="K91">
            <v>0</v>
          </cell>
        </row>
        <row r="92">
          <cell r="A92" t="str">
            <v>M89</v>
          </cell>
          <cell r="B92" t="str">
            <v>PERFIL ESTRUCTURAL L 40X6mm</v>
          </cell>
          <cell r="F92" t="str">
            <v>m</v>
          </cell>
          <cell r="G92">
            <v>2.5299999999999998</v>
          </cell>
          <cell r="H92" t="str">
            <v>415410013</v>
          </cell>
          <cell r="I92" t="str">
            <v>NP</v>
          </cell>
          <cell r="J92">
            <v>0</v>
          </cell>
          <cell r="K92">
            <v>0</v>
          </cell>
        </row>
        <row r="93">
          <cell r="A93" t="str">
            <v>M90</v>
          </cell>
          <cell r="B93" t="str">
            <v>RECUBRIMIENTO PARA METALES</v>
          </cell>
          <cell r="F93" t="str">
            <v>galón (US)</v>
          </cell>
          <cell r="G93">
            <v>18</v>
          </cell>
          <cell r="H93" t="str">
            <v>351100112</v>
          </cell>
          <cell r="I93" t="str">
            <v>NP</v>
          </cell>
          <cell r="J93">
            <v>0</v>
          </cell>
          <cell r="K93">
            <v>0</v>
          </cell>
        </row>
        <row r="94">
          <cell r="A94" t="str">
            <v>M91</v>
          </cell>
          <cell r="B94" t="str">
            <v>LETRAS CORPOREAS AUTOILUMINADAS "MALECON AURORA" SOBRE PILARES DE INGRESO PRINCIPAL (INCLUYE ACCESORIOS DE FIJACION)</v>
          </cell>
          <cell r="F94" t="str">
            <v>u</v>
          </cell>
          <cell r="G94">
            <v>2700</v>
          </cell>
          <cell r="H94" t="str">
            <v>4815002112</v>
          </cell>
          <cell r="I94" t="str">
            <v>NP</v>
          </cell>
          <cell r="J94">
            <v>0</v>
          </cell>
          <cell r="K94">
            <v>0</v>
          </cell>
        </row>
        <row r="95">
          <cell r="A95" t="str">
            <v>M92</v>
          </cell>
          <cell r="B95" t="str">
            <v>BISAGRA EN ACERO INOXIDABLE 2"(PAR)</v>
          </cell>
          <cell r="F95" t="str">
            <v>u</v>
          </cell>
          <cell r="G95">
            <v>2.0499999999999998</v>
          </cell>
          <cell r="H95" t="str">
            <v>429921729</v>
          </cell>
          <cell r="I95" t="str">
            <v>NP</v>
          </cell>
          <cell r="J95">
            <v>0</v>
          </cell>
          <cell r="K95">
            <v>0</v>
          </cell>
        </row>
        <row r="96">
          <cell r="A96" t="str">
            <v>M93</v>
          </cell>
          <cell r="B96" t="str">
            <v>TUBO RECTANGULAR GALVANIZADO 100x50mm, E=3mm</v>
          </cell>
          <cell r="F96" t="str">
            <v>m</v>
          </cell>
          <cell r="G96">
            <v>19.55</v>
          </cell>
          <cell r="H96" t="str">
            <v>412740021</v>
          </cell>
          <cell r="I96" t="str">
            <v>NP</v>
          </cell>
          <cell r="J96">
            <v>0</v>
          </cell>
          <cell r="K96">
            <v>0</v>
          </cell>
        </row>
        <row r="97">
          <cell r="A97" t="str">
            <v>M94</v>
          </cell>
          <cell r="B97" t="str">
            <v>TUBO RECTANGULAR GALVANIZADO 40x20mm, E=3mm</v>
          </cell>
          <cell r="F97" t="str">
            <v>m</v>
          </cell>
          <cell r="G97">
            <v>4.96</v>
          </cell>
          <cell r="H97" t="str">
            <v>412740021</v>
          </cell>
          <cell r="I97" t="str">
            <v>NP</v>
          </cell>
          <cell r="J97">
            <v>0</v>
          </cell>
          <cell r="K97">
            <v>0</v>
          </cell>
        </row>
        <row r="98">
          <cell r="A98" t="str">
            <v>M95</v>
          </cell>
          <cell r="B98" t="str">
            <v>CERRADURA DE PUERTA METALICA</v>
          </cell>
          <cell r="F98" t="str">
            <v>u</v>
          </cell>
          <cell r="G98">
            <v>33.32</v>
          </cell>
          <cell r="H98" t="str">
            <v>4299217213</v>
          </cell>
          <cell r="I98" t="str">
            <v>NP</v>
          </cell>
          <cell r="J98">
            <v>0</v>
          </cell>
          <cell r="K98">
            <v>0</v>
          </cell>
        </row>
        <row r="99">
          <cell r="A99" t="str">
            <v>M96</v>
          </cell>
          <cell r="B99" t="str">
            <v>RUEDA 78 mm</v>
          </cell>
          <cell r="F99" t="str">
            <v>u</v>
          </cell>
          <cell r="G99">
            <v>13.08</v>
          </cell>
          <cell r="H99" t="str">
            <v>4299217241</v>
          </cell>
          <cell r="I99" t="str">
            <v>NP</v>
          </cell>
          <cell r="J99">
            <v>0</v>
          </cell>
          <cell r="K99">
            <v>0</v>
          </cell>
        </row>
        <row r="100">
          <cell r="A100" t="str">
            <v>M97</v>
          </cell>
          <cell r="B100" t="str">
            <v>SEÑALETICA VERTICAL "LIMITE DE VELOCIDAD" (INCLUYE POSTE Y ACCESORIOS DE FIJACION)</v>
          </cell>
          <cell r="F100" t="str">
            <v>u</v>
          </cell>
          <cell r="G100">
            <v>170.38</v>
          </cell>
          <cell r="H100" t="str">
            <v>421901063</v>
          </cell>
          <cell r="I100" t="str">
            <v>NP</v>
          </cell>
          <cell r="J100">
            <v>0</v>
          </cell>
          <cell r="K100">
            <v>0</v>
          </cell>
        </row>
        <row r="101">
          <cell r="A101" t="str">
            <v>M98</v>
          </cell>
          <cell r="B101" t="str">
            <v>SEÑALETICA VERTICAL "NO DETENER/NO ESTACIONAR" (INCLUYE POSTE Y ACCESORIOS DE FIJACION)</v>
          </cell>
          <cell r="F101" t="str">
            <v>u</v>
          </cell>
          <cell r="G101">
            <v>170.38</v>
          </cell>
          <cell r="H101" t="str">
            <v>421901063</v>
          </cell>
          <cell r="I101" t="str">
            <v>NP</v>
          </cell>
          <cell r="J101">
            <v>0</v>
          </cell>
          <cell r="K101">
            <v>0</v>
          </cell>
        </row>
        <row r="102">
          <cell r="A102" t="str">
            <v>M99</v>
          </cell>
          <cell r="B102" t="str">
            <v>SEÑALETICA VERTICAL "PEATON" (INCLUYE POSTE Y ACCESORIOS DE FIJACION)</v>
          </cell>
          <cell r="F102" t="str">
            <v>u</v>
          </cell>
          <cell r="G102">
            <v>170.38</v>
          </cell>
          <cell r="H102" t="str">
            <v>421901063</v>
          </cell>
          <cell r="I102" t="str">
            <v>NP</v>
          </cell>
          <cell r="J102">
            <v>0</v>
          </cell>
          <cell r="K102">
            <v>0</v>
          </cell>
        </row>
        <row r="103">
          <cell r="A103" t="str">
            <v>M100</v>
          </cell>
          <cell r="B103" t="str">
            <v>SEÑALETICA VERTICAL "PARE" (INCLUYE POSTE Y ACCESORIOS DE FIJACION)</v>
          </cell>
          <cell r="F103" t="str">
            <v>u</v>
          </cell>
          <cell r="G103">
            <v>170.38</v>
          </cell>
          <cell r="H103" t="str">
            <v>421901063</v>
          </cell>
          <cell r="I103" t="str">
            <v>NP</v>
          </cell>
          <cell r="J103">
            <v>0</v>
          </cell>
          <cell r="K103">
            <v>0</v>
          </cell>
        </row>
        <row r="104">
          <cell r="A104" t="str">
            <v>M101</v>
          </cell>
          <cell r="B104" t="str">
            <v>SEÑALETICA VERTICAL DE SENTIDO VIAL (INCLUYE POSTE Y ACCESORIOS DE FIJACION)</v>
          </cell>
          <cell r="F104" t="str">
            <v>u</v>
          </cell>
          <cell r="G104">
            <v>170.38</v>
          </cell>
          <cell r="H104" t="str">
            <v>421901063</v>
          </cell>
          <cell r="I104" t="str">
            <v>NP</v>
          </cell>
          <cell r="J104">
            <v>0</v>
          </cell>
          <cell r="K104">
            <v>0</v>
          </cell>
        </row>
        <row r="105">
          <cell r="A105" t="str">
            <v>M102</v>
          </cell>
          <cell r="B105" t="str">
            <v>SEÑALETICA VERTICAL "BIFURCACION IZQUIERDA" (INCLUYE POSTE Y ACCESORIOS DE FIJACION)</v>
          </cell>
          <cell r="F105" t="str">
            <v>u</v>
          </cell>
          <cell r="G105">
            <v>170.38</v>
          </cell>
          <cell r="H105" t="str">
            <v>421901063</v>
          </cell>
          <cell r="I105" t="str">
            <v>NP</v>
          </cell>
          <cell r="J105">
            <v>0</v>
          </cell>
          <cell r="K105">
            <v>0</v>
          </cell>
        </row>
        <row r="106">
          <cell r="A106" t="str">
            <v>M103</v>
          </cell>
          <cell r="B106" t="str">
            <v>SEÑALETICA VERTICAL "CICLISTAS EN LA VIA" (INCLUYE POSTE Y ACCESORIOS DE FIJACION)</v>
          </cell>
          <cell r="F106" t="str">
            <v>u</v>
          </cell>
          <cell r="G106">
            <v>170.38</v>
          </cell>
          <cell r="H106" t="str">
            <v>421901063</v>
          </cell>
          <cell r="I106" t="str">
            <v>NP</v>
          </cell>
          <cell r="J106">
            <v>0</v>
          </cell>
          <cell r="K106">
            <v>0</v>
          </cell>
        </row>
        <row r="107">
          <cell r="A107" t="str">
            <v>M104</v>
          </cell>
          <cell r="B107" t="str">
            <v>SEÑALETICA VERTICAL "GIRO EN U" (INCLUYE POSTE Y ACCESORIOS DE FIJACION)</v>
          </cell>
          <cell r="F107" t="str">
            <v>u</v>
          </cell>
          <cell r="G107">
            <v>170.38</v>
          </cell>
          <cell r="H107" t="str">
            <v>421901063</v>
          </cell>
          <cell r="I107" t="str">
            <v>NP</v>
          </cell>
          <cell r="J107">
            <v>0</v>
          </cell>
          <cell r="K107">
            <v>0</v>
          </cell>
        </row>
        <row r="108">
          <cell r="A108" t="str">
            <v>M105</v>
          </cell>
          <cell r="B108" t="str">
            <v>SEÑALETICA VERTICAL "APROXIMACION A REDONDEL" (INCLUYE POSTE Y ACCESORIOS DE FIJACION)</v>
          </cell>
          <cell r="F108" t="str">
            <v>u</v>
          </cell>
          <cell r="G108">
            <v>170.38</v>
          </cell>
          <cell r="H108" t="str">
            <v>421901063</v>
          </cell>
          <cell r="I108" t="str">
            <v>NP</v>
          </cell>
          <cell r="J108">
            <v>0</v>
          </cell>
          <cell r="K108">
            <v>0</v>
          </cell>
        </row>
        <row r="109">
          <cell r="A109" t="str">
            <v>M106</v>
          </cell>
          <cell r="B109" t="str">
            <v>SEÑALETICA VERTICAL "ESTACIONAMIENTO RESERVADO PARA DISCAPACITADOS" (INCLUYE POSTE Y ACCESORIOS DE FIJACION)</v>
          </cell>
          <cell r="F109" t="str">
            <v>u</v>
          </cell>
          <cell r="G109">
            <v>170.38</v>
          </cell>
          <cell r="H109" t="str">
            <v>421901063</v>
          </cell>
          <cell r="I109" t="str">
            <v>NP</v>
          </cell>
          <cell r="J109">
            <v>0</v>
          </cell>
          <cell r="K109">
            <v>0</v>
          </cell>
        </row>
        <row r="110">
          <cell r="A110" t="str">
            <v>M107</v>
          </cell>
          <cell r="B110" t="str">
            <v>TIERRA VEGETAL</v>
          </cell>
          <cell r="F110" t="str">
            <v>m3</v>
          </cell>
          <cell r="G110">
            <v>12.2</v>
          </cell>
          <cell r="H110" t="str">
            <v>521000011</v>
          </cell>
          <cell r="I110" t="str">
            <v>NP</v>
          </cell>
          <cell r="J110">
            <v>0</v>
          </cell>
          <cell r="K110">
            <v>0</v>
          </cell>
        </row>
        <row r="111">
          <cell r="A111" t="str">
            <v>M108</v>
          </cell>
          <cell r="B111" t="str">
            <v>PIOLA DE 250 m</v>
          </cell>
          <cell r="F111" t="str">
            <v>rl</v>
          </cell>
          <cell r="G111">
            <v>33</v>
          </cell>
          <cell r="H111">
            <v>4292100117</v>
          </cell>
          <cell r="I111" t="str">
            <v>NP</v>
          </cell>
          <cell r="J111">
            <v>0</v>
          </cell>
          <cell r="K111">
            <v>0</v>
          </cell>
        </row>
        <row r="112">
          <cell r="A112" t="str">
            <v>M109</v>
          </cell>
          <cell r="B112" t="str">
            <v>TUTOR DE MADERA</v>
          </cell>
          <cell r="F112" t="str">
            <v>u</v>
          </cell>
          <cell r="G112">
            <v>2.6</v>
          </cell>
          <cell r="H112" t="str">
            <v>312300011</v>
          </cell>
          <cell r="I112" t="str">
            <v>NP</v>
          </cell>
          <cell r="J112">
            <v>0</v>
          </cell>
          <cell r="K112">
            <v>0</v>
          </cell>
        </row>
        <row r="113">
          <cell r="A113" t="str">
            <v>M110</v>
          </cell>
          <cell r="B113" t="str">
            <v>HUMUS DE LOMBRIZ DE 40 Kg</v>
          </cell>
          <cell r="F113" t="str">
            <v>sc</v>
          </cell>
          <cell r="G113">
            <v>10</v>
          </cell>
          <cell r="H113" t="str">
            <v>346190111</v>
          </cell>
          <cell r="I113" t="str">
            <v>NP</v>
          </cell>
          <cell r="J113">
            <v>0</v>
          </cell>
          <cell r="K113">
            <v>0</v>
          </cell>
        </row>
        <row r="114">
          <cell r="A114" t="str">
            <v>M111</v>
          </cell>
          <cell r="B114" t="str">
            <v>FERTILIZANTE (10-30-10) 50 Kg</v>
          </cell>
          <cell r="F114" t="str">
            <v>sc</v>
          </cell>
          <cell r="G114">
            <v>40</v>
          </cell>
          <cell r="H114" t="str">
            <v>346191011</v>
          </cell>
          <cell r="I114" t="str">
            <v>NP</v>
          </cell>
          <cell r="J114">
            <v>0</v>
          </cell>
          <cell r="K114">
            <v>0</v>
          </cell>
        </row>
        <row r="115">
          <cell r="A115" t="str">
            <v>M112</v>
          </cell>
          <cell r="B115" t="str">
            <v>ARBOL DE LEUCAENA H=2m</v>
          </cell>
          <cell r="F115" t="str">
            <v>u</v>
          </cell>
          <cell r="G115">
            <v>15</v>
          </cell>
          <cell r="H115" t="str">
            <v>429940012</v>
          </cell>
          <cell r="I115" t="str">
            <v>NP</v>
          </cell>
          <cell r="J115">
            <v>0</v>
          </cell>
          <cell r="K115">
            <v>0</v>
          </cell>
        </row>
        <row r="116">
          <cell r="A116" t="str">
            <v>M113</v>
          </cell>
          <cell r="B116" t="str">
            <v>ARBOL TABEBUIA CHRYSANTHA H=2m</v>
          </cell>
          <cell r="F116" t="str">
            <v>u</v>
          </cell>
          <cell r="G116">
            <v>15</v>
          </cell>
          <cell r="H116" t="str">
            <v>429940012</v>
          </cell>
          <cell r="I116" t="str">
            <v>NP</v>
          </cell>
          <cell r="J116">
            <v>0</v>
          </cell>
          <cell r="K116">
            <v>0</v>
          </cell>
        </row>
        <row r="117">
          <cell r="A117" t="str">
            <v>M114</v>
          </cell>
          <cell r="B117" t="str">
            <v>ARBOL TABEBUIA ROSEA H=2m</v>
          </cell>
          <cell r="F117" t="str">
            <v>u</v>
          </cell>
          <cell r="G117">
            <v>15</v>
          </cell>
          <cell r="H117" t="str">
            <v>429940012</v>
          </cell>
          <cell r="I117" t="str">
            <v>NP</v>
          </cell>
          <cell r="J117">
            <v>0</v>
          </cell>
          <cell r="K117">
            <v>0</v>
          </cell>
        </row>
        <row r="118">
          <cell r="A118" t="str">
            <v>M115</v>
          </cell>
          <cell r="B118" t="str">
            <v>ARBOL CENTROLOBIUM OCHROXYLUM H=2m</v>
          </cell>
          <cell r="F118" t="str">
            <v>u</v>
          </cell>
          <cell r="G118">
            <v>15</v>
          </cell>
          <cell r="H118" t="str">
            <v>429940012</v>
          </cell>
          <cell r="I118" t="str">
            <v>NP</v>
          </cell>
          <cell r="J118">
            <v>0</v>
          </cell>
          <cell r="K118">
            <v>0</v>
          </cell>
        </row>
        <row r="119">
          <cell r="A119" t="str">
            <v>M116</v>
          </cell>
          <cell r="B119" t="str">
            <v>ARBOL TRIPLARIS CUMINGIANA H=2m</v>
          </cell>
          <cell r="F119" t="str">
            <v>u</v>
          </cell>
          <cell r="G119">
            <v>15</v>
          </cell>
          <cell r="H119" t="str">
            <v>429940012</v>
          </cell>
          <cell r="I119" t="str">
            <v>NP</v>
          </cell>
          <cell r="J119">
            <v>0</v>
          </cell>
          <cell r="K119">
            <v>0</v>
          </cell>
        </row>
        <row r="120">
          <cell r="A120" t="str">
            <v>M117</v>
          </cell>
          <cell r="B120" t="str">
            <v>ARBOL ALBIZIA PISTACIIFOLIA H=2m</v>
          </cell>
          <cell r="F120" t="str">
            <v>u</v>
          </cell>
          <cell r="G120">
            <v>15</v>
          </cell>
          <cell r="H120" t="str">
            <v>429940012</v>
          </cell>
          <cell r="I120" t="str">
            <v>NP</v>
          </cell>
          <cell r="J120">
            <v>0</v>
          </cell>
          <cell r="K120">
            <v>0</v>
          </cell>
        </row>
        <row r="121">
          <cell r="A121" t="str">
            <v>M118</v>
          </cell>
          <cell r="B121" t="str">
            <v>PLANTA FITTONIA ALBIVENSIS H= 0,15m; PUESTA EN SITIO</v>
          </cell>
          <cell r="F121" t="str">
            <v>u</v>
          </cell>
          <cell r="G121">
            <v>0.6</v>
          </cell>
          <cell r="H121" t="str">
            <v>15100215</v>
          </cell>
          <cell r="I121" t="str">
            <v>NP</v>
          </cell>
          <cell r="J121">
            <v>0</v>
          </cell>
          <cell r="K121">
            <v>0</v>
          </cell>
        </row>
        <row r="122">
          <cell r="A122" t="str">
            <v>M119</v>
          </cell>
          <cell r="B122" t="str">
            <v>TIERRA DE SEMBRADO DE 10 Kg</v>
          </cell>
          <cell r="F122" t="str">
            <v>sc</v>
          </cell>
          <cell r="G122">
            <v>1.5</v>
          </cell>
          <cell r="H122" t="str">
            <v>521000011</v>
          </cell>
          <cell r="I122" t="str">
            <v>NP</v>
          </cell>
          <cell r="J122">
            <v>0</v>
          </cell>
          <cell r="K122">
            <v>0</v>
          </cell>
        </row>
        <row r="123">
          <cell r="A123" t="str">
            <v>M120</v>
          </cell>
          <cell r="B123" t="str">
            <v>PLANTA AJUGA REPTANS PURPUREA H=0,20m; PUESTA EN SITIO</v>
          </cell>
          <cell r="F123" t="str">
            <v>u</v>
          </cell>
          <cell r="G123">
            <v>0.6</v>
          </cell>
          <cell r="H123" t="str">
            <v>151002117</v>
          </cell>
          <cell r="I123" t="str">
            <v>NP</v>
          </cell>
          <cell r="J123">
            <v>0</v>
          </cell>
          <cell r="K123">
            <v>0</v>
          </cell>
        </row>
        <row r="124">
          <cell r="A124" t="str">
            <v>M121</v>
          </cell>
          <cell r="B124" t="str">
            <v>CESPED SAN AGUSTIN; PUESTA EN SITIO</v>
          </cell>
          <cell r="F124" t="str">
            <v>m2</v>
          </cell>
          <cell r="G124">
            <v>4</v>
          </cell>
          <cell r="H124" t="str">
            <v>369100013</v>
          </cell>
          <cell r="I124" t="str">
            <v>NP</v>
          </cell>
          <cell r="J124">
            <v>0</v>
          </cell>
          <cell r="K124">
            <v>0</v>
          </cell>
        </row>
        <row r="125">
          <cell r="A125" t="str">
            <v>M122</v>
          </cell>
          <cell r="B125" t="str">
            <v>ARENA PUESTA EN SITIO</v>
          </cell>
          <cell r="F125" t="str">
            <v>m3</v>
          </cell>
          <cell r="G125">
            <v>19.899999999999999</v>
          </cell>
          <cell r="H125" t="str">
            <v>153100111</v>
          </cell>
          <cell r="I125" t="str">
            <v>NP</v>
          </cell>
          <cell r="J125">
            <v>0</v>
          </cell>
          <cell r="K125">
            <v>0</v>
          </cell>
        </row>
        <row r="126">
          <cell r="A126" t="str">
            <v>M123</v>
          </cell>
          <cell r="B126" t="str">
            <v>PLANTA SOLEIROLIA SOLEIROLII H=0,10m; PUESTA EN SITIO</v>
          </cell>
          <cell r="F126" t="str">
            <v>u</v>
          </cell>
          <cell r="G126">
            <v>0.6</v>
          </cell>
          <cell r="H126" t="str">
            <v>732900113</v>
          </cell>
          <cell r="I126" t="str">
            <v>NP</v>
          </cell>
          <cell r="J126">
            <v>0</v>
          </cell>
          <cell r="K126">
            <v>0</v>
          </cell>
        </row>
        <row r="127">
          <cell r="A127" t="str">
            <v>M124</v>
          </cell>
          <cell r="B127" t="str">
            <v>PLANTA PLECTRANTHRUS AUSTRALIS  H=0,15m; PUESTA EN SITIO</v>
          </cell>
          <cell r="F127" t="str">
            <v>u</v>
          </cell>
          <cell r="G127">
            <v>0.6</v>
          </cell>
          <cell r="H127" t="str">
            <v>151002153</v>
          </cell>
          <cell r="I127" t="str">
            <v>NP</v>
          </cell>
          <cell r="J127">
            <v>0</v>
          </cell>
          <cell r="K127">
            <v>0</v>
          </cell>
        </row>
        <row r="128">
          <cell r="A128" t="str">
            <v>M125</v>
          </cell>
          <cell r="B128" t="str">
            <v>PLANTA PILEA CADIEREI H=0,20m; PUESTA EN SITIO</v>
          </cell>
          <cell r="F128" t="str">
            <v>u</v>
          </cell>
          <cell r="G128">
            <v>1.5</v>
          </cell>
          <cell r="H128" t="str">
            <v>732900113</v>
          </cell>
          <cell r="I128" t="str">
            <v>NP</v>
          </cell>
          <cell r="J128">
            <v>0</v>
          </cell>
          <cell r="K128">
            <v>0</v>
          </cell>
        </row>
        <row r="129">
          <cell r="A129" t="str">
            <v>M126</v>
          </cell>
          <cell r="B129" t="str">
            <v>PLANTA PILEA PEPEROMIOIDES H=0,20m; PUESTA EN SITIO</v>
          </cell>
          <cell r="F129" t="str">
            <v>u</v>
          </cell>
          <cell r="G129">
            <v>1.5</v>
          </cell>
          <cell r="H129" t="str">
            <v>392000152</v>
          </cell>
          <cell r="I129" t="str">
            <v>NP</v>
          </cell>
          <cell r="J129">
            <v>0</v>
          </cell>
          <cell r="K129">
            <v>0</v>
          </cell>
        </row>
        <row r="130">
          <cell r="A130" t="str">
            <v>M127</v>
          </cell>
          <cell r="B130" t="str">
            <v>PLANTA OXALIS REGNELLI ATROPURPUREA H=0,30m; PUESTA EN SITIO</v>
          </cell>
          <cell r="F130" t="str">
            <v>u</v>
          </cell>
          <cell r="G130">
            <v>1</v>
          </cell>
          <cell r="H130" t="str">
            <v>732900113</v>
          </cell>
          <cell r="I130" t="str">
            <v>NP</v>
          </cell>
          <cell r="J130">
            <v>0</v>
          </cell>
          <cell r="K130">
            <v>0</v>
          </cell>
        </row>
        <row r="131">
          <cell r="A131" t="str">
            <v>M128</v>
          </cell>
          <cell r="B131" t="str">
            <v>PLANTA THULBALGIA VIOLACEA H=0,40m; PUESTA EN SITIO</v>
          </cell>
          <cell r="F131" t="str">
            <v>u</v>
          </cell>
          <cell r="G131">
            <v>0.7</v>
          </cell>
          <cell r="H131" t="str">
            <v>732900113</v>
          </cell>
          <cell r="I131" t="str">
            <v>NP</v>
          </cell>
          <cell r="J131">
            <v>0</v>
          </cell>
          <cell r="K131">
            <v>0</v>
          </cell>
        </row>
        <row r="132">
          <cell r="A132" t="str">
            <v>M129</v>
          </cell>
          <cell r="B132" t="str">
            <v>PLANTA RUELLIA BRITTONIANA H=0,10m; PUESTA EN SITIO</v>
          </cell>
          <cell r="F132" t="str">
            <v>u</v>
          </cell>
          <cell r="G132">
            <v>0.6</v>
          </cell>
          <cell r="H132" t="str">
            <v>732900113</v>
          </cell>
          <cell r="I132" t="str">
            <v>NP</v>
          </cell>
          <cell r="J132">
            <v>0</v>
          </cell>
          <cell r="K132">
            <v>0</v>
          </cell>
        </row>
        <row r="133">
          <cell r="A133" t="str">
            <v>M130</v>
          </cell>
          <cell r="B133" t="str">
            <v>PLANTA CRINUM XANTHOPHYLLUM H=0,10m; PUESTA EN SITIO</v>
          </cell>
          <cell r="F133" t="str">
            <v>u</v>
          </cell>
          <cell r="G133">
            <v>1</v>
          </cell>
          <cell r="H133" t="str">
            <v>732900113</v>
          </cell>
          <cell r="I133" t="str">
            <v>NP</v>
          </cell>
          <cell r="J133">
            <v>0</v>
          </cell>
          <cell r="K133">
            <v>0</v>
          </cell>
        </row>
        <row r="134">
          <cell r="A134" t="str">
            <v>M131</v>
          </cell>
          <cell r="B134" t="str">
            <v>PLANTA HYMENOCALLIS LITTORALIS H=0,30m; PUESTA EN SITIO</v>
          </cell>
          <cell r="F134" t="str">
            <v>u</v>
          </cell>
          <cell r="G134">
            <v>1.25</v>
          </cell>
          <cell r="H134" t="str">
            <v>732900113</v>
          </cell>
          <cell r="I134" t="str">
            <v>NP</v>
          </cell>
          <cell r="J134">
            <v>0</v>
          </cell>
          <cell r="K134">
            <v>0</v>
          </cell>
        </row>
        <row r="135">
          <cell r="A135" t="str">
            <v>M132</v>
          </cell>
          <cell r="B135" t="str">
            <v>PLANTA RUSSELIA EQUISETIFORMIS H=1,00m; PUESTA EN SITIO</v>
          </cell>
          <cell r="F135" t="str">
            <v>u</v>
          </cell>
          <cell r="G135">
            <v>1</v>
          </cell>
          <cell r="H135" t="str">
            <v>732900113</v>
          </cell>
          <cell r="I135" t="str">
            <v>NP</v>
          </cell>
          <cell r="J135">
            <v>0</v>
          </cell>
          <cell r="K135">
            <v>0</v>
          </cell>
        </row>
        <row r="136">
          <cell r="A136" t="str">
            <v>M133</v>
          </cell>
          <cell r="B136" t="str">
            <v>PLANTA HELICONIA ROSTRATA H=1,00m; PUESTA EN SITIO</v>
          </cell>
          <cell r="F136" t="str">
            <v>u</v>
          </cell>
          <cell r="G136">
            <v>1</v>
          </cell>
          <cell r="H136" t="str">
            <v>732900113</v>
          </cell>
          <cell r="I136" t="str">
            <v>NP</v>
          </cell>
          <cell r="J136">
            <v>0</v>
          </cell>
          <cell r="K136">
            <v>0</v>
          </cell>
        </row>
        <row r="137">
          <cell r="A137" t="str">
            <v>M134</v>
          </cell>
          <cell r="B137" t="str">
            <v>PLANTA TILLANDSIA CLAVIGERA H=0,70m; PUESTA EN SITIO</v>
          </cell>
          <cell r="F137" t="str">
            <v>u</v>
          </cell>
          <cell r="G137">
            <v>15</v>
          </cell>
          <cell r="H137" t="str">
            <v>732900113</v>
          </cell>
          <cell r="I137" t="str">
            <v>NP</v>
          </cell>
          <cell r="J137">
            <v>0</v>
          </cell>
          <cell r="K137">
            <v>0</v>
          </cell>
        </row>
        <row r="138">
          <cell r="A138" t="str">
            <v>M135</v>
          </cell>
          <cell r="B138" t="str">
            <v>PLANTA GUZMANIA SP. H=0,25m; PUESTA EN SITIO</v>
          </cell>
          <cell r="F138" t="str">
            <v>u</v>
          </cell>
          <cell r="G138">
            <v>1.5</v>
          </cell>
          <cell r="H138" t="str">
            <v>151003197</v>
          </cell>
          <cell r="I138" t="str">
            <v>NP</v>
          </cell>
          <cell r="J138">
            <v>0</v>
          </cell>
          <cell r="K138">
            <v>0</v>
          </cell>
        </row>
        <row r="139">
          <cell r="A139" t="str">
            <v>M136</v>
          </cell>
          <cell r="B139" t="str">
            <v>PLANTA RAPHIS EXCELSA H=1,70m; PUESTA EN SITIO</v>
          </cell>
          <cell r="F139" t="str">
            <v>u</v>
          </cell>
          <cell r="G139">
            <v>10</v>
          </cell>
          <cell r="H139" t="str">
            <v>732900113</v>
          </cell>
          <cell r="I139" t="str">
            <v>NP</v>
          </cell>
          <cell r="J139">
            <v>0</v>
          </cell>
          <cell r="K139">
            <v>0</v>
          </cell>
        </row>
        <row r="140">
          <cell r="A140" t="str">
            <v>M137</v>
          </cell>
          <cell r="B140" t="str">
            <v>PLANTA CALATHEA LUTEA H=0,80m; PUESTA EN SITIO</v>
          </cell>
          <cell r="F140" t="str">
            <v>u</v>
          </cell>
          <cell r="G140">
            <v>5</v>
          </cell>
          <cell r="H140" t="str">
            <v>151003149</v>
          </cell>
          <cell r="I140" t="str">
            <v>NP</v>
          </cell>
          <cell r="J140">
            <v>0</v>
          </cell>
          <cell r="K140">
            <v>0</v>
          </cell>
        </row>
        <row r="141">
          <cell r="A141" t="str">
            <v>M138</v>
          </cell>
          <cell r="B141" t="str">
            <v>INSECTICIDA CON DOS INGREDIENTES ACTIVOS, CON 2 MODOS DE ACCION, DE INGESTION Y CONTACTO 500cc</v>
          </cell>
          <cell r="F141" t="str">
            <v>u</v>
          </cell>
          <cell r="G141">
            <v>27.56</v>
          </cell>
          <cell r="H141" t="str">
            <v>321530016</v>
          </cell>
          <cell r="I141" t="str">
            <v>NP</v>
          </cell>
          <cell r="J141">
            <v>0</v>
          </cell>
          <cell r="K141">
            <v>0</v>
          </cell>
        </row>
        <row r="142">
          <cell r="A142" t="str">
            <v>M139</v>
          </cell>
          <cell r="B142" t="str">
            <v>FERTILIZANTE FOLIAR NPK 30-10-10, 800 gr</v>
          </cell>
          <cell r="F142" t="str">
            <v>u</v>
          </cell>
          <cell r="G142">
            <v>4.2</v>
          </cell>
          <cell r="H142" t="str">
            <v>271600411</v>
          </cell>
          <cell r="I142" t="str">
            <v>NP</v>
          </cell>
          <cell r="J142">
            <v>0</v>
          </cell>
          <cell r="K142">
            <v>0</v>
          </cell>
        </row>
        <row r="143">
          <cell r="A143" t="str">
            <v>M140</v>
          </cell>
          <cell r="B143" t="str">
            <v>ACEITE 2 TIEMPOS</v>
          </cell>
          <cell r="F143" t="str">
            <v>l</v>
          </cell>
          <cell r="G143">
            <v>7</v>
          </cell>
          <cell r="H143" t="str">
            <v>353230111</v>
          </cell>
          <cell r="I143" t="str">
            <v>NP</v>
          </cell>
          <cell r="J143">
            <v>0</v>
          </cell>
          <cell r="K143">
            <v>0</v>
          </cell>
        </row>
        <row r="144">
          <cell r="A144" t="str">
            <v>M141</v>
          </cell>
          <cell r="B144" t="str">
            <v>GASOLINA</v>
          </cell>
          <cell r="F144" t="str">
            <v>l</v>
          </cell>
          <cell r="G144">
            <v>1.1599999999999999</v>
          </cell>
          <cell r="H144" t="str">
            <v>333100011</v>
          </cell>
          <cell r="I144" t="str">
            <v>NP</v>
          </cell>
          <cell r="J144">
            <v>0</v>
          </cell>
          <cell r="K144">
            <v>0</v>
          </cell>
        </row>
        <row r="145">
          <cell r="A145" t="str">
            <v>M142</v>
          </cell>
          <cell r="B145" t="str">
            <v>TIERRA LIMO</v>
          </cell>
          <cell r="F145" t="str">
            <v>m3</v>
          </cell>
          <cell r="G145">
            <v>22.08</v>
          </cell>
          <cell r="H145" t="str">
            <v>521000011</v>
          </cell>
          <cell r="I145" t="str">
            <v>NP</v>
          </cell>
          <cell r="J145">
            <v>0</v>
          </cell>
          <cell r="K145">
            <v>0</v>
          </cell>
        </row>
        <row r="146">
          <cell r="A146" t="str">
            <v>M143</v>
          </cell>
          <cell r="B146" t="str">
            <v>MEMBRANA DE POLIESTIRENO RECICLADO REFORZADO Y PERFORACIONES EN LA PARTE SUPERIOR</v>
          </cell>
          <cell r="F146" t="str">
            <v>m2</v>
          </cell>
          <cell r="G146">
            <v>29.08</v>
          </cell>
          <cell r="H146" t="str">
            <v>262100915</v>
          </cell>
          <cell r="I146" t="str">
            <v>NP</v>
          </cell>
          <cell r="J146">
            <v>0</v>
          </cell>
          <cell r="K146">
            <v>0</v>
          </cell>
        </row>
        <row r="147">
          <cell r="A147" t="str">
            <v>M144</v>
          </cell>
          <cell r="B147" t="str">
            <v>SISTEMA MODULAR CON BOLSILLOS INDEPENDIENTES PARA JARDINES VERTICALES</v>
          </cell>
          <cell r="F147" t="str">
            <v>m2</v>
          </cell>
          <cell r="G147">
            <v>50</v>
          </cell>
          <cell r="H147" t="str">
            <v>379900211</v>
          </cell>
          <cell r="I147" t="str">
            <v>NP</v>
          </cell>
          <cell r="J147">
            <v>0</v>
          </cell>
          <cell r="K147">
            <v>0</v>
          </cell>
        </row>
        <row r="148">
          <cell r="A148" t="str">
            <v>M145</v>
          </cell>
          <cell r="B148" t="str">
            <v>TUBO CUADRADO 25mm E=1.5mm</v>
          </cell>
          <cell r="F148" t="str">
            <v>m</v>
          </cell>
          <cell r="G148">
            <v>2.4</v>
          </cell>
          <cell r="H148" t="str">
            <v>375700015</v>
          </cell>
          <cell r="I148" t="str">
            <v>NP</v>
          </cell>
          <cell r="J148">
            <v>0</v>
          </cell>
          <cell r="K148">
            <v>0</v>
          </cell>
        </row>
        <row r="149">
          <cell r="A149" t="str">
            <v>M146</v>
          </cell>
          <cell r="B149" t="str">
            <v>TORNILLO AUTORROSCANTE CON CABEZA HEXAGONAL 5.5mmX25mm DE LONG.</v>
          </cell>
          <cell r="F149" t="str">
            <v>u</v>
          </cell>
          <cell r="G149">
            <v>0.09</v>
          </cell>
          <cell r="H149" t="str">
            <v>4299217247</v>
          </cell>
          <cell r="I149" t="str">
            <v>NP</v>
          </cell>
          <cell r="J149">
            <v>0</v>
          </cell>
          <cell r="K149">
            <v>0</v>
          </cell>
        </row>
        <row r="150">
          <cell r="A150" t="str">
            <v>M147</v>
          </cell>
          <cell r="B150" t="str">
            <v>ANCLAJE MECANICO CON TACO DE NYLON Y TORNILLO D=5mm, L=50mm</v>
          </cell>
          <cell r="F150" t="str">
            <v>u</v>
          </cell>
          <cell r="G150">
            <v>0.02</v>
          </cell>
          <cell r="H150" t="str">
            <v>4299905224</v>
          </cell>
          <cell r="I150" t="str">
            <v>NP</v>
          </cell>
          <cell r="J150">
            <v>0</v>
          </cell>
          <cell r="K150">
            <v>0</v>
          </cell>
        </row>
        <row r="151">
          <cell r="A151" t="str">
            <v>M148</v>
          </cell>
          <cell r="B151" t="str">
            <v>SYNGONIUM PODOPHYLLUM 20 cm</v>
          </cell>
          <cell r="F151" t="str">
            <v>u</v>
          </cell>
          <cell r="G151">
            <v>0.5</v>
          </cell>
          <cell r="H151" t="str">
            <v>732900113</v>
          </cell>
          <cell r="I151" t="str">
            <v>NP</v>
          </cell>
          <cell r="J151">
            <v>0</v>
          </cell>
          <cell r="K151">
            <v>0</v>
          </cell>
        </row>
        <row r="152">
          <cell r="A152" t="str">
            <v>M149</v>
          </cell>
          <cell r="B152" t="str">
            <v>HORMONAS DE ENRAIZAMIENTO</v>
          </cell>
          <cell r="F152" t="str">
            <v>l</v>
          </cell>
          <cell r="G152">
            <v>40.25</v>
          </cell>
          <cell r="H152" t="str">
            <v>346191021</v>
          </cell>
          <cell r="I152" t="str">
            <v>NP</v>
          </cell>
          <cell r="J152">
            <v>0</v>
          </cell>
          <cell r="K152">
            <v>0</v>
          </cell>
        </row>
        <row r="153">
          <cell r="A153" t="str">
            <v>M150</v>
          </cell>
          <cell r="B153" t="str">
            <v>MEMBRANA ANTIRRAICES DE POLIETILENO DE BAJA DENSIDAD</v>
          </cell>
          <cell r="F153" t="str">
            <v>m2</v>
          </cell>
          <cell r="G153">
            <v>6.59</v>
          </cell>
          <cell r="H153" t="str">
            <v>262100915</v>
          </cell>
          <cell r="I153" t="str">
            <v>NP</v>
          </cell>
          <cell r="J153">
            <v>0</v>
          </cell>
          <cell r="K153">
            <v>0</v>
          </cell>
        </row>
        <row r="154">
          <cell r="A154" t="str">
            <v>M151</v>
          </cell>
          <cell r="B154" t="str">
            <v>SUSTRATO DE LANA MINERAL 40 mm DE ESPESOR</v>
          </cell>
          <cell r="F154" t="str">
            <v>m2</v>
          </cell>
          <cell r="G154">
            <v>19.63</v>
          </cell>
          <cell r="H154" t="str">
            <v>29610011</v>
          </cell>
          <cell r="I154" t="str">
            <v>NP</v>
          </cell>
          <cell r="J154">
            <v>0</v>
          </cell>
          <cell r="K154">
            <v>0</v>
          </cell>
        </row>
        <row r="155">
          <cell r="A155" t="str">
            <v>M152</v>
          </cell>
          <cell r="B155" t="str">
            <v>TEPE BIODEGRADABLE (VEGETACION)</v>
          </cell>
          <cell r="F155" t="str">
            <v>m2</v>
          </cell>
          <cell r="G155">
            <v>68.05</v>
          </cell>
          <cell r="H155" t="str">
            <v>389930013</v>
          </cell>
          <cell r="I155" t="str">
            <v>NP</v>
          </cell>
          <cell r="J155">
            <v>0</v>
          </cell>
          <cell r="K155">
            <v>0</v>
          </cell>
        </row>
        <row r="156">
          <cell r="A156" t="str">
            <v>M153</v>
          </cell>
          <cell r="B156" t="str">
            <v xml:space="preserve">PORCELANATO 30x60cm GRIS/ANTRACITA/ARENA </v>
          </cell>
          <cell r="F156" t="str">
            <v>m2</v>
          </cell>
          <cell r="G156">
            <v>20</v>
          </cell>
          <cell r="H156" t="str">
            <v>373700015</v>
          </cell>
          <cell r="I156" t="str">
            <v>NP</v>
          </cell>
          <cell r="J156">
            <v>0</v>
          </cell>
          <cell r="K156">
            <v>0</v>
          </cell>
        </row>
        <row r="157">
          <cell r="A157" t="str">
            <v>M154</v>
          </cell>
          <cell r="B157" t="str">
            <v xml:space="preserve">PORCELANATO 60x120cm GRIS/ANTRACITA/ARENA </v>
          </cell>
          <cell r="F157" t="str">
            <v>m2</v>
          </cell>
          <cell r="G157">
            <v>32.700000000000003</v>
          </cell>
          <cell r="H157" t="str">
            <v>373700015</v>
          </cell>
          <cell r="I157" t="str">
            <v>NP</v>
          </cell>
          <cell r="J157">
            <v>0</v>
          </cell>
          <cell r="K157">
            <v>0</v>
          </cell>
        </row>
        <row r="158">
          <cell r="A158" t="str">
            <v>M155</v>
          </cell>
          <cell r="B158" t="str">
            <v>CEMENTO PORTLAND TIPO IP</v>
          </cell>
          <cell r="F158" t="str">
            <v>sc</v>
          </cell>
          <cell r="G158">
            <v>7.9</v>
          </cell>
          <cell r="H158" t="str">
            <v>374400011</v>
          </cell>
          <cell r="I158" t="str">
            <v>NP</v>
          </cell>
          <cell r="J158">
            <v>0</v>
          </cell>
          <cell r="K158">
            <v>0</v>
          </cell>
        </row>
        <row r="159">
          <cell r="A159" t="str">
            <v>M156</v>
          </cell>
          <cell r="B159" t="str">
            <v>PIEDRA MARTELINADA 30x30cm E=6mm</v>
          </cell>
          <cell r="F159" t="str">
            <v>m2</v>
          </cell>
          <cell r="G159">
            <v>33.58</v>
          </cell>
          <cell r="H159" t="str">
            <v>151200001</v>
          </cell>
          <cell r="I159" t="str">
            <v>NP</v>
          </cell>
          <cell r="J159">
            <v>0</v>
          </cell>
          <cell r="K159">
            <v>0</v>
          </cell>
        </row>
        <row r="160">
          <cell r="A160" t="str">
            <v>M157</v>
          </cell>
          <cell r="B160" t="str">
            <v>ADHESIVO ACRILICO PARA MORTEROS</v>
          </cell>
          <cell r="F160" t="str">
            <v>Kg</v>
          </cell>
          <cell r="G160">
            <v>7</v>
          </cell>
          <cell r="H160" t="str">
            <v>354900421</v>
          </cell>
          <cell r="I160" t="str">
            <v>NP</v>
          </cell>
          <cell r="J160">
            <v>0</v>
          </cell>
          <cell r="K160">
            <v>0</v>
          </cell>
        </row>
        <row r="161">
          <cell r="A161" t="str">
            <v>M158</v>
          </cell>
          <cell r="B161" t="str">
            <v>HORMIGON PREMEZCLADO F´C= 280 Kg/cm2 BOMBEABLE</v>
          </cell>
          <cell r="F161" t="str">
            <v>m3</v>
          </cell>
          <cell r="G161">
            <v>127.37</v>
          </cell>
          <cell r="H161" t="str">
            <v>375100021</v>
          </cell>
          <cell r="I161" t="str">
            <v>NP</v>
          </cell>
          <cell r="J161">
            <v>0</v>
          </cell>
          <cell r="K161">
            <v>0</v>
          </cell>
        </row>
        <row r="162">
          <cell r="A162" t="str">
            <v>M159</v>
          </cell>
          <cell r="B162" t="str">
            <v>PERNO ASTM A325 D=1/2" L=30cm FU=105KSI</v>
          </cell>
          <cell r="F162" t="str">
            <v>u</v>
          </cell>
          <cell r="G162">
            <v>6.76</v>
          </cell>
          <cell r="H162" t="str">
            <v>429990832</v>
          </cell>
          <cell r="I162" t="str">
            <v>NP</v>
          </cell>
          <cell r="J162">
            <v>0</v>
          </cell>
          <cell r="K162">
            <v>0</v>
          </cell>
        </row>
        <row r="163">
          <cell r="A163" t="str">
            <v>M160</v>
          </cell>
          <cell r="B163" t="str">
            <v>ESCULTURA METALICA EN ACERO INOXIDABLE H=8.50m</v>
          </cell>
          <cell r="F163" t="str">
            <v>u</v>
          </cell>
          <cell r="G163">
            <v>3772.28</v>
          </cell>
          <cell r="H163" t="str">
            <v>381210017</v>
          </cell>
          <cell r="I163" t="str">
            <v>NP</v>
          </cell>
          <cell r="J163">
            <v>0</v>
          </cell>
          <cell r="K163">
            <v>0</v>
          </cell>
        </row>
        <row r="164">
          <cell r="A164" t="str">
            <v>M161</v>
          </cell>
          <cell r="B164" t="str">
            <v>LETRAS CORPOREAS AUTOILUMINADAS "MALECON AURORA" SOBRE TOTEM DE INGRESO (INCLUYE ACCESORIOS DE FIJACION)</v>
          </cell>
          <cell r="F164" t="str">
            <v>u</v>
          </cell>
          <cell r="G164">
            <v>3600</v>
          </cell>
          <cell r="H164" t="str">
            <v>4815002112</v>
          </cell>
          <cell r="I164" t="str">
            <v>NP</v>
          </cell>
          <cell r="J164">
            <v>0</v>
          </cell>
          <cell r="K164">
            <v>0</v>
          </cell>
        </row>
        <row r="165">
          <cell r="A165" t="str">
            <v>M162</v>
          </cell>
          <cell r="B165" t="str">
            <v>STENOTAPHRUM SECUNDATUM (CESPED SAN AGUSTIN)</v>
          </cell>
          <cell r="F165" t="str">
            <v>m2</v>
          </cell>
          <cell r="G165">
            <v>4</v>
          </cell>
          <cell r="H165" t="str">
            <v>732900113</v>
          </cell>
          <cell r="I165" t="str">
            <v>NP</v>
          </cell>
          <cell r="J165">
            <v>0</v>
          </cell>
          <cell r="K165">
            <v>0</v>
          </cell>
        </row>
        <row r="166">
          <cell r="A166" t="str">
            <v>M163</v>
          </cell>
          <cell r="B166" t="str">
            <v>SOLDADURA INOXIDABLE</v>
          </cell>
          <cell r="F166" t="str">
            <v>Kg</v>
          </cell>
          <cell r="G166">
            <v>2</v>
          </cell>
          <cell r="H166" t="str">
            <v>37550001140</v>
          </cell>
          <cell r="I166" t="str">
            <v>NP</v>
          </cell>
          <cell r="J166">
            <v>0</v>
          </cell>
          <cell r="K166">
            <v>0</v>
          </cell>
        </row>
        <row r="167">
          <cell r="A167" t="str">
            <v>M164</v>
          </cell>
          <cell r="B167" t="str">
            <v>PLANCHA EN ACERO INOXIDABLE E=4mm</v>
          </cell>
          <cell r="F167" t="str">
            <v>m2</v>
          </cell>
          <cell r="G167">
            <v>127.81</v>
          </cell>
          <cell r="H167" t="str">
            <v>319220212</v>
          </cell>
          <cell r="I167" t="str">
            <v>NP</v>
          </cell>
          <cell r="J167">
            <v>0</v>
          </cell>
          <cell r="K167">
            <v>0</v>
          </cell>
        </row>
        <row r="168">
          <cell r="A168" t="str">
            <v>M165</v>
          </cell>
          <cell r="B168" t="str">
            <v>JUEGO DE ARANDELAS, TUERCA Y CONTRATUERCA, PARA PERNOS DE ANCLAJE DE ACERO INOXIDABLE 1/2"</v>
          </cell>
          <cell r="F168" t="str">
            <v>u</v>
          </cell>
          <cell r="G168">
            <v>1.84</v>
          </cell>
          <cell r="H168" t="str">
            <v>4299908543</v>
          </cell>
          <cell r="I168" t="str">
            <v>NP</v>
          </cell>
          <cell r="J168">
            <v>0</v>
          </cell>
          <cell r="K168">
            <v>0</v>
          </cell>
        </row>
        <row r="169">
          <cell r="A169" t="str">
            <v>M166</v>
          </cell>
          <cell r="B169" t="str">
            <v>PIEDRA ANDESITA BUSARDEADA GRIS 30X30X3cm</v>
          </cell>
          <cell r="F169" t="str">
            <v>m2</v>
          </cell>
          <cell r="G169">
            <v>31.63</v>
          </cell>
          <cell r="H169" t="str">
            <v>151200001</v>
          </cell>
          <cell r="I169" t="str">
            <v>NP</v>
          </cell>
          <cell r="J169">
            <v>0</v>
          </cell>
          <cell r="K169">
            <v>0</v>
          </cell>
        </row>
        <row r="170">
          <cell r="A170" t="str">
            <v>M167</v>
          </cell>
          <cell r="B170" t="str">
            <v>BANCA CIRCULAR DE HORMIGON SEGUN DISEÑO</v>
          </cell>
          <cell r="F170" t="str">
            <v>u</v>
          </cell>
          <cell r="G170">
            <v>829</v>
          </cell>
          <cell r="H170" t="str">
            <v>439490015</v>
          </cell>
          <cell r="I170" t="str">
            <v>NP</v>
          </cell>
          <cell r="J170">
            <v>0</v>
          </cell>
          <cell r="K170">
            <v>0</v>
          </cell>
        </row>
        <row r="171">
          <cell r="A171" t="str">
            <v>M168</v>
          </cell>
          <cell r="B171" t="str">
            <v>TACHO DE BASURA DE HORMIGON SEGUN DISEÑO</v>
          </cell>
          <cell r="F171" t="str">
            <v>u</v>
          </cell>
          <cell r="G171">
            <v>563</v>
          </cell>
          <cell r="H171" t="str">
            <v>364100033</v>
          </cell>
          <cell r="I171" t="str">
            <v>NP</v>
          </cell>
          <cell r="J171">
            <v>0</v>
          </cell>
          <cell r="K171">
            <v>0</v>
          </cell>
        </row>
        <row r="172">
          <cell r="A172" t="str">
            <v>M169</v>
          </cell>
          <cell r="B172" t="str">
            <v>MACETA TIPO ASIENTO DE HORMIGON SEGUN DISEÑO</v>
          </cell>
          <cell r="F172" t="str">
            <v>u</v>
          </cell>
          <cell r="G172">
            <v>413</v>
          </cell>
          <cell r="H172" t="str">
            <v>321530216</v>
          </cell>
          <cell r="I172" t="str">
            <v>NP</v>
          </cell>
          <cell r="J172">
            <v>0</v>
          </cell>
          <cell r="K172">
            <v>0</v>
          </cell>
        </row>
        <row r="173">
          <cell r="A173" t="str">
            <v>M170</v>
          </cell>
          <cell r="B173" t="str">
            <v>BANCA TIPO SERPENTINA DE HORMIGON SEGUN DISEÑO</v>
          </cell>
          <cell r="F173" t="str">
            <v>u</v>
          </cell>
          <cell r="G173">
            <v>421</v>
          </cell>
          <cell r="H173" t="str">
            <v>439490015</v>
          </cell>
          <cell r="I173" t="str">
            <v>NP</v>
          </cell>
          <cell r="J173">
            <v>0</v>
          </cell>
          <cell r="K173">
            <v>0</v>
          </cell>
        </row>
        <row r="174">
          <cell r="A174" t="str">
            <v>M171</v>
          </cell>
          <cell r="B174" t="str">
            <v>BANCA SEMICIRCULAR DE HORMIGON SEGUN DISEÑO</v>
          </cell>
          <cell r="F174" t="str">
            <v>u</v>
          </cell>
          <cell r="G174">
            <v>430</v>
          </cell>
          <cell r="H174" t="str">
            <v>439490015</v>
          </cell>
          <cell r="I174" t="str">
            <v>NP</v>
          </cell>
          <cell r="J174">
            <v>0</v>
          </cell>
          <cell r="K174">
            <v>0</v>
          </cell>
        </row>
        <row r="175">
          <cell r="A175" t="str">
            <v>M172</v>
          </cell>
          <cell r="B175" t="str">
            <v>JUEGO MULTIPLE INFANTIL (MODELO 1: 1000x630x460cm)</v>
          </cell>
          <cell r="F175" t="str">
            <v>u</v>
          </cell>
          <cell r="G175">
            <v>19600</v>
          </cell>
          <cell r="H175" t="str">
            <v>325600016</v>
          </cell>
          <cell r="I175" t="str">
            <v>NP</v>
          </cell>
          <cell r="J175">
            <v>0</v>
          </cell>
          <cell r="K175">
            <v>0</v>
          </cell>
        </row>
        <row r="176">
          <cell r="A176" t="str">
            <v>M173</v>
          </cell>
          <cell r="B176" t="str">
            <v>JUEGO MULTIPLE INFANTIL (MODELO 2: 800x600cm)</v>
          </cell>
          <cell r="F176" t="str">
            <v>u</v>
          </cell>
          <cell r="G176">
            <v>11100</v>
          </cell>
          <cell r="H176" t="str">
            <v>325600016</v>
          </cell>
          <cell r="I176" t="str">
            <v>NP</v>
          </cell>
          <cell r="J176">
            <v>0</v>
          </cell>
          <cell r="K176">
            <v>0</v>
          </cell>
        </row>
        <row r="177">
          <cell r="A177" t="str">
            <v>M174</v>
          </cell>
          <cell r="B177" t="str">
            <v>FIJACION COMPUESTA POR TACOS, ARANDELAS Y TORNILLO DE ACERO</v>
          </cell>
          <cell r="F177" t="str">
            <v>u</v>
          </cell>
          <cell r="G177">
            <v>4.24</v>
          </cell>
          <cell r="H177" t="str">
            <v>4299217227</v>
          </cell>
          <cell r="I177" t="str">
            <v>NP</v>
          </cell>
          <cell r="J177">
            <v>0</v>
          </cell>
          <cell r="K177">
            <v>0</v>
          </cell>
        </row>
        <row r="178">
          <cell r="A178" t="str">
            <v>M175</v>
          </cell>
          <cell r="B178" t="str">
            <v>JUEGO INFANTIL COLUMPIO DE TRES ASIENTOS</v>
          </cell>
          <cell r="F178" t="str">
            <v>u</v>
          </cell>
          <cell r="G178">
            <v>990</v>
          </cell>
          <cell r="H178" t="str">
            <v>325600016</v>
          </cell>
          <cell r="I178" t="str">
            <v>NP</v>
          </cell>
          <cell r="J178">
            <v>0</v>
          </cell>
          <cell r="K178">
            <v>0</v>
          </cell>
        </row>
        <row r="179">
          <cell r="A179" t="str">
            <v>M176</v>
          </cell>
          <cell r="B179" t="str">
            <v>MOSAICO VITREO 20x20 mm</v>
          </cell>
          <cell r="F179" t="str">
            <v>u</v>
          </cell>
          <cell r="G179">
            <v>2.1</v>
          </cell>
          <cell r="H179" t="str">
            <v>371170012</v>
          </cell>
          <cell r="I179" t="str">
            <v>NP</v>
          </cell>
          <cell r="J179">
            <v>0</v>
          </cell>
          <cell r="K179">
            <v>0</v>
          </cell>
        </row>
        <row r="180">
          <cell r="A180" t="str">
            <v>M177</v>
          </cell>
          <cell r="B180" t="str">
            <v>GRANITO LAVADO PARA PISCINA</v>
          </cell>
          <cell r="F180" t="str">
            <v>m2</v>
          </cell>
          <cell r="G180">
            <v>13</v>
          </cell>
          <cell r="H180" t="str">
            <v>153200016</v>
          </cell>
          <cell r="I180" t="str">
            <v>NP</v>
          </cell>
          <cell r="J180">
            <v>0</v>
          </cell>
          <cell r="K180">
            <v>0</v>
          </cell>
        </row>
        <row r="181">
          <cell r="A181" t="str">
            <v>M178</v>
          </cell>
          <cell r="B181" t="str">
            <v>LITOPON</v>
          </cell>
          <cell r="F181" t="str">
            <v>Kg</v>
          </cell>
          <cell r="G181">
            <v>0.87</v>
          </cell>
          <cell r="H181" t="str">
            <v>343400411</v>
          </cell>
          <cell r="I181" t="str">
            <v>NP</v>
          </cell>
          <cell r="J181">
            <v>0</v>
          </cell>
          <cell r="K181">
            <v>0</v>
          </cell>
        </row>
        <row r="182">
          <cell r="A182" t="str">
            <v>M179</v>
          </cell>
          <cell r="B182" t="str">
            <v>BOMBA CENTRIFUGA 2 HP</v>
          </cell>
          <cell r="F182" t="str">
            <v>u</v>
          </cell>
          <cell r="G182">
            <v>1152.73</v>
          </cell>
          <cell r="H182" t="str">
            <v>4323004276</v>
          </cell>
          <cell r="I182" t="str">
            <v>NP</v>
          </cell>
          <cell r="J182">
            <v>0</v>
          </cell>
          <cell r="K182">
            <v>0</v>
          </cell>
        </row>
        <row r="183">
          <cell r="A183" t="str">
            <v>M180</v>
          </cell>
          <cell r="B183" t="str">
            <v>BOMBA CENTRIFUGA 5 HP TRIFASICA</v>
          </cell>
          <cell r="F183" t="str">
            <v>u</v>
          </cell>
          <cell r="G183">
            <v>1230.73</v>
          </cell>
          <cell r="H183" t="str">
            <v>4323004280</v>
          </cell>
          <cell r="I183" t="str">
            <v>NP</v>
          </cell>
          <cell r="J183">
            <v>0</v>
          </cell>
          <cell r="K183">
            <v>0</v>
          </cell>
        </row>
        <row r="184">
          <cell r="A184" t="str">
            <v>M181</v>
          </cell>
          <cell r="B184" t="str">
            <v>COLGADOR PARA TUBERIA 1 1/2 IN</v>
          </cell>
          <cell r="F184" t="str">
            <v>u</v>
          </cell>
          <cell r="G184">
            <v>0.7</v>
          </cell>
          <cell r="H184" t="str">
            <v>375700017</v>
          </cell>
          <cell r="I184" t="str">
            <v>NP</v>
          </cell>
          <cell r="J184">
            <v>0</v>
          </cell>
          <cell r="K184">
            <v>0</v>
          </cell>
        </row>
        <row r="185">
          <cell r="A185" t="str">
            <v>M182</v>
          </cell>
          <cell r="B185" t="str">
            <v>CODO 90' PP 2 IN ROSCABLE</v>
          </cell>
          <cell r="F185" t="str">
            <v>u</v>
          </cell>
          <cell r="G185">
            <v>7.18</v>
          </cell>
          <cell r="H185" t="str">
            <v>3755000183</v>
          </cell>
          <cell r="I185" t="str">
            <v>NP</v>
          </cell>
          <cell r="J185">
            <v>0</v>
          </cell>
          <cell r="K185">
            <v>0</v>
          </cell>
        </row>
        <row r="186">
          <cell r="A186" t="str">
            <v>M183</v>
          </cell>
          <cell r="B186" t="str">
            <v>TUBERIA PP UNION ROSCABLE DI=2 plg 1.25 MPA</v>
          </cell>
          <cell r="F186" t="str">
            <v>m</v>
          </cell>
          <cell r="G186">
            <v>10.54</v>
          </cell>
          <cell r="H186" t="str">
            <v>363201017</v>
          </cell>
          <cell r="I186" t="str">
            <v>NP</v>
          </cell>
          <cell r="J186">
            <v>0</v>
          </cell>
          <cell r="K186">
            <v>0</v>
          </cell>
        </row>
        <row r="187">
          <cell r="A187" t="str">
            <v>M184</v>
          </cell>
          <cell r="B187" t="str">
            <v>COLGADOR PARA TUBERIA 2 IN</v>
          </cell>
          <cell r="F187" t="str">
            <v>u</v>
          </cell>
          <cell r="G187">
            <v>0.75</v>
          </cell>
          <cell r="H187" t="str">
            <v>375700017</v>
          </cell>
          <cell r="I187" t="str">
            <v>NP</v>
          </cell>
          <cell r="J187">
            <v>0</v>
          </cell>
          <cell r="K187">
            <v>0</v>
          </cell>
        </row>
        <row r="188">
          <cell r="A188" t="str">
            <v>M185</v>
          </cell>
          <cell r="B188" t="str">
            <v>MANOMETRO 1/2" Ø80 70BAR (EN GLICERINA)</v>
          </cell>
          <cell r="F188" t="str">
            <v>u</v>
          </cell>
          <cell r="G188">
            <v>51.63</v>
          </cell>
          <cell r="H188" t="str">
            <v>375700017</v>
          </cell>
          <cell r="I188" t="str">
            <v>NP</v>
          </cell>
          <cell r="J188">
            <v>0</v>
          </cell>
          <cell r="K188">
            <v>0</v>
          </cell>
        </row>
        <row r="189">
          <cell r="A189" t="str">
            <v>M186</v>
          </cell>
          <cell r="B189" t="str">
            <v>CODO 90' PP 1 IN ROSCABLE</v>
          </cell>
          <cell r="F189" t="str">
            <v>u</v>
          </cell>
          <cell r="G189">
            <v>1.93</v>
          </cell>
          <cell r="H189" t="str">
            <v>3755000183</v>
          </cell>
          <cell r="I189" t="str">
            <v>NP</v>
          </cell>
          <cell r="J189">
            <v>0</v>
          </cell>
          <cell r="K189">
            <v>0</v>
          </cell>
        </row>
        <row r="190">
          <cell r="A190" t="str">
            <v>M187</v>
          </cell>
          <cell r="B190" t="str">
            <v>COLGADOR PARA TUBERIA 1 IN</v>
          </cell>
          <cell r="F190" t="str">
            <v>u</v>
          </cell>
          <cell r="G190">
            <v>0.65</v>
          </cell>
          <cell r="H190" t="str">
            <v>375700017</v>
          </cell>
          <cell r="I190" t="str">
            <v>NP</v>
          </cell>
          <cell r="J190">
            <v>0</v>
          </cell>
          <cell r="K190">
            <v>0</v>
          </cell>
        </row>
        <row r="191">
          <cell r="A191" t="str">
            <v>M188</v>
          </cell>
          <cell r="B191" t="str">
            <v>TEE 1 IN PP ROSCABLE</v>
          </cell>
          <cell r="F191" t="str">
            <v>u</v>
          </cell>
          <cell r="G191">
            <v>2.37</v>
          </cell>
          <cell r="H191" t="str">
            <v>3632060113</v>
          </cell>
          <cell r="I191" t="str">
            <v>NP</v>
          </cell>
          <cell r="J191">
            <v>0</v>
          </cell>
          <cell r="K191">
            <v>0</v>
          </cell>
        </row>
        <row r="192">
          <cell r="A192" t="str">
            <v>M189</v>
          </cell>
          <cell r="B192" t="str">
            <v>VALVULA DE AIRE 1/2" DOBLE ACCION DE PVC</v>
          </cell>
          <cell r="F192" t="str">
            <v>u</v>
          </cell>
          <cell r="G192">
            <v>16</v>
          </cell>
          <cell r="H192" t="str">
            <v>431510014</v>
          </cell>
          <cell r="I192" t="str">
            <v>NP</v>
          </cell>
          <cell r="J192">
            <v>0</v>
          </cell>
          <cell r="K192">
            <v>0</v>
          </cell>
        </row>
        <row r="193">
          <cell r="A193" t="str">
            <v>M190</v>
          </cell>
          <cell r="B193" t="str">
            <v>TUBERIA PVC ROSCABLE 1/2" (420PSI)</v>
          </cell>
          <cell r="F193" t="str">
            <v>m</v>
          </cell>
          <cell r="G193">
            <v>1.54</v>
          </cell>
          <cell r="H193" t="str">
            <v>363201011</v>
          </cell>
          <cell r="I193" t="str">
            <v>NP</v>
          </cell>
          <cell r="J193">
            <v>0</v>
          </cell>
          <cell r="K193">
            <v>0</v>
          </cell>
        </row>
        <row r="194">
          <cell r="A194" t="str">
            <v>M191</v>
          </cell>
          <cell r="B194" t="str">
            <v>CODO PVC ROSCABLE 1/2" x 90'</v>
          </cell>
          <cell r="F194" t="str">
            <v>u</v>
          </cell>
          <cell r="G194">
            <v>0.52</v>
          </cell>
          <cell r="H194" t="str">
            <v>3755000183</v>
          </cell>
          <cell r="I194" t="str">
            <v>NP</v>
          </cell>
          <cell r="J194">
            <v>0</v>
          </cell>
          <cell r="K194">
            <v>0</v>
          </cell>
        </row>
        <row r="195">
          <cell r="A195" t="str">
            <v>M192</v>
          </cell>
          <cell r="B195" t="str">
            <v>TUBERIA PP UNION ROSCABLE DI=1 1/2 plg 1.25 MPA</v>
          </cell>
          <cell r="F195" t="str">
            <v>m</v>
          </cell>
          <cell r="G195">
            <v>7.89</v>
          </cell>
          <cell r="H195" t="str">
            <v>363201017</v>
          </cell>
          <cell r="I195" t="str">
            <v>NP</v>
          </cell>
          <cell r="J195">
            <v>0</v>
          </cell>
          <cell r="K195">
            <v>0</v>
          </cell>
        </row>
        <row r="196">
          <cell r="A196" t="str">
            <v>M193</v>
          </cell>
          <cell r="B196" t="str">
            <v>TRANSPORTE DE TUBERIA</v>
          </cell>
          <cell r="F196" t="str">
            <v>m/km</v>
          </cell>
          <cell r="G196">
            <v>0.2</v>
          </cell>
          <cell r="H196" t="str">
            <v>363201017</v>
          </cell>
          <cell r="I196" t="str">
            <v>NP</v>
          </cell>
          <cell r="J196">
            <v>0</v>
          </cell>
          <cell r="K196">
            <v>0</v>
          </cell>
        </row>
        <row r="197">
          <cell r="A197" t="str">
            <v>M194</v>
          </cell>
          <cell r="B197" t="str">
            <v>REDUCTOR DE 2 A 1 IN PP ROSCABLE</v>
          </cell>
          <cell r="F197" t="str">
            <v>u</v>
          </cell>
          <cell r="G197">
            <v>2.37</v>
          </cell>
          <cell r="H197" t="str">
            <v>375700017</v>
          </cell>
          <cell r="I197" t="str">
            <v>NP</v>
          </cell>
          <cell r="J197">
            <v>0</v>
          </cell>
          <cell r="K197">
            <v>0</v>
          </cell>
        </row>
        <row r="198">
          <cell r="A198" t="str">
            <v>M195</v>
          </cell>
          <cell r="B198" t="str">
            <v>VALVULA CHECK ROSCADA PVC D=1"</v>
          </cell>
          <cell r="F198" t="str">
            <v>u</v>
          </cell>
          <cell r="G198">
            <v>17.649999999999999</v>
          </cell>
          <cell r="H198" t="str">
            <v>4324040212</v>
          </cell>
          <cell r="I198" t="str">
            <v>NP</v>
          </cell>
          <cell r="J198">
            <v>0</v>
          </cell>
          <cell r="K198">
            <v>0</v>
          </cell>
        </row>
        <row r="199">
          <cell r="A199" t="str">
            <v>M196</v>
          </cell>
          <cell r="B199" t="str">
            <v>VALVULA DE COMPUERTA PVC D= 1 plg</v>
          </cell>
          <cell r="F199" t="str">
            <v>u</v>
          </cell>
          <cell r="G199">
            <v>1.38</v>
          </cell>
          <cell r="H199" t="str">
            <v>432404014</v>
          </cell>
          <cell r="I199" t="str">
            <v>NP</v>
          </cell>
          <cell r="J199">
            <v>0</v>
          </cell>
          <cell r="K199">
            <v>0</v>
          </cell>
        </row>
        <row r="200">
          <cell r="A200" t="str">
            <v>M197</v>
          </cell>
          <cell r="B200" t="str">
            <v>UNION UNIVERSAL PP ROSCABLE H 1 IN</v>
          </cell>
          <cell r="F200" t="str">
            <v>u</v>
          </cell>
          <cell r="G200">
            <v>5.27</v>
          </cell>
          <cell r="H200" t="str">
            <v>3632060126</v>
          </cell>
          <cell r="I200" t="str">
            <v>NP</v>
          </cell>
          <cell r="J200">
            <v>0</v>
          </cell>
          <cell r="K200">
            <v>0</v>
          </cell>
        </row>
        <row r="201">
          <cell r="A201" t="str">
            <v>M198</v>
          </cell>
          <cell r="B201" t="str">
            <v>REDUCTOR DE 1 1/2 A 1 IN PP ROSCABLE</v>
          </cell>
          <cell r="F201" t="str">
            <v>u</v>
          </cell>
          <cell r="G201">
            <v>1.51</v>
          </cell>
          <cell r="H201" t="str">
            <v>375700017</v>
          </cell>
          <cell r="I201" t="str">
            <v>NP</v>
          </cell>
          <cell r="J201">
            <v>0</v>
          </cell>
          <cell r="K201">
            <v>0</v>
          </cell>
        </row>
        <row r="202">
          <cell r="A202" t="str">
            <v>M199</v>
          </cell>
          <cell r="B202" t="str">
            <v>CODO 90' PP 1 1/2 IN ROSCABLE</v>
          </cell>
          <cell r="F202" t="str">
            <v>u</v>
          </cell>
          <cell r="G202">
            <v>4.8099999999999996</v>
          </cell>
          <cell r="H202" t="str">
            <v>3755000183</v>
          </cell>
          <cell r="I202" t="str">
            <v>NP</v>
          </cell>
          <cell r="J202">
            <v>0</v>
          </cell>
          <cell r="K202">
            <v>0</v>
          </cell>
        </row>
        <row r="203">
          <cell r="A203" t="str">
            <v>M200</v>
          </cell>
          <cell r="B203" t="str">
            <v>FILTRO 16"</v>
          </cell>
          <cell r="F203" t="str">
            <v>u</v>
          </cell>
          <cell r="G203">
            <v>163.75</v>
          </cell>
          <cell r="H203" t="str">
            <v>449170935</v>
          </cell>
          <cell r="I203" t="str">
            <v>NP</v>
          </cell>
          <cell r="J203">
            <v>0</v>
          </cell>
          <cell r="K203">
            <v>0</v>
          </cell>
        </row>
        <row r="204">
          <cell r="A204" t="str">
            <v>M201</v>
          </cell>
          <cell r="B204" t="str">
            <v>FILTRO 12"</v>
          </cell>
          <cell r="F204" t="str">
            <v>u</v>
          </cell>
          <cell r="G204">
            <v>97.07</v>
          </cell>
          <cell r="H204" t="str">
            <v>449170935</v>
          </cell>
          <cell r="I204" t="str">
            <v>NP</v>
          </cell>
          <cell r="J204">
            <v>0</v>
          </cell>
          <cell r="K204">
            <v>0</v>
          </cell>
        </row>
        <row r="205">
          <cell r="A205" t="str">
            <v>M202</v>
          </cell>
          <cell r="B205" t="str">
            <v>ARENA DE CUARZO PARA FILTRO (0.5 - 1 mm)</v>
          </cell>
          <cell r="F205" t="str">
            <v>Kg</v>
          </cell>
          <cell r="G205">
            <v>0.17</v>
          </cell>
          <cell r="H205" t="str">
            <v>449170935</v>
          </cell>
          <cell r="I205" t="str">
            <v>NP</v>
          </cell>
          <cell r="J205">
            <v>0</v>
          </cell>
          <cell r="K205">
            <v>0</v>
          </cell>
        </row>
        <row r="206">
          <cell r="A206" t="str">
            <v>M203</v>
          </cell>
          <cell r="B206" t="str">
            <v>GRAVA PARA FILTRO (6-12mm)</v>
          </cell>
          <cell r="F206" t="str">
            <v>Kg</v>
          </cell>
          <cell r="G206">
            <v>0.22</v>
          </cell>
          <cell r="H206" t="str">
            <v>449170935</v>
          </cell>
          <cell r="I206" t="str">
            <v>NP</v>
          </cell>
          <cell r="J206">
            <v>0</v>
          </cell>
          <cell r="K206">
            <v>0</v>
          </cell>
        </row>
        <row r="207">
          <cell r="A207" t="str">
            <v>M204</v>
          </cell>
          <cell r="B207" t="str">
            <v>GRAVA PARA FILTRO (12-18mm)</v>
          </cell>
          <cell r="F207" t="str">
            <v>Kg</v>
          </cell>
          <cell r="G207">
            <v>0.22</v>
          </cell>
          <cell r="H207" t="str">
            <v>449170935</v>
          </cell>
          <cell r="I207" t="str">
            <v>NP</v>
          </cell>
          <cell r="J207">
            <v>0</v>
          </cell>
          <cell r="K207">
            <v>0</v>
          </cell>
        </row>
        <row r="208">
          <cell r="A208" t="str">
            <v>M205</v>
          </cell>
          <cell r="B208" t="str">
            <v>BOQUILLA TIPO CHORRO DE PISO 1x1/2</v>
          </cell>
          <cell r="F208" t="str">
            <v>u</v>
          </cell>
          <cell r="G208">
            <v>36.25</v>
          </cell>
          <cell r="H208" t="str">
            <v>415430114</v>
          </cell>
          <cell r="I208" t="str">
            <v>NP</v>
          </cell>
          <cell r="J208">
            <v>0</v>
          </cell>
          <cell r="K208">
            <v>0</v>
          </cell>
        </row>
        <row r="209">
          <cell r="A209" t="str">
            <v>M206</v>
          </cell>
          <cell r="B209" t="str">
            <v>SKIMMER PEQUEÑO</v>
          </cell>
          <cell r="F209" t="str">
            <v>u</v>
          </cell>
          <cell r="G209">
            <v>25</v>
          </cell>
          <cell r="H209" t="str">
            <v>449170935</v>
          </cell>
          <cell r="I209" t="str">
            <v>NP</v>
          </cell>
          <cell r="J209">
            <v>0</v>
          </cell>
          <cell r="K209">
            <v>0</v>
          </cell>
        </row>
        <row r="210">
          <cell r="A210" t="str">
            <v>M207</v>
          </cell>
          <cell r="B210" t="str">
            <v>DRENAJE DE FONDO</v>
          </cell>
          <cell r="F210" t="str">
            <v>u</v>
          </cell>
          <cell r="G210">
            <v>17.5</v>
          </cell>
          <cell r="H210" t="str">
            <v>449170935</v>
          </cell>
          <cell r="I210" t="str">
            <v>NP</v>
          </cell>
          <cell r="J210">
            <v>0</v>
          </cell>
          <cell r="K210">
            <v>0</v>
          </cell>
        </row>
        <row r="211">
          <cell r="A211" t="str">
            <v>M208</v>
          </cell>
          <cell r="B211" t="str">
            <v>TEE 2 IN PP ROSCABLE</v>
          </cell>
          <cell r="F211" t="str">
            <v>u</v>
          </cell>
          <cell r="G211">
            <v>7.67</v>
          </cell>
          <cell r="H211" t="str">
            <v>3632060113</v>
          </cell>
          <cell r="I211" t="str">
            <v>NP</v>
          </cell>
          <cell r="J211">
            <v>0</v>
          </cell>
          <cell r="K211">
            <v>0</v>
          </cell>
        </row>
        <row r="212">
          <cell r="A212" t="str">
            <v>M209</v>
          </cell>
          <cell r="B212" t="str">
            <v>TEE 1 1/2 IN PP ROSCABLE</v>
          </cell>
          <cell r="F212" t="str">
            <v>u</v>
          </cell>
          <cell r="G212">
            <v>5.0199999999999996</v>
          </cell>
          <cell r="H212" t="str">
            <v>3632060113</v>
          </cell>
          <cell r="I212" t="str">
            <v>NP</v>
          </cell>
          <cell r="J212">
            <v>0</v>
          </cell>
          <cell r="K212">
            <v>0</v>
          </cell>
        </row>
        <row r="213">
          <cell r="A213" t="str">
            <v>M210</v>
          </cell>
          <cell r="B213" t="str">
            <v>KIT DE PRUEBA DE AGUA PARA PISCINA</v>
          </cell>
          <cell r="F213" t="str">
            <v>u</v>
          </cell>
          <cell r="G213">
            <v>3.64</v>
          </cell>
          <cell r="H213" t="str">
            <v>4817001110</v>
          </cell>
          <cell r="I213" t="str">
            <v>NP</v>
          </cell>
          <cell r="J213">
            <v>0</v>
          </cell>
          <cell r="K213">
            <v>0</v>
          </cell>
        </row>
        <row r="214">
          <cell r="A214" t="str">
            <v>M211</v>
          </cell>
          <cell r="B214" t="str">
            <v>DOMOS O SOMBRILLAS DE AGUA DE 2,00m DE DIAMETRO</v>
          </cell>
          <cell r="F214" t="str">
            <v>u</v>
          </cell>
          <cell r="G214">
            <v>1200</v>
          </cell>
          <cell r="H214" t="str">
            <v>389210012</v>
          </cell>
          <cell r="I214" t="str">
            <v>NP</v>
          </cell>
          <cell r="J214">
            <v>0</v>
          </cell>
          <cell r="K214">
            <v>0</v>
          </cell>
        </row>
        <row r="215">
          <cell r="A215" t="str">
            <v>M212</v>
          </cell>
          <cell r="B215" t="str">
            <v>ABRAZADERA GALVANIZADA DE 1"</v>
          </cell>
          <cell r="F215" t="str">
            <v>u</v>
          </cell>
          <cell r="G215">
            <v>1.39</v>
          </cell>
          <cell r="H215" t="str">
            <v>4299905236</v>
          </cell>
          <cell r="I215" t="str">
            <v>NP</v>
          </cell>
          <cell r="J215">
            <v>0</v>
          </cell>
          <cell r="K215">
            <v>0</v>
          </cell>
        </row>
        <row r="216">
          <cell r="A216" t="str">
            <v>M213</v>
          </cell>
          <cell r="B216" t="str">
            <v>ABRAZADERA GALVANIZADA DE 2"</v>
          </cell>
          <cell r="F216" t="str">
            <v>u</v>
          </cell>
          <cell r="G216">
            <v>2.4300000000000002</v>
          </cell>
          <cell r="H216" t="str">
            <v>4299905236</v>
          </cell>
          <cell r="I216" t="str">
            <v>NP</v>
          </cell>
          <cell r="J216">
            <v>0</v>
          </cell>
          <cell r="K216">
            <v>0</v>
          </cell>
        </row>
        <row r="217">
          <cell r="A217" t="str">
            <v>M214</v>
          </cell>
          <cell r="B217" t="str">
            <v>CUBIERTA METALICA CON AISLAMIENTO DE POLIURETANO E=30mm</v>
          </cell>
          <cell r="F217" t="str">
            <v>m2</v>
          </cell>
          <cell r="G217">
            <v>31</v>
          </cell>
          <cell r="H217" t="str">
            <v>363300412</v>
          </cell>
          <cell r="I217" t="str">
            <v>NP</v>
          </cell>
          <cell r="J217">
            <v>0</v>
          </cell>
          <cell r="K217">
            <v>0</v>
          </cell>
        </row>
        <row r="218">
          <cell r="A218" t="str">
            <v>M215</v>
          </cell>
          <cell r="B218" t="str">
            <v>FLASHING DE 61cm</v>
          </cell>
          <cell r="F218" t="str">
            <v>m</v>
          </cell>
          <cell r="G218">
            <v>6</v>
          </cell>
          <cell r="H218" t="str">
            <v>412520121</v>
          </cell>
          <cell r="I218" t="str">
            <v>NP</v>
          </cell>
          <cell r="J218">
            <v>0</v>
          </cell>
          <cell r="K218">
            <v>0</v>
          </cell>
        </row>
        <row r="219">
          <cell r="A219" t="str">
            <v>M216</v>
          </cell>
          <cell r="B219" t="str">
            <v>MALLA ELECTROSOLDADA 15x15 - 4,5mm</v>
          </cell>
          <cell r="F219" t="str">
            <v>m2</v>
          </cell>
          <cell r="G219">
            <v>2.4300000000000002</v>
          </cell>
          <cell r="H219" t="str">
            <v>4294300118</v>
          </cell>
          <cell r="I219" t="str">
            <v>NP</v>
          </cell>
          <cell r="J219">
            <v>0</v>
          </cell>
          <cell r="K219">
            <v>0</v>
          </cell>
        </row>
        <row r="220">
          <cell r="A220" t="str">
            <v>M217</v>
          </cell>
          <cell r="B220" t="str">
            <v>PLACA-ACERO COLABORANTE GALVAN. G90 E=0.65mm</v>
          </cell>
          <cell r="F220" t="str">
            <v>m2</v>
          </cell>
          <cell r="G220">
            <v>8.65</v>
          </cell>
          <cell r="H220" t="str">
            <v>439420014</v>
          </cell>
          <cell r="I220" t="str">
            <v>NP</v>
          </cell>
          <cell r="J220">
            <v>0</v>
          </cell>
          <cell r="K220">
            <v>0</v>
          </cell>
        </row>
        <row r="221">
          <cell r="A221" t="str">
            <v>M218</v>
          </cell>
          <cell r="B221" t="str">
            <v>CONECTOR DE CORTE STUD 1/2 x 3 1/2</v>
          </cell>
          <cell r="F221" t="str">
            <v>u</v>
          </cell>
          <cell r="G221">
            <v>1.5</v>
          </cell>
          <cell r="H221" t="str">
            <v>462200911</v>
          </cell>
          <cell r="I221" t="str">
            <v>NP</v>
          </cell>
          <cell r="J221">
            <v>0</v>
          </cell>
          <cell r="K221">
            <v>0</v>
          </cell>
        </row>
        <row r="222">
          <cell r="A222" t="str">
            <v>M219</v>
          </cell>
          <cell r="B222" t="str">
            <v>PERNO ASTM A325 D=5/8" L=25 cm</v>
          </cell>
          <cell r="F222" t="str">
            <v>u</v>
          </cell>
          <cell r="G222">
            <v>5.01</v>
          </cell>
          <cell r="H222" t="str">
            <v>429990832</v>
          </cell>
          <cell r="I222" t="str">
            <v>NP</v>
          </cell>
          <cell r="J222">
            <v>0</v>
          </cell>
          <cell r="K222">
            <v>0</v>
          </cell>
        </row>
        <row r="223">
          <cell r="A223" t="str">
            <v>M220</v>
          </cell>
          <cell r="B223" t="str">
            <v>PLANCHA DE ALUCOBOND 4mm PARA EXTERIOR</v>
          </cell>
          <cell r="F223" t="str">
            <v>m2</v>
          </cell>
          <cell r="G223">
            <v>22.41</v>
          </cell>
          <cell r="H223" t="str">
            <v>319220212</v>
          </cell>
          <cell r="I223" t="str">
            <v>NP</v>
          </cell>
          <cell r="J223">
            <v>0</v>
          </cell>
          <cell r="K223">
            <v>0</v>
          </cell>
        </row>
        <row r="224">
          <cell r="A224" t="str">
            <v>M221</v>
          </cell>
          <cell r="B224" t="str">
            <v>ESTRUCTURA DE ALUMINIO, CINTAS, PEGANTES Y TORNILLERIA</v>
          </cell>
          <cell r="F224" t="str">
            <v>u</v>
          </cell>
          <cell r="G224">
            <v>28</v>
          </cell>
          <cell r="H224" t="str">
            <v>321370113</v>
          </cell>
          <cell r="I224" t="str">
            <v>NP</v>
          </cell>
          <cell r="J224">
            <v>0</v>
          </cell>
          <cell r="K224">
            <v>0</v>
          </cell>
        </row>
        <row r="225">
          <cell r="A225" t="str">
            <v>M222</v>
          </cell>
          <cell r="B225" t="str">
            <v>CERAMICA 30x30cm</v>
          </cell>
          <cell r="F225" t="str">
            <v>m2</v>
          </cell>
          <cell r="G225">
            <v>8.01</v>
          </cell>
          <cell r="H225" t="str">
            <v>354900423</v>
          </cell>
          <cell r="I225" t="str">
            <v>NP</v>
          </cell>
          <cell r="J225">
            <v>0</v>
          </cell>
          <cell r="K225">
            <v>0</v>
          </cell>
        </row>
        <row r="226">
          <cell r="A226" t="str">
            <v>M223</v>
          </cell>
          <cell r="B226" t="str">
            <v xml:space="preserve">PORCELANATO 60x60cm  </v>
          </cell>
          <cell r="F226" t="str">
            <v>m2</v>
          </cell>
          <cell r="G226">
            <v>17</v>
          </cell>
          <cell r="H226" t="str">
            <v>373700015</v>
          </cell>
          <cell r="I226" t="str">
            <v>NP</v>
          </cell>
          <cell r="J226">
            <v>0</v>
          </cell>
          <cell r="K226">
            <v>0</v>
          </cell>
        </row>
        <row r="227">
          <cell r="A227" t="str">
            <v>M224</v>
          </cell>
          <cell r="B227" t="str">
            <v>ARENA FINA; PUESTA EN SITIO</v>
          </cell>
          <cell r="F227" t="str">
            <v>m3</v>
          </cell>
          <cell r="G227">
            <v>16</v>
          </cell>
          <cell r="H227" t="str">
            <v>153100111</v>
          </cell>
          <cell r="I227" t="str">
            <v>NP</v>
          </cell>
          <cell r="J227">
            <v>0</v>
          </cell>
          <cell r="K227">
            <v>0</v>
          </cell>
        </row>
        <row r="228">
          <cell r="A228" t="str">
            <v>M225</v>
          </cell>
          <cell r="B228" t="str">
            <v>GRANITO PULIDO</v>
          </cell>
          <cell r="F228" t="str">
            <v>m2</v>
          </cell>
          <cell r="G228">
            <v>190</v>
          </cell>
          <cell r="H228" t="str">
            <v>151300011</v>
          </cell>
          <cell r="I228" t="str">
            <v>NP</v>
          </cell>
          <cell r="J228">
            <v>0</v>
          </cell>
          <cell r="K228">
            <v>0</v>
          </cell>
        </row>
        <row r="229">
          <cell r="A229" t="str">
            <v>M226</v>
          </cell>
          <cell r="B229" t="str">
            <v>PORCELANATO 100x300mm</v>
          </cell>
          <cell r="F229" t="str">
            <v>m2</v>
          </cell>
          <cell r="G229">
            <v>115</v>
          </cell>
          <cell r="H229" t="str">
            <v>373700015</v>
          </cell>
          <cell r="I229" t="str">
            <v>NP</v>
          </cell>
          <cell r="J229">
            <v>0</v>
          </cell>
          <cell r="K229">
            <v>0</v>
          </cell>
        </row>
        <row r="230">
          <cell r="A230" t="str">
            <v>M227</v>
          </cell>
          <cell r="B230" t="str">
            <v>BLOQUE LIVIANO DE 10x20x40cm</v>
          </cell>
          <cell r="F230" t="str">
            <v>u</v>
          </cell>
          <cell r="G230">
            <v>0.39</v>
          </cell>
          <cell r="H230" t="str">
            <v>319220211</v>
          </cell>
          <cell r="I230" t="str">
            <v>NP</v>
          </cell>
          <cell r="J230">
            <v>0</v>
          </cell>
          <cell r="K230">
            <v>0</v>
          </cell>
        </row>
        <row r="231">
          <cell r="A231" t="str">
            <v>M228</v>
          </cell>
          <cell r="B231" t="str">
            <v>BLOQUE LIVIANO DE 20x20x40cm</v>
          </cell>
          <cell r="F231" t="str">
            <v>u</v>
          </cell>
          <cell r="G231">
            <v>0.56000000000000005</v>
          </cell>
          <cell r="H231" t="str">
            <v>319220211</v>
          </cell>
          <cell r="I231" t="str">
            <v>NP</v>
          </cell>
          <cell r="J231">
            <v>0</v>
          </cell>
          <cell r="K231">
            <v>0</v>
          </cell>
        </row>
        <row r="232">
          <cell r="A232" t="str">
            <v>M229</v>
          </cell>
          <cell r="B232" t="str">
            <v>MORTERO PARA ENLUCIDO</v>
          </cell>
          <cell r="F232" t="str">
            <v>Kg</v>
          </cell>
          <cell r="G232">
            <v>0.12</v>
          </cell>
          <cell r="H232" t="str">
            <v>447200037</v>
          </cell>
          <cell r="I232" t="str">
            <v>NP</v>
          </cell>
          <cell r="J232">
            <v>0</v>
          </cell>
          <cell r="K232">
            <v>0</v>
          </cell>
        </row>
        <row r="233">
          <cell r="A233" t="str">
            <v>M230</v>
          </cell>
          <cell r="B233" t="str">
            <v>PINTURA PARA EXTERIOR</v>
          </cell>
          <cell r="F233" t="str">
            <v>galón (US)</v>
          </cell>
          <cell r="G233">
            <v>22.76</v>
          </cell>
          <cell r="H233" t="str">
            <v>351100011</v>
          </cell>
          <cell r="I233" t="str">
            <v>NP</v>
          </cell>
          <cell r="J233">
            <v>0</v>
          </cell>
          <cell r="K233">
            <v>0</v>
          </cell>
        </row>
        <row r="234">
          <cell r="A234" t="str">
            <v>M231</v>
          </cell>
          <cell r="B234" t="str">
            <v>EMPASTE EXTERIOR</v>
          </cell>
          <cell r="F234" t="str">
            <v>Kg</v>
          </cell>
          <cell r="G234">
            <v>1.1200000000000001</v>
          </cell>
          <cell r="H234" t="str">
            <v>447200037</v>
          </cell>
          <cell r="I234" t="str">
            <v>NP</v>
          </cell>
          <cell r="J234">
            <v>0</v>
          </cell>
          <cell r="K234">
            <v>0</v>
          </cell>
        </row>
        <row r="235">
          <cell r="A235" t="str">
            <v>M232</v>
          </cell>
          <cell r="B235" t="str">
            <v>PINTURA PARA INTERIOR</v>
          </cell>
          <cell r="F235" t="str">
            <v>galón (US)</v>
          </cell>
          <cell r="G235">
            <v>18.2</v>
          </cell>
          <cell r="H235" t="str">
            <v>351100011</v>
          </cell>
          <cell r="I235" t="str">
            <v>NP</v>
          </cell>
          <cell r="J235">
            <v>0</v>
          </cell>
          <cell r="K235">
            <v>0</v>
          </cell>
        </row>
        <row r="236">
          <cell r="A236" t="str">
            <v>M233</v>
          </cell>
          <cell r="B236" t="str">
            <v>HORMIGON SIMPLE F´C= 210 Kg/cm2 (INCLUYE ENCOFRADO)</v>
          </cell>
          <cell r="F236" t="str">
            <v>m3</v>
          </cell>
          <cell r="G236">
            <v>194.03</v>
          </cell>
          <cell r="H236" t="str">
            <v>375100021</v>
          </cell>
          <cell r="I236" t="str">
            <v>NP</v>
          </cell>
          <cell r="J236">
            <v>0</v>
          </cell>
          <cell r="K236">
            <v>0</v>
          </cell>
        </row>
        <row r="237">
          <cell r="A237" t="str">
            <v>M234</v>
          </cell>
          <cell r="B237" t="str">
            <v>DUELA DE MADERA SEIQUE MACHIMBRADA 0.10x2.40m</v>
          </cell>
          <cell r="F237" t="str">
            <v>u</v>
          </cell>
          <cell r="G237">
            <v>6.7</v>
          </cell>
          <cell r="H237" t="str">
            <v>315200011</v>
          </cell>
          <cell r="I237" t="str">
            <v>NP</v>
          </cell>
          <cell r="J237">
            <v>0</v>
          </cell>
          <cell r="K237">
            <v>0</v>
          </cell>
        </row>
        <row r="238">
          <cell r="A238" t="str">
            <v>M235</v>
          </cell>
          <cell r="B238" t="str">
            <v>ACCESORIOS: TACOS DE NYLON PARA ANCLAJE, TORNILLOS, ETC</v>
          </cell>
          <cell r="F238" t="str">
            <v>u</v>
          </cell>
          <cell r="G238">
            <v>1.6</v>
          </cell>
          <cell r="H238" t="str">
            <v>445210011</v>
          </cell>
          <cell r="I238" t="str">
            <v>NP</v>
          </cell>
          <cell r="J238">
            <v>0</v>
          </cell>
          <cell r="K238">
            <v>0</v>
          </cell>
        </row>
        <row r="239">
          <cell r="A239" t="str">
            <v>M236</v>
          </cell>
          <cell r="B239" t="str">
            <v>LACA PARA MADERA BRILLANTE</v>
          </cell>
          <cell r="F239" t="str">
            <v>galón (US)</v>
          </cell>
          <cell r="G239">
            <v>47.48</v>
          </cell>
          <cell r="H239" t="str">
            <v>353230214</v>
          </cell>
          <cell r="I239" t="str">
            <v>NP</v>
          </cell>
          <cell r="J239">
            <v>0</v>
          </cell>
          <cell r="K239">
            <v>0</v>
          </cell>
        </row>
        <row r="240">
          <cell r="A240" t="str">
            <v>M237</v>
          </cell>
          <cell r="B240" t="str">
            <v>SELLADOR PARA MADERA</v>
          </cell>
          <cell r="F240" t="str">
            <v>galón (US)</v>
          </cell>
          <cell r="G240">
            <v>45</v>
          </cell>
          <cell r="H240" t="str">
            <v>354902414</v>
          </cell>
          <cell r="I240" t="str">
            <v>NP</v>
          </cell>
          <cell r="J240">
            <v>0</v>
          </cell>
          <cell r="K240">
            <v>0</v>
          </cell>
        </row>
        <row r="241">
          <cell r="A241" t="str">
            <v>M238</v>
          </cell>
          <cell r="B241" t="str">
            <v>LIJA DE MADERA</v>
          </cell>
          <cell r="F241" t="str">
            <v>u</v>
          </cell>
          <cell r="G241">
            <v>0.5</v>
          </cell>
          <cell r="H241" t="str">
            <v>379100013</v>
          </cell>
          <cell r="I241" t="str">
            <v>NP</v>
          </cell>
          <cell r="J241">
            <v>0</v>
          </cell>
          <cell r="K241">
            <v>0</v>
          </cell>
        </row>
        <row r="242">
          <cell r="A242" t="str">
            <v>M239</v>
          </cell>
          <cell r="B242" t="str">
            <v>PEGAMENTO PARA MADERA</v>
          </cell>
          <cell r="F242" t="str">
            <v>l</v>
          </cell>
          <cell r="G242">
            <v>4</v>
          </cell>
          <cell r="H242" t="str">
            <v>354902414</v>
          </cell>
          <cell r="I242" t="str">
            <v>NP</v>
          </cell>
          <cell r="J242">
            <v>0</v>
          </cell>
          <cell r="K242">
            <v>0</v>
          </cell>
        </row>
        <row r="243">
          <cell r="A243" t="str">
            <v>M240</v>
          </cell>
          <cell r="B243" t="str">
            <v xml:space="preserve">PORCELANATO 30x60cm  </v>
          </cell>
          <cell r="F243" t="str">
            <v>m2</v>
          </cell>
          <cell r="G243">
            <v>20</v>
          </cell>
          <cell r="H243" t="str">
            <v>373700015</v>
          </cell>
          <cell r="I243" t="str">
            <v>NP</v>
          </cell>
          <cell r="J243">
            <v>0</v>
          </cell>
          <cell r="K243">
            <v>0</v>
          </cell>
        </row>
        <row r="244">
          <cell r="A244" t="str">
            <v>M241</v>
          </cell>
          <cell r="B244" t="str">
            <v>TUMBADO DE PVC MADERADO LAMINADO 8mm</v>
          </cell>
          <cell r="F244" t="str">
            <v>m2</v>
          </cell>
          <cell r="G244">
            <v>12.8</v>
          </cell>
          <cell r="H244" t="str">
            <v>351101317</v>
          </cell>
          <cell r="I244" t="str">
            <v>NP</v>
          </cell>
          <cell r="J244">
            <v>0</v>
          </cell>
          <cell r="K244">
            <v>0</v>
          </cell>
        </row>
        <row r="245">
          <cell r="A245" t="str">
            <v>M242</v>
          </cell>
          <cell r="B245" t="str">
            <v>PERFILERIA METALICA PARA TUMBADOS</v>
          </cell>
          <cell r="F245" t="str">
            <v>m2</v>
          </cell>
          <cell r="G245">
            <v>2</v>
          </cell>
          <cell r="H245" t="str">
            <v>415410013</v>
          </cell>
          <cell r="I245" t="str">
            <v>NP</v>
          </cell>
          <cell r="J245">
            <v>0</v>
          </cell>
          <cell r="K245">
            <v>0</v>
          </cell>
        </row>
        <row r="246">
          <cell r="A246" t="str">
            <v>M243</v>
          </cell>
          <cell r="B246" t="str">
            <v>TORNILLO AUTORROSCANTE REDONDO Nº 6</v>
          </cell>
          <cell r="F246" t="str">
            <v>u</v>
          </cell>
          <cell r="G246">
            <v>0.04</v>
          </cell>
          <cell r="H246" t="str">
            <v>4299217247</v>
          </cell>
          <cell r="I246" t="str">
            <v>NP</v>
          </cell>
          <cell r="J246">
            <v>0</v>
          </cell>
          <cell r="K246">
            <v>0</v>
          </cell>
        </row>
        <row r="247">
          <cell r="A247" t="str">
            <v>M244</v>
          </cell>
          <cell r="B247" t="str">
            <v>TORNILLO T1 PUNTA AGUJA</v>
          </cell>
          <cell r="F247" t="str">
            <v>u</v>
          </cell>
          <cell r="G247">
            <v>0.03</v>
          </cell>
          <cell r="H247" t="str">
            <v>4299217247</v>
          </cell>
          <cell r="I247" t="str">
            <v>NP</v>
          </cell>
          <cell r="J247">
            <v>0</v>
          </cell>
          <cell r="K247">
            <v>0</v>
          </cell>
        </row>
        <row r="248">
          <cell r="A248" t="str">
            <v>M245</v>
          </cell>
          <cell r="B248" t="str">
            <v>LAVAMANOS DE EMPOTRAR</v>
          </cell>
          <cell r="F248" t="str">
            <v>u</v>
          </cell>
          <cell r="G248">
            <v>47.55</v>
          </cell>
          <cell r="H248" t="str">
            <v>4291100127</v>
          </cell>
          <cell r="I248" t="str">
            <v>NP</v>
          </cell>
          <cell r="J248">
            <v>0</v>
          </cell>
          <cell r="K248">
            <v>0</v>
          </cell>
        </row>
        <row r="249">
          <cell r="A249" t="str">
            <v>M246</v>
          </cell>
          <cell r="B249" t="str">
            <v>KIT DE INSTALACION DE CIERRE AUTOMATICO PARA LAVABO</v>
          </cell>
          <cell r="F249" t="str">
            <v>u</v>
          </cell>
          <cell r="G249">
            <v>33.15</v>
          </cell>
          <cell r="H249" t="str">
            <v>4291100122</v>
          </cell>
          <cell r="I249" t="str">
            <v>NP</v>
          </cell>
          <cell r="J249">
            <v>0</v>
          </cell>
          <cell r="K249">
            <v>0</v>
          </cell>
        </row>
        <row r="250">
          <cell r="A250" t="str">
            <v>M247</v>
          </cell>
          <cell r="B250" t="str">
            <v>LLAVE DE CIERRE AUTOMATICO PARA LAVABO</v>
          </cell>
          <cell r="F250" t="str">
            <v>u</v>
          </cell>
          <cell r="G250">
            <v>67.41</v>
          </cell>
          <cell r="H250" t="str">
            <v>4291100122</v>
          </cell>
          <cell r="I250" t="str">
            <v>NP</v>
          </cell>
          <cell r="J250">
            <v>0</v>
          </cell>
          <cell r="K250">
            <v>0</v>
          </cell>
        </row>
        <row r="251">
          <cell r="A251" t="str">
            <v>M248</v>
          </cell>
          <cell r="B251" t="str">
            <v>LAVACOPA DE EMPOTRAR (INCLUYE ACCESORIOS)</v>
          </cell>
          <cell r="F251" t="str">
            <v>u</v>
          </cell>
          <cell r="G251">
            <v>149.99</v>
          </cell>
          <cell r="H251" t="str">
            <v>4291100127</v>
          </cell>
          <cell r="I251" t="str">
            <v>NP</v>
          </cell>
          <cell r="J251">
            <v>0</v>
          </cell>
          <cell r="K251">
            <v>0</v>
          </cell>
        </row>
        <row r="252">
          <cell r="A252" t="str">
            <v>M249</v>
          </cell>
          <cell r="B252" t="str">
            <v>TEFLON</v>
          </cell>
          <cell r="F252" t="str">
            <v>rl</v>
          </cell>
          <cell r="G252">
            <v>0.55000000000000004</v>
          </cell>
          <cell r="H252" t="str">
            <v>369800021</v>
          </cell>
          <cell r="I252" t="str">
            <v>NP</v>
          </cell>
          <cell r="J252">
            <v>0</v>
          </cell>
          <cell r="K252">
            <v>0</v>
          </cell>
        </row>
        <row r="253">
          <cell r="A253" t="str">
            <v>M250</v>
          </cell>
          <cell r="B253" t="str">
            <v>INODORO COLOR BLANCO</v>
          </cell>
          <cell r="F253" t="str">
            <v>u</v>
          </cell>
          <cell r="G253">
            <v>126.54</v>
          </cell>
          <cell r="H253" t="str">
            <v>372100013</v>
          </cell>
          <cell r="I253" t="str">
            <v>NP</v>
          </cell>
          <cell r="J253">
            <v>0</v>
          </cell>
          <cell r="K253">
            <v>0</v>
          </cell>
        </row>
        <row r="254">
          <cell r="A254" t="str">
            <v>M251</v>
          </cell>
          <cell r="B254" t="str">
            <v>LLAVE ANGULAR PARA INODORO</v>
          </cell>
          <cell r="F254" t="str">
            <v>u</v>
          </cell>
          <cell r="G254">
            <v>11.2</v>
          </cell>
          <cell r="H254" t="str">
            <v>432540011</v>
          </cell>
          <cell r="I254" t="str">
            <v>NP</v>
          </cell>
          <cell r="J254">
            <v>0</v>
          </cell>
          <cell r="K254">
            <v>0</v>
          </cell>
        </row>
        <row r="255">
          <cell r="A255" t="str">
            <v>M252</v>
          </cell>
          <cell r="B255" t="str">
            <v>FLUXOMETRO PARA INODORO</v>
          </cell>
          <cell r="F255" t="str">
            <v>u</v>
          </cell>
          <cell r="G255">
            <v>155.74</v>
          </cell>
          <cell r="H255" t="str">
            <v>4291100116</v>
          </cell>
          <cell r="I255" t="str">
            <v>NP</v>
          </cell>
          <cell r="J255">
            <v>0</v>
          </cell>
          <cell r="K255">
            <v>0</v>
          </cell>
        </row>
        <row r="256">
          <cell r="A256" t="str">
            <v>M253</v>
          </cell>
          <cell r="B256" t="str">
            <v>FLUXOMETRO PARA URINARIO</v>
          </cell>
          <cell r="F256" t="str">
            <v>u</v>
          </cell>
          <cell r="G256">
            <v>174.05</v>
          </cell>
          <cell r="H256" t="str">
            <v>4291100115</v>
          </cell>
          <cell r="I256" t="str">
            <v>NP</v>
          </cell>
          <cell r="J256">
            <v>0</v>
          </cell>
          <cell r="K256">
            <v>0</v>
          </cell>
        </row>
        <row r="257">
          <cell r="A257" t="str">
            <v>M254</v>
          </cell>
          <cell r="B257" t="str">
            <v>BARRA DE APOYO RECTO</v>
          </cell>
          <cell r="F257" t="str">
            <v>u</v>
          </cell>
          <cell r="G257">
            <v>41</v>
          </cell>
          <cell r="H257" t="str">
            <v>415320111</v>
          </cell>
          <cell r="I257" t="str">
            <v>NP</v>
          </cell>
          <cell r="J257">
            <v>0</v>
          </cell>
          <cell r="K257">
            <v>0</v>
          </cell>
        </row>
        <row r="258">
          <cell r="A258" t="str">
            <v>M255</v>
          </cell>
          <cell r="B258" t="str">
            <v>LLAVE DE PASO 1/2"</v>
          </cell>
          <cell r="F258" t="str">
            <v>u</v>
          </cell>
          <cell r="G258">
            <v>9.18</v>
          </cell>
          <cell r="H258" t="str">
            <v>432404014</v>
          </cell>
          <cell r="I258" t="str">
            <v>NP</v>
          </cell>
          <cell r="J258">
            <v>0</v>
          </cell>
          <cell r="K258">
            <v>0</v>
          </cell>
        </row>
        <row r="259">
          <cell r="A259" t="str">
            <v>M256</v>
          </cell>
          <cell r="B259" t="str">
            <v>URINARIO</v>
          </cell>
          <cell r="F259" t="str">
            <v>u</v>
          </cell>
          <cell r="G259">
            <v>68.540000000000006</v>
          </cell>
          <cell r="H259" t="str">
            <v>4291100214</v>
          </cell>
          <cell r="I259" t="str">
            <v>NP</v>
          </cell>
          <cell r="J259">
            <v>0</v>
          </cell>
          <cell r="K259">
            <v>0</v>
          </cell>
        </row>
        <row r="260">
          <cell r="A260" t="str">
            <v>M257</v>
          </cell>
          <cell r="B260" t="str">
            <v>DISPENSADOR DE JABON LIQUIDO</v>
          </cell>
          <cell r="F260" t="str">
            <v>u</v>
          </cell>
          <cell r="G260">
            <v>48.67</v>
          </cell>
          <cell r="H260" t="str">
            <v>3694000110</v>
          </cell>
          <cell r="I260" t="str">
            <v>NP</v>
          </cell>
          <cell r="J260">
            <v>0</v>
          </cell>
          <cell r="K260">
            <v>0</v>
          </cell>
        </row>
        <row r="261">
          <cell r="A261" t="str">
            <v>M258</v>
          </cell>
          <cell r="B261" t="str">
            <v>DISPENSADOR DE PAPEL HIGIENICO</v>
          </cell>
          <cell r="F261" t="str">
            <v>u</v>
          </cell>
          <cell r="G261">
            <v>58.38</v>
          </cell>
          <cell r="H261" t="str">
            <v>3694000111</v>
          </cell>
          <cell r="I261" t="str">
            <v>NP</v>
          </cell>
          <cell r="J261">
            <v>0</v>
          </cell>
          <cell r="K261">
            <v>0</v>
          </cell>
        </row>
        <row r="262">
          <cell r="A262" t="str">
            <v>M259</v>
          </cell>
          <cell r="B262" t="str">
            <v>ESPEJOS</v>
          </cell>
          <cell r="F262" t="str">
            <v>m2</v>
          </cell>
          <cell r="G262">
            <v>52.3</v>
          </cell>
          <cell r="H262" t="str">
            <v>319140012</v>
          </cell>
          <cell r="I262" t="str">
            <v>NP</v>
          </cell>
          <cell r="J262">
            <v>0</v>
          </cell>
          <cell r="K262">
            <v>0</v>
          </cell>
        </row>
        <row r="263">
          <cell r="A263" t="str">
            <v>M260</v>
          </cell>
          <cell r="B263" t="str">
            <v>SECADOR DE AIRE</v>
          </cell>
          <cell r="F263" t="str">
            <v>u</v>
          </cell>
          <cell r="G263">
            <v>75</v>
          </cell>
          <cell r="H263" t="str">
            <v>448120113</v>
          </cell>
          <cell r="I263" t="str">
            <v>NP</v>
          </cell>
          <cell r="J263">
            <v>0</v>
          </cell>
          <cell r="K263">
            <v>0</v>
          </cell>
        </row>
        <row r="264">
          <cell r="A264" t="str">
            <v>M261</v>
          </cell>
          <cell r="B264" t="str">
            <v>MORTERO DE PORCELANATO</v>
          </cell>
          <cell r="F264" t="str">
            <v>Kg</v>
          </cell>
          <cell r="G264">
            <v>0.72</v>
          </cell>
          <cell r="H264" t="str">
            <v>447200037</v>
          </cell>
          <cell r="I264" t="str">
            <v>NP</v>
          </cell>
          <cell r="J264">
            <v>0</v>
          </cell>
          <cell r="K264">
            <v>0</v>
          </cell>
        </row>
        <row r="265">
          <cell r="A265" t="str">
            <v>M262</v>
          </cell>
          <cell r="B265" t="str">
            <v>PLANCHA DE GRANITO</v>
          </cell>
          <cell r="F265" t="str">
            <v>m2</v>
          </cell>
          <cell r="G265">
            <v>125.6</v>
          </cell>
          <cell r="H265" t="str">
            <v>151300011</v>
          </cell>
          <cell r="I265" t="str">
            <v>NP</v>
          </cell>
          <cell r="J265">
            <v>0</v>
          </cell>
          <cell r="K265">
            <v>0</v>
          </cell>
        </row>
        <row r="266">
          <cell r="A266" t="str">
            <v>M263</v>
          </cell>
          <cell r="B266" t="str">
            <v>SILICON</v>
          </cell>
          <cell r="F266" t="str">
            <v>tubo</v>
          </cell>
          <cell r="G266">
            <v>4</v>
          </cell>
          <cell r="H266" t="str">
            <v>347905211</v>
          </cell>
          <cell r="I266" t="str">
            <v>NP</v>
          </cell>
          <cell r="J266">
            <v>0</v>
          </cell>
          <cell r="K266">
            <v>0</v>
          </cell>
        </row>
        <row r="267">
          <cell r="A267" t="str">
            <v>M264</v>
          </cell>
          <cell r="B267" t="str">
            <v>PIEDRA 3/4" PUESTA EN SITIO</v>
          </cell>
          <cell r="F267" t="str">
            <v>m3</v>
          </cell>
          <cell r="G267">
            <v>17.5</v>
          </cell>
          <cell r="H267" t="str">
            <v>153200015</v>
          </cell>
          <cell r="I267" t="str">
            <v>NP</v>
          </cell>
          <cell r="J267">
            <v>0</v>
          </cell>
          <cell r="K267">
            <v>0</v>
          </cell>
        </row>
        <row r="268">
          <cell r="A268" t="str">
            <v>M265</v>
          </cell>
          <cell r="B268" t="str">
            <v>LOUVER METALICO ELIPTICO</v>
          </cell>
          <cell r="F268" t="str">
            <v>m2</v>
          </cell>
          <cell r="G268">
            <v>167</v>
          </cell>
          <cell r="H268" t="str">
            <v>442511111</v>
          </cell>
          <cell r="I268" t="str">
            <v>NP</v>
          </cell>
          <cell r="J268">
            <v>0</v>
          </cell>
          <cell r="K268">
            <v>0</v>
          </cell>
        </row>
        <row r="269">
          <cell r="A269" t="str">
            <v>M266</v>
          </cell>
          <cell r="B269" t="str">
            <v>VENTANA DE ALUMINIO Y VIDRIO (VIDRIO 5mm)</v>
          </cell>
          <cell r="F269" t="str">
            <v>m2</v>
          </cell>
          <cell r="G269">
            <v>85</v>
          </cell>
          <cell r="H269" t="str">
            <v>316000012</v>
          </cell>
          <cell r="I269" t="str">
            <v>NP</v>
          </cell>
          <cell r="J269">
            <v>0</v>
          </cell>
          <cell r="K269">
            <v>0</v>
          </cell>
        </row>
        <row r="270">
          <cell r="A270" t="str">
            <v>M267</v>
          </cell>
          <cell r="B270" t="str">
            <v>BISAGRA PARA PUERTA METALICA (PAR)</v>
          </cell>
          <cell r="F270" t="str">
            <v>u</v>
          </cell>
          <cell r="G270">
            <v>3.58</v>
          </cell>
          <cell r="H270" t="str">
            <v>429921729</v>
          </cell>
          <cell r="I270" t="str">
            <v>NP</v>
          </cell>
          <cell r="J270">
            <v>0</v>
          </cell>
          <cell r="K270">
            <v>0</v>
          </cell>
        </row>
        <row r="271">
          <cell r="A271" t="str">
            <v>M268</v>
          </cell>
          <cell r="B271" t="str">
            <v>PUERTA DE ALUMINIO NATURAL Y VIDRIO CLARO DE 6mm</v>
          </cell>
          <cell r="F271" t="str">
            <v>m2</v>
          </cell>
          <cell r="G271">
            <v>135</v>
          </cell>
          <cell r="H271" t="str">
            <v>434300019</v>
          </cell>
          <cell r="I271" t="str">
            <v>NP</v>
          </cell>
          <cell r="J271">
            <v>0</v>
          </cell>
          <cell r="K271">
            <v>0</v>
          </cell>
        </row>
        <row r="272">
          <cell r="A272" t="str">
            <v>M269</v>
          </cell>
          <cell r="B272" t="str">
            <v>DIVISION EN ACERO INOXIDABLE E=12mm</v>
          </cell>
          <cell r="F272" t="str">
            <v>m2</v>
          </cell>
          <cell r="G272">
            <v>422.82</v>
          </cell>
          <cell r="H272" t="str">
            <v>319220212</v>
          </cell>
          <cell r="I272" t="str">
            <v>NP</v>
          </cell>
          <cell r="J272">
            <v>0</v>
          </cell>
          <cell r="K272">
            <v>0</v>
          </cell>
        </row>
        <row r="273">
          <cell r="A273" t="str">
            <v>M270</v>
          </cell>
          <cell r="B273" t="str">
            <v>PLANCHA DE ACERO A36 E=3mm</v>
          </cell>
          <cell r="F273" t="str">
            <v>m2</v>
          </cell>
          <cell r="G273">
            <v>31.5</v>
          </cell>
          <cell r="H273" t="str">
            <v>412110012</v>
          </cell>
          <cell r="I273" t="str">
            <v>NP</v>
          </cell>
          <cell r="J273">
            <v>0</v>
          </cell>
          <cell r="K273">
            <v>0</v>
          </cell>
        </row>
        <row r="274">
          <cell r="A274" t="str">
            <v>M271</v>
          </cell>
          <cell r="B274" t="str">
            <v>CERRADURA EN ACERO INOXIDABLE</v>
          </cell>
          <cell r="F274" t="str">
            <v>u</v>
          </cell>
          <cell r="G274">
            <v>59</v>
          </cell>
          <cell r="H274" t="str">
            <v>4299217213</v>
          </cell>
          <cell r="I274" t="str">
            <v>NP</v>
          </cell>
          <cell r="J274">
            <v>0</v>
          </cell>
          <cell r="K274">
            <v>0</v>
          </cell>
        </row>
        <row r="275">
          <cell r="A275" t="str">
            <v>M272</v>
          </cell>
          <cell r="B275" t="str">
            <v>LETRAS CORPOREAS AUTOILUMINADAS "LA AURORA" EN CENTRO COMERCIAL (INCLUYE ACCESORIOS DE FIJACION)</v>
          </cell>
          <cell r="F275" t="str">
            <v>u</v>
          </cell>
          <cell r="G275">
            <v>2800</v>
          </cell>
          <cell r="H275" t="str">
            <v>4815002112</v>
          </cell>
          <cell r="I275" t="str">
            <v>NP</v>
          </cell>
          <cell r="J275">
            <v>0</v>
          </cell>
          <cell r="K275">
            <v>0</v>
          </cell>
        </row>
        <row r="276">
          <cell r="A276" t="str">
            <v>M273</v>
          </cell>
          <cell r="B276" t="str">
            <v>CERRADURA PARA PUERTA DE MADERA</v>
          </cell>
          <cell r="F276" t="str">
            <v>u</v>
          </cell>
          <cell r="G276">
            <v>30.09</v>
          </cell>
          <cell r="H276" t="str">
            <v>4299217213</v>
          </cell>
          <cell r="I276" t="str">
            <v>NP</v>
          </cell>
          <cell r="J276">
            <v>0</v>
          </cell>
          <cell r="K276">
            <v>0</v>
          </cell>
        </row>
        <row r="277">
          <cell r="A277" t="str">
            <v>M274</v>
          </cell>
          <cell r="B277" t="str">
            <v>PUERTA DE MADERA 0.70x1.00m (INCLUYE BATIENTE)</v>
          </cell>
          <cell r="F277" t="str">
            <v>u</v>
          </cell>
          <cell r="G277">
            <v>28</v>
          </cell>
          <cell r="H277" t="str">
            <v>316000111</v>
          </cell>
          <cell r="I277" t="str">
            <v>NP</v>
          </cell>
          <cell r="J277">
            <v>0</v>
          </cell>
          <cell r="K277">
            <v>0</v>
          </cell>
        </row>
        <row r="278">
          <cell r="A278" t="str">
            <v>M275</v>
          </cell>
          <cell r="B278" t="str">
            <v>PORCELANATO 298x2398x9 mm</v>
          </cell>
          <cell r="F278" t="str">
            <v>m2</v>
          </cell>
          <cell r="G278">
            <v>20</v>
          </cell>
          <cell r="H278" t="str">
            <v>373700015</v>
          </cell>
          <cell r="I278" t="str">
            <v>NP</v>
          </cell>
          <cell r="J278">
            <v>0</v>
          </cell>
          <cell r="K278">
            <v>0</v>
          </cell>
        </row>
        <row r="279">
          <cell r="A279" t="str">
            <v>M276</v>
          </cell>
          <cell r="B279" t="str">
            <v>FACHALETAS TIPO LADRILLO</v>
          </cell>
          <cell r="F279" t="str">
            <v>m2</v>
          </cell>
          <cell r="G279">
            <v>30.71</v>
          </cell>
          <cell r="H279" t="str">
            <v>373200014</v>
          </cell>
          <cell r="I279" t="str">
            <v>NP</v>
          </cell>
          <cell r="J279">
            <v>0</v>
          </cell>
          <cell r="K279">
            <v>0</v>
          </cell>
        </row>
        <row r="280">
          <cell r="A280" t="str">
            <v>M277</v>
          </cell>
          <cell r="B280" t="str">
            <v>LADRILLO VISTO 27,5x12x8,5cm</v>
          </cell>
          <cell r="F280" t="str">
            <v>u</v>
          </cell>
          <cell r="G280">
            <v>0.64</v>
          </cell>
          <cell r="H280" t="str">
            <v>373500011</v>
          </cell>
          <cell r="I280" t="str">
            <v>NP</v>
          </cell>
          <cell r="J280">
            <v>0</v>
          </cell>
          <cell r="K280">
            <v>0</v>
          </cell>
        </row>
        <row r="281">
          <cell r="A281" t="str">
            <v>M278</v>
          </cell>
          <cell r="B281" t="str">
            <v>CERAMICA DE PARED COLOR CAFE 30x60cm</v>
          </cell>
          <cell r="F281" t="str">
            <v>m2</v>
          </cell>
          <cell r="G281">
            <v>10.02</v>
          </cell>
          <cell r="H281" t="str">
            <v>354900423</v>
          </cell>
          <cell r="I281" t="str">
            <v>NP</v>
          </cell>
          <cell r="J281">
            <v>0</v>
          </cell>
          <cell r="K281">
            <v>0</v>
          </cell>
        </row>
        <row r="282">
          <cell r="A282" t="str">
            <v>M279</v>
          </cell>
          <cell r="B282" t="str">
            <v>PUERTA DE MADERA 0.80x1.00m (INCLUYE BATIENTE)</v>
          </cell>
          <cell r="F282" t="str">
            <v>u</v>
          </cell>
          <cell r="G282">
            <v>28</v>
          </cell>
          <cell r="H282" t="str">
            <v>316000111</v>
          </cell>
          <cell r="I282" t="str">
            <v>NP</v>
          </cell>
          <cell r="J282">
            <v>0</v>
          </cell>
          <cell r="K282">
            <v>0</v>
          </cell>
        </row>
        <row r="283">
          <cell r="A283" t="str">
            <v>M280</v>
          </cell>
          <cell r="B283" t="str">
            <v>PERFIL U 300x50x3</v>
          </cell>
          <cell r="F283" t="str">
            <v>m</v>
          </cell>
          <cell r="G283">
            <v>12.87</v>
          </cell>
          <cell r="H283" t="str">
            <v>415410013</v>
          </cell>
          <cell r="I283" t="str">
            <v>NP</v>
          </cell>
          <cell r="J283">
            <v>0</v>
          </cell>
          <cell r="K283">
            <v>0</v>
          </cell>
        </row>
        <row r="284">
          <cell r="A284" t="str">
            <v>M281</v>
          </cell>
          <cell r="B284" t="str">
            <v>MALLA ELECTROSOLDADA 15x15 - 8,00mm</v>
          </cell>
          <cell r="F284" t="str">
            <v>m2</v>
          </cell>
          <cell r="G284">
            <v>7.42</v>
          </cell>
          <cell r="H284" t="str">
            <v>4294300121</v>
          </cell>
          <cell r="I284" t="str">
            <v>NP</v>
          </cell>
          <cell r="J284">
            <v>0</v>
          </cell>
          <cell r="K284">
            <v>0</v>
          </cell>
        </row>
        <row r="285">
          <cell r="A285" t="str">
            <v>M282</v>
          </cell>
          <cell r="B285" t="str">
            <v>TABLAS DE ENCOFRADO 1"x4m</v>
          </cell>
          <cell r="F285" t="str">
            <v>u</v>
          </cell>
          <cell r="G285">
            <v>4.5</v>
          </cell>
          <cell r="H285" t="str">
            <v>316000311</v>
          </cell>
          <cell r="I285" t="str">
            <v>NP</v>
          </cell>
          <cell r="J285">
            <v>0</v>
          </cell>
          <cell r="K285">
            <v>0</v>
          </cell>
        </row>
        <row r="286">
          <cell r="A286" t="str">
            <v>M283</v>
          </cell>
          <cell r="B286" t="str">
            <v>LISTONES DE MADERA 2x2cm X 1.5m</v>
          </cell>
          <cell r="F286" t="str">
            <v>u</v>
          </cell>
          <cell r="G286">
            <v>1.5</v>
          </cell>
          <cell r="H286" t="str">
            <v>316000311</v>
          </cell>
          <cell r="I286" t="str">
            <v>NP</v>
          </cell>
          <cell r="J286">
            <v>0</v>
          </cell>
          <cell r="K286">
            <v>0</v>
          </cell>
        </row>
        <row r="287">
          <cell r="A287" t="str">
            <v>M284</v>
          </cell>
          <cell r="B287" t="str">
            <v>CERAMICA DE PARED 8x30cm</v>
          </cell>
          <cell r="F287" t="str">
            <v>u</v>
          </cell>
          <cell r="G287">
            <v>1</v>
          </cell>
          <cell r="H287" t="str">
            <v>354900423</v>
          </cell>
          <cell r="I287" t="str">
            <v>NP</v>
          </cell>
          <cell r="J287">
            <v>0</v>
          </cell>
          <cell r="K287">
            <v>0</v>
          </cell>
        </row>
        <row r="288">
          <cell r="A288" t="str">
            <v>M285</v>
          </cell>
          <cell r="B288" t="str">
            <v>PANEL PVC PARA PARED E=2mm</v>
          </cell>
          <cell r="F288" t="str">
            <v>m2</v>
          </cell>
          <cell r="G288">
            <v>7.6</v>
          </cell>
          <cell r="H288" t="str">
            <v>319230913</v>
          </cell>
          <cell r="I288" t="str">
            <v>NP</v>
          </cell>
          <cell r="J288">
            <v>0</v>
          </cell>
          <cell r="K288">
            <v>0</v>
          </cell>
        </row>
        <row r="289">
          <cell r="A289" t="str">
            <v>M286</v>
          </cell>
          <cell r="B289" t="str">
            <v>CERAMICA DE PARED 30x60cm</v>
          </cell>
          <cell r="F289" t="str">
            <v>m2</v>
          </cell>
          <cell r="G289">
            <v>10.02</v>
          </cell>
          <cell r="H289" t="str">
            <v>354900423</v>
          </cell>
          <cell r="I289" t="str">
            <v>NP</v>
          </cell>
          <cell r="J289">
            <v>0</v>
          </cell>
          <cell r="K289">
            <v>0</v>
          </cell>
        </row>
        <row r="290">
          <cell r="A290" t="str">
            <v>M287</v>
          </cell>
          <cell r="B290" t="str">
            <v>PLANCHA YESO GYPSUM E=12 cm</v>
          </cell>
          <cell r="F290" t="str">
            <v>m2</v>
          </cell>
          <cell r="G290">
            <v>3.14</v>
          </cell>
          <cell r="H290" t="str">
            <v>375300016</v>
          </cell>
          <cell r="I290" t="str">
            <v>NP</v>
          </cell>
          <cell r="J290">
            <v>0</v>
          </cell>
          <cell r="K290">
            <v>0</v>
          </cell>
        </row>
        <row r="291">
          <cell r="A291" t="str">
            <v>M288</v>
          </cell>
          <cell r="B291" t="str">
            <v>ACCESORIOS DE FIJACION TUMBADO</v>
          </cell>
          <cell r="F291" t="str">
            <v>u</v>
          </cell>
          <cell r="G291">
            <v>0.7</v>
          </cell>
          <cell r="H291" t="str">
            <v>445210011</v>
          </cell>
          <cell r="I291" t="str">
            <v>NP</v>
          </cell>
          <cell r="J291">
            <v>0</v>
          </cell>
          <cell r="K291">
            <v>0</v>
          </cell>
        </row>
        <row r="292">
          <cell r="A292" t="str">
            <v>M289</v>
          </cell>
          <cell r="B292" t="str">
            <v>MASILLA DE SECADO RAPIDO</v>
          </cell>
          <cell r="F292" t="str">
            <v>Kg</v>
          </cell>
          <cell r="G292">
            <v>0.72</v>
          </cell>
          <cell r="H292" t="str">
            <v>354900421</v>
          </cell>
          <cell r="I292" t="str">
            <v>NP</v>
          </cell>
          <cell r="J292">
            <v>0</v>
          </cell>
          <cell r="K292">
            <v>0</v>
          </cell>
        </row>
        <row r="293">
          <cell r="A293" t="str">
            <v>M290</v>
          </cell>
          <cell r="B293" t="str">
            <v>EMPASTE ACABADO LISO</v>
          </cell>
          <cell r="F293" t="str">
            <v>Kg</v>
          </cell>
          <cell r="G293">
            <v>0.5</v>
          </cell>
          <cell r="H293" t="str">
            <v>354902011</v>
          </cell>
          <cell r="I293" t="str">
            <v>NP</v>
          </cell>
          <cell r="J293">
            <v>0</v>
          </cell>
          <cell r="K293">
            <v>0</v>
          </cell>
        </row>
        <row r="294">
          <cell r="A294" t="str">
            <v>M291</v>
          </cell>
          <cell r="B294" t="str">
            <v>PINTURA MATE LISA INTERIOR</v>
          </cell>
          <cell r="F294" t="str">
            <v>galón (US)</v>
          </cell>
          <cell r="G294">
            <v>9.5</v>
          </cell>
          <cell r="H294" t="str">
            <v>3511000113</v>
          </cell>
          <cell r="I294" t="str">
            <v>NP</v>
          </cell>
          <cell r="J294">
            <v>0</v>
          </cell>
          <cell r="K294">
            <v>0</v>
          </cell>
        </row>
        <row r="295">
          <cell r="A295" t="str">
            <v>M292</v>
          </cell>
          <cell r="B295" t="str">
            <v>PUERTA DE MADERA 0.70x2.20m (INCLUYE BATIENTE)</v>
          </cell>
          <cell r="F295" t="str">
            <v>u</v>
          </cell>
          <cell r="G295">
            <v>42.58</v>
          </cell>
          <cell r="H295" t="str">
            <v>316000111</v>
          </cell>
          <cell r="I295" t="str">
            <v>NP</v>
          </cell>
          <cell r="J295">
            <v>0</v>
          </cell>
          <cell r="K295">
            <v>0</v>
          </cell>
        </row>
        <row r="296">
          <cell r="A296" t="str">
            <v>M293</v>
          </cell>
          <cell r="B296" t="str">
            <v>TUBO 4" PVC PESADO X 3.00m</v>
          </cell>
          <cell r="F296" t="str">
            <v>u</v>
          </cell>
          <cell r="G296">
            <v>30</v>
          </cell>
          <cell r="H296" t="str">
            <v>363201021</v>
          </cell>
          <cell r="I296" t="str">
            <v>NP</v>
          </cell>
          <cell r="J296">
            <v>0</v>
          </cell>
          <cell r="K296">
            <v>0</v>
          </cell>
        </row>
        <row r="297">
          <cell r="A297" t="str">
            <v>M294</v>
          </cell>
          <cell r="B297" t="str">
            <v>PUERTA DE MADERA 0.80x2.20m (INCLUYE BATIENTE)</v>
          </cell>
          <cell r="F297" t="str">
            <v>u</v>
          </cell>
          <cell r="G297">
            <v>43.6</v>
          </cell>
          <cell r="H297" t="str">
            <v>316000111</v>
          </cell>
          <cell r="I297" t="str">
            <v>NP</v>
          </cell>
          <cell r="J297">
            <v>0</v>
          </cell>
          <cell r="K297">
            <v>0</v>
          </cell>
        </row>
        <row r="298">
          <cell r="A298" t="str">
            <v>M295</v>
          </cell>
          <cell r="B298" t="str">
            <v>PUERTA DE MADERA 0.56x1.00m (INCLUYE BATIENTE)</v>
          </cell>
          <cell r="F298" t="str">
            <v>u</v>
          </cell>
          <cell r="G298">
            <v>22.4</v>
          </cell>
          <cell r="H298" t="str">
            <v>316000111</v>
          </cell>
          <cell r="I298" t="str">
            <v>NP</v>
          </cell>
          <cell r="J298">
            <v>0</v>
          </cell>
          <cell r="K298">
            <v>0</v>
          </cell>
        </row>
        <row r="299">
          <cell r="A299" t="str">
            <v>M296</v>
          </cell>
          <cell r="B299" t="str">
            <v>PUERTA ENROLLABLE METALICA CON APERTURA MANUAL</v>
          </cell>
          <cell r="F299" t="str">
            <v>m2</v>
          </cell>
          <cell r="G299">
            <v>70</v>
          </cell>
          <cell r="H299" t="str">
            <v>434300019</v>
          </cell>
          <cell r="I299" t="str">
            <v>NP</v>
          </cell>
          <cell r="J299">
            <v>0</v>
          </cell>
          <cell r="K299">
            <v>0</v>
          </cell>
        </row>
        <row r="300">
          <cell r="A300" t="str">
            <v>M297</v>
          </cell>
          <cell r="B300" t="str">
            <v>CANDADO PARA PUERTA METALICA ENROLLABLE</v>
          </cell>
          <cell r="F300" t="str">
            <v>u</v>
          </cell>
          <cell r="G300">
            <v>25</v>
          </cell>
          <cell r="H300" t="str">
            <v>429921112</v>
          </cell>
          <cell r="I300" t="str">
            <v>NP</v>
          </cell>
          <cell r="J300">
            <v>0</v>
          </cell>
          <cell r="K300">
            <v>0</v>
          </cell>
        </row>
        <row r="301">
          <cell r="A301" t="str">
            <v>M298</v>
          </cell>
          <cell r="B301" t="str">
            <v>SILLON PARA TRES PERSONAS</v>
          </cell>
          <cell r="F301" t="str">
            <v>u</v>
          </cell>
          <cell r="G301">
            <v>299.62</v>
          </cell>
          <cell r="H301" t="str">
            <v>381120116</v>
          </cell>
          <cell r="I301" t="str">
            <v>NP</v>
          </cell>
          <cell r="J301">
            <v>0</v>
          </cell>
          <cell r="K301">
            <v>0</v>
          </cell>
        </row>
        <row r="302">
          <cell r="A302" t="str">
            <v>M299</v>
          </cell>
          <cell r="B302" t="str">
            <v>ESCRITORIO DE RECEPCION EN L 1.80x1.80m</v>
          </cell>
          <cell r="F302" t="str">
            <v>u</v>
          </cell>
          <cell r="G302">
            <v>982.1</v>
          </cell>
          <cell r="H302" t="str">
            <v>381210017</v>
          </cell>
          <cell r="I302" t="str">
            <v>NP</v>
          </cell>
          <cell r="J302">
            <v>0</v>
          </cell>
          <cell r="K302">
            <v>0</v>
          </cell>
        </row>
        <row r="303">
          <cell r="A303" t="str">
            <v>M300</v>
          </cell>
          <cell r="B303" t="str">
            <v>ESCRITORIO PARA OFICINA 1.50x0.60m</v>
          </cell>
          <cell r="F303" t="str">
            <v>u</v>
          </cell>
          <cell r="G303">
            <v>489.8</v>
          </cell>
          <cell r="H303" t="str">
            <v>381210017</v>
          </cell>
          <cell r="I303" t="str">
            <v>NP</v>
          </cell>
          <cell r="J303">
            <v>0</v>
          </cell>
          <cell r="K303">
            <v>0</v>
          </cell>
        </row>
        <row r="304">
          <cell r="A304" t="str">
            <v>M301</v>
          </cell>
          <cell r="B304" t="str">
            <v>ESCRITORIO EN L 2.20x2.10m</v>
          </cell>
          <cell r="F304" t="str">
            <v>u</v>
          </cell>
          <cell r="G304">
            <v>754.95</v>
          </cell>
          <cell r="H304" t="str">
            <v>381210017</v>
          </cell>
          <cell r="I304" t="str">
            <v>NP</v>
          </cell>
          <cell r="J304">
            <v>0</v>
          </cell>
          <cell r="K304">
            <v>0</v>
          </cell>
        </row>
        <row r="305">
          <cell r="A305" t="str">
            <v>M302</v>
          </cell>
          <cell r="B305" t="str">
            <v>SILLA GIRATORIA</v>
          </cell>
          <cell r="F305" t="str">
            <v>u</v>
          </cell>
          <cell r="G305">
            <v>260.64</v>
          </cell>
          <cell r="H305" t="str">
            <v>381110242</v>
          </cell>
          <cell r="I305" t="str">
            <v>NP</v>
          </cell>
          <cell r="J305">
            <v>0</v>
          </cell>
          <cell r="K305">
            <v>0</v>
          </cell>
        </row>
        <row r="306">
          <cell r="A306" t="str">
            <v>M303</v>
          </cell>
          <cell r="B306" t="str">
            <v>ESTANTERIA</v>
          </cell>
          <cell r="F306" t="str">
            <v>u</v>
          </cell>
          <cell r="G306">
            <v>207.55</v>
          </cell>
          <cell r="H306" t="str">
            <v>421900024</v>
          </cell>
          <cell r="I306" t="str">
            <v>NP</v>
          </cell>
          <cell r="J306">
            <v>0</v>
          </cell>
          <cell r="K306">
            <v>0</v>
          </cell>
        </row>
        <row r="307">
          <cell r="A307" t="str">
            <v>M304</v>
          </cell>
          <cell r="B307" t="str">
            <v>PANEL METALICO 0.4 mm</v>
          </cell>
          <cell r="F307" t="str">
            <v>m2</v>
          </cell>
          <cell r="G307">
            <v>28.5</v>
          </cell>
          <cell r="H307" t="str">
            <v>363300412</v>
          </cell>
          <cell r="I307" t="str">
            <v>NP</v>
          </cell>
          <cell r="J307">
            <v>0</v>
          </cell>
          <cell r="K307">
            <v>0</v>
          </cell>
        </row>
        <row r="308">
          <cell r="A308" t="str">
            <v>M305</v>
          </cell>
          <cell r="B308" t="str">
            <v>BISAGRA PARA VENTANA PROYECTABLE 8"</v>
          </cell>
          <cell r="F308" t="str">
            <v>u</v>
          </cell>
          <cell r="G308">
            <v>0.77</v>
          </cell>
          <cell r="H308" t="str">
            <v>429921729</v>
          </cell>
          <cell r="I308" t="str">
            <v>NP</v>
          </cell>
          <cell r="J308">
            <v>0</v>
          </cell>
          <cell r="K308">
            <v>0</v>
          </cell>
        </row>
        <row r="309">
          <cell r="A309" t="str">
            <v>M306</v>
          </cell>
          <cell r="B309" t="str">
            <v>RIEL 6.40m</v>
          </cell>
          <cell r="F309" t="str">
            <v>m</v>
          </cell>
          <cell r="G309">
            <v>3.1</v>
          </cell>
          <cell r="H309" t="str">
            <v>4299217240</v>
          </cell>
          <cell r="I309" t="str">
            <v>NP</v>
          </cell>
          <cell r="J309">
            <v>0</v>
          </cell>
          <cell r="K309">
            <v>0</v>
          </cell>
        </row>
        <row r="310">
          <cell r="A310" t="str">
            <v>M307</v>
          </cell>
          <cell r="B310" t="str">
            <v>OPERADOR DE VENTANA DE CELOSIA</v>
          </cell>
          <cell r="F310" t="str">
            <v>u</v>
          </cell>
          <cell r="G310">
            <v>3.5</v>
          </cell>
          <cell r="H310" t="str">
            <v>421201012</v>
          </cell>
          <cell r="I310" t="str">
            <v>NP</v>
          </cell>
          <cell r="J310">
            <v>0</v>
          </cell>
          <cell r="K310">
            <v>0</v>
          </cell>
        </row>
        <row r="311">
          <cell r="A311" t="str">
            <v>M308</v>
          </cell>
          <cell r="B311" t="str">
            <v>BASE LATERAL</v>
          </cell>
          <cell r="F311" t="str">
            <v>m</v>
          </cell>
          <cell r="G311">
            <v>2.1</v>
          </cell>
          <cell r="H311" t="str">
            <v>4299905227</v>
          </cell>
          <cell r="I311" t="str">
            <v>NP</v>
          </cell>
          <cell r="J311">
            <v>0</v>
          </cell>
          <cell r="K311">
            <v>0</v>
          </cell>
        </row>
        <row r="312">
          <cell r="A312" t="str">
            <v>M309</v>
          </cell>
          <cell r="B312" t="str">
            <v>TUBO CUADRADO 40x60mm E=1.5mm</v>
          </cell>
          <cell r="F312" t="str">
            <v>m</v>
          </cell>
          <cell r="G312">
            <v>3.14</v>
          </cell>
          <cell r="H312" t="str">
            <v>421901045</v>
          </cell>
          <cell r="I312" t="str">
            <v>NP</v>
          </cell>
          <cell r="J312">
            <v>0</v>
          </cell>
          <cell r="K312">
            <v>0</v>
          </cell>
        </row>
        <row r="313">
          <cell r="A313" t="str">
            <v>M310</v>
          </cell>
          <cell r="B313" t="str">
            <v>CERAMICA DE PARED TIPO MADERA 15x60cm</v>
          </cell>
          <cell r="F313" t="str">
            <v>m2</v>
          </cell>
          <cell r="G313">
            <v>19</v>
          </cell>
          <cell r="H313" t="str">
            <v>354900423</v>
          </cell>
          <cell r="I313" t="str">
            <v>NP</v>
          </cell>
          <cell r="J313">
            <v>0</v>
          </cell>
          <cell r="K313">
            <v>0</v>
          </cell>
        </row>
        <row r="314">
          <cell r="A314" t="str">
            <v>M311</v>
          </cell>
          <cell r="B314" t="str">
            <v>GRANITO NATURAL</v>
          </cell>
          <cell r="F314" t="str">
            <v>m</v>
          </cell>
          <cell r="G314">
            <v>135</v>
          </cell>
          <cell r="H314" t="str">
            <v>151300011</v>
          </cell>
          <cell r="I314" t="str">
            <v>NP</v>
          </cell>
          <cell r="J314">
            <v>0</v>
          </cell>
          <cell r="K314">
            <v>0</v>
          </cell>
        </row>
        <row r="315">
          <cell r="A315" t="str">
            <v>M312</v>
          </cell>
          <cell r="B315" t="str">
            <v>RESINA</v>
          </cell>
          <cell r="F315" t="str">
            <v>m2</v>
          </cell>
          <cell r="G315">
            <v>2.5</v>
          </cell>
          <cell r="H315" t="str">
            <v>351101314</v>
          </cell>
          <cell r="I315" t="str">
            <v>NP</v>
          </cell>
          <cell r="J315">
            <v>0</v>
          </cell>
          <cell r="K315">
            <v>0</v>
          </cell>
        </row>
        <row r="316">
          <cell r="A316" t="str">
            <v>M313</v>
          </cell>
          <cell r="B316" t="str">
            <v>PUERTA DE ALUMINIO TIPO LOUVER</v>
          </cell>
          <cell r="F316" t="str">
            <v>m2</v>
          </cell>
          <cell r="G316">
            <v>100</v>
          </cell>
          <cell r="H316" t="str">
            <v>421201011</v>
          </cell>
          <cell r="I316" t="str">
            <v>NP</v>
          </cell>
          <cell r="J316">
            <v>0</v>
          </cell>
          <cell r="K316">
            <v>0</v>
          </cell>
        </row>
        <row r="317">
          <cell r="A317" t="str">
            <v>M314</v>
          </cell>
          <cell r="B317" t="str">
            <v>CERRADURA PARA PUERTA DE ALUMINIO</v>
          </cell>
          <cell r="F317" t="str">
            <v>u</v>
          </cell>
          <cell r="G317">
            <v>13.88</v>
          </cell>
          <cell r="H317" t="str">
            <v>429921113</v>
          </cell>
          <cell r="I317" t="str">
            <v>NP</v>
          </cell>
          <cell r="J317">
            <v>0</v>
          </cell>
          <cell r="K317">
            <v>0</v>
          </cell>
        </row>
        <row r="318">
          <cell r="A318" t="str">
            <v>M315</v>
          </cell>
          <cell r="B318" t="str">
            <v>BISAGRA CROMO SATIN (PAR)</v>
          </cell>
          <cell r="F318" t="str">
            <v>u</v>
          </cell>
          <cell r="G318">
            <v>2.0299999999999998</v>
          </cell>
          <cell r="H318" t="str">
            <v>429921729</v>
          </cell>
          <cell r="I318" t="str">
            <v>NP</v>
          </cell>
          <cell r="J318">
            <v>0</v>
          </cell>
          <cell r="K318">
            <v>0</v>
          </cell>
        </row>
        <row r="319">
          <cell r="A319" t="str">
            <v>M316</v>
          </cell>
          <cell r="B319" t="str">
            <v>VENTANAS DE PVC COLOR GRIS</v>
          </cell>
          <cell r="F319" t="str">
            <v>m2</v>
          </cell>
          <cell r="G319">
            <v>80.86</v>
          </cell>
          <cell r="H319" t="str">
            <v>369500111</v>
          </cell>
          <cell r="I319" t="str">
            <v>NP</v>
          </cell>
          <cell r="J319">
            <v>0</v>
          </cell>
          <cell r="K319">
            <v>0</v>
          </cell>
        </row>
        <row r="320">
          <cell r="A320" t="str">
            <v>M317</v>
          </cell>
          <cell r="B320" t="str">
            <v>ESTRIBO CU-SN PARA DERIVACION</v>
          </cell>
          <cell r="F320" t="str">
            <v>u</v>
          </cell>
          <cell r="G320">
            <v>8.4</v>
          </cell>
          <cell r="H320" t="str">
            <v>429921715</v>
          </cell>
          <cell r="I320" t="str">
            <v>NP</v>
          </cell>
          <cell r="J320">
            <v>0</v>
          </cell>
          <cell r="K320">
            <v>0</v>
          </cell>
        </row>
        <row r="321">
          <cell r="A321" t="str">
            <v>M318</v>
          </cell>
          <cell r="B321" t="str">
            <v>GRAPA LINEA VIVA # 2/0</v>
          </cell>
          <cell r="F321" t="str">
            <v>u</v>
          </cell>
          <cell r="G321">
            <v>11.2</v>
          </cell>
          <cell r="H321" t="str">
            <v>4299908159</v>
          </cell>
          <cell r="I321" t="str">
            <v>NP</v>
          </cell>
          <cell r="J321">
            <v>0</v>
          </cell>
          <cell r="K321">
            <v>0</v>
          </cell>
        </row>
        <row r="322">
          <cell r="A322" t="str">
            <v>M319</v>
          </cell>
          <cell r="B322" t="str">
            <v>TIRAFUSIBLE</v>
          </cell>
          <cell r="F322" t="str">
            <v>u</v>
          </cell>
          <cell r="G322">
            <v>3.92</v>
          </cell>
          <cell r="H322" t="str">
            <v>462120015</v>
          </cell>
          <cell r="I322" t="str">
            <v>NP</v>
          </cell>
          <cell r="J322">
            <v>0</v>
          </cell>
          <cell r="K322">
            <v>0</v>
          </cell>
        </row>
        <row r="323">
          <cell r="A323" t="str">
            <v>M320</v>
          </cell>
          <cell r="B323" t="str">
            <v>SECCIONADOR PORTAFUSIBLE 100A - 27KV</v>
          </cell>
          <cell r="F323" t="str">
            <v>u</v>
          </cell>
          <cell r="G323">
            <v>122.96</v>
          </cell>
          <cell r="H323" t="str">
            <v>462110221</v>
          </cell>
          <cell r="I323" t="str">
            <v>NP</v>
          </cell>
          <cell r="J323">
            <v>0</v>
          </cell>
          <cell r="K323">
            <v>0</v>
          </cell>
        </row>
        <row r="324">
          <cell r="A324" t="str">
            <v>M321</v>
          </cell>
          <cell r="B324" t="str">
            <v>CHORRO DE PUNTA DE LANZA  DE 1 1/2” ENTRADA Y 16 mm DE SALIDA</v>
          </cell>
          <cell r="F324" t="str">
            <v>u</v>
          </cell>
          <cell r="G324">
            <v>90</v>
          </cell>
          <cell r="H324" t="str">
            <v>445210011</v>
          </cell>
          <cell r="I324" t="str">
            <v>NP</v>
          </cell>
          <cell r="J324">
            <v>0</v>
          </cell>
          <cell r="K324">
            <v>0</v>
          </cell>
        </row>
        <row r="325">
          <cell r="A325" t="str">
            <v>M322</v>
          </cell>
          <cell r="B325" t="str">
            <v>BOMBA SUMERGIBLE 7.5 KW DE ACERO INOXIDABLE (INCLUYE TABLERO, BASE AUTOACOPLABLE Y BRIDA DE DESCARGA)</v>
          </cell>
          <cell r="F325" t="str">
            <v>u</v>
          </cell>
          <cell r="G325">
            <v>17800</v>
          </cell>
          <cell r="H325" t="str">
            <v>4323004282</v>
          </cell>
          <cell r="I325" t="str">
            <v>NP</v>
          </cell>
          <cell r="J325">
            <v>0</v>
          </cell>
          <cell r="K325">
            <v>0</v>
          </cell>
        </row>
        <row r="326">
          <cell r="A326" t="str">
            <v>M323</v>
          </cell>
          <cell r="B326" t="str">
            <v>TUBO EN ACERO INOXIDABLE DE 6” DE 20 METROS DE LONGITUD CON 36 SALIDAS DE 1 1/2” Y 6 ENTRADAS DE 4”</v>
          </cell>
          <cell r="F326" t="str">
            <v>m</v>
          </cell>
          <cell r="G326">
            <v>228.9</v>
          </cell>
          <cell r="H326" t="str">
            <v>375700015</v>
          </cell>
          <cell r="I326" t="str">
            <v>NP</v>
          </cell>
          <cell r="J326">
            <v>0</v>
          </cell>
          <cell r="K326">
            <v>0</v>
          </cell>
        </row>
        <row r="327">
          <cell r="A327" t="str">
            <v>M324</v>
          </cell>
          <cell r="B327" t="str">
            <v>PANTALLA DE AGUA PULVERIZADA</v>
          </cell>
          <cell r="F327" t="str">
            <v>u</v>
          </cell>
          <cell r="G327">
            <v>1500</v>
          </cell>
          <cell r="H327" t="str">
            <v>319120013</v>
          </cell>
          <cell r="I327" t="str">
            <v>NP</v>
          </cell>
          <cell r="J327">
            <v>0</v>
          </cell>
          <cell r="K327">
            <v>0</v>
          </cell>
        </row>
        <row r="328">
          <cell r="A328" t="str">
            <v>M325</v>
          </cell>
          <cell r="B328" t="str">
            <v>ACCESORIOS DE INSTALACION</v>
          </cell>
          <cell r="F328" t="str">
            <v>u</v>
          </cell>
          <cell r="G328">
            <v>15</v>
          </cell>
          <cell r="H328" t="str">
            <v>445210011</v>
          </cell>
          <cell r="I328" t="str">
            <v>NP</v>
          </cell>
          <cell r="J328">
            <v>0</v>
          </cell>
          <cell r="K328">
            <v>0</v>
          </cell>
        </row>
        <row r="329">
          <cell r="A329" t="str">
            <v>M326</v>
          </cell>
          <cell r="B329" t="str">
            <v>FAROS DE 108 WATTS DE 24 V</v>
          </cell>
          <cell r="F329" t="str">
            <v>u</v>
          </cell>
          <cell r="G329">
            <v>650</v>
          </cell>
          <cell r="H329" t="str">
            <v>491290512</v>
          </cell>
          <cell r="I329" t="str">
            <v>NP</v>
          </cell>
          <cell r="J329">
            <v>0</v>
          </cell>
          <cell r="K329">
            <v>0</v>
          </cell>
        </row>
        <row r="330">
          <cell r="A330" t="str">
            <v>M327</v>
          </cell>
          <cell r="B330" t="str">
            <v>INTERFAX DMX PARA CONTROLAR LOS TONOS DE LOS FAROS</v>
          </cell>
          <cell r="F330" t="str">
            <v>u</v>
          </cell>
          <cell r="G330">
            <v>800</v>
          </cell>
          <cell r="H330" t="str">
            <v>462200111</v>
          </cell>
          <cell r="I330" t="str">
            <v>NP</v>
          </cell>
          <cell r="J330">
            <v>0</v>
          </cell>
          <cell r="K330">
            <v>0</v>
          </cell>
        </row>
        <row r="331">
          <cell r="A331" t="str">
            <v>M328</v>
          </cell>
          <cell r="B331" t="str">
            <v>DECODIFICADOR DE 8 SALIDAS</v>
          </cell>
          <cell r="F331" t="str">
            <v>u</v>
          </cell>
          <cell r="G331">
            <v>380</v>
          </cell>
          <cell r="H331" t="str">
            <v>452800042</v>
          </cell>
          <cell r="I331" t="str">
            <v>NP</v>
          </cell>
          <cell r="J331">
            <v>0</v>
          </cell>
          <cell r="K331">
            <v>0</v>
          </cell>
        </row>
        <row r="332">
          <cell r="A332" t="str">
            <v>M329</v>
          </cell>
          <cell r="B332" t="str">
            <v>FUENTES DE PODER DE 1200W PARA TRANSFORMAR DE 220 O 110V A 24V</v>
          </cell>
          <cell r="F332" t="str">
            <v>u</v>
          </cell>
          <cell r="G332">
            <v>250</v>
          </cell>
          <cell r="H332" t="str">
            <v>4612200110</v>
          </cell>
          <cell r="I332" t="str">
            <v>NP</v>
          </cell>
          <cell r="J332">
            <v>0</v>
          </cell>
          <cell r="K332">
            <v>0</v>
          </cell>
        </row>
        <row r="333">
          <cell r="A333" t="str">
            <v>M330</v>
          </cell>
          <cell r="B333" t="str">
            <v>BOMBA SUMERGIBLE 6 KW DE ACERO INOXIDABLE (INCLUYE TABLERO, BASE AUTOACOPLABLE Y BRIDA DE DESCARGA)</v>
          </cell>
          <cell r="F333" t="str">
            <v>u</v>
          </cell>
          <cell r="G333">
            <v>14500</v>
          </cell>
          <cell r="H333" t="str">
            <v>4323004282</v>
          </cell>
          <cell r="I333" t="str">
            <v>NP</v>
          </cell>
          <cell r="J333">
            <v>0</v>
          </cell>
          <cell r="K333">
            <v>0</v>
          </cell>
        </row>
        <row r="334">
          <cell r="A334" t="str">
            <v>M331</v>
          </cell>
          <cell r="B334" t="str">
            <v>TUBO DE PVC 3” x 6m. CED.40</v>
          </cell>
          <cell r="F334" t="str">
            <v>m</v>
          </cell>
          <cell r="G334">
            <v>10.33</v>
          </cell>
          <cell r="H334" t="str">
            <v>375700015</v>
          </cell>
          <cell r="I334" t="str">
            <v>NP</v>
          </cell>
          <cell r="J334">
            <v>0</v>
          </cell>
          <cell r="K334">
            <v>0</v>
          </cell>
        </row>
        <row r="335">
          <cell r="A335" t="str">
            <v>M332</v>
          </cell>
          <cell r="B335" t="str">
            <v>PEGAMENTO DE SECADO RAPIDO</v>
          </cell>
          <cell r="F335" t="str">
            <v>l</v>
          </cell>
          <cell r="G335">
            <v>29</v>
          </cell>
          <cell r="H335" t="str">
            <v>3699000143</v>
          </cell>
          <cell r="I335" t="str">
            <v>NP</v>
          </cell>
          <cell r="J335">
            <v>0</v>
          </cell>
          <cell r="K335">
            <v>0</v>
          </cell>
        </row>
        <row r="336">
          <cell r="A336" t="str">
            <v>M333</v>
          </cell>
          <cell r="B336" t="str">
            <v>REDUCTOR DE 6 A 3 IN PVC ROSCABLE</v>
          </cell>
          <cell r="F336" t="str">
            <v>u</v>
          </cell>
          <cell r="G336">
            <v>7.8</v>
          </cell>
          <cell r="H336" t="str">
            <v>375700017</v>
          </cell>
          <cell r="I336" t="str">
            <v>NP</v>
          </cell>
          <cell r="J336">
            <v>0</v>
          </cell>
          <cell r="K336">
            <v>0</v>
          </cell>
        </row>
        <row r="337">
          <cell r="A337" t="str">
            <v>M334</v>
          </cell>
          <cell r="B337" t="str">
            <v>NUDOS UNIVERSALES PVC 3"</v>
          </cell>
          <cell r="F337" t="str">
            <v>u</v>
          </cell>
          <cell r="G337">
            <v>20</v>
          </cell>
          <cell r="H337" t="str">
            <v>375700017</v>
          </cell>
          <cell r="I337" t="str">
            <v>NP</v>
          </cell>
          <cell r="J337">
            <v>0</v>
          </cell>
          <cell r="K337">
            <v>0</v>
          </cell>
        </row>
        <row r="338">
          <cell r="A338" t="str">
            <v>M335</v>
          </cell>
          <cell r="B338" t="str">
            <v>TEE DE 3” PVC</v>
          </cell>
          <cell r="F338" t="str">
            <v>u</v>
          </cell>
          <cell r="G338">
            <v>8</v>
          </cell>
          <cell r="H338" t="str">
            <v>3632060115</v>
          </cell>
          <cell r="I338" t="str">
            <v>NP</v>
          </cell>
          <cell r="J338">
            <v>0</v>
          </cell>
          <cell r="K338">
            <v>0</v>
          </cell>
        </row>
        <row r="339">
          <cell r="A339" t="str">
            <v>M336</v>
          </cell>
          <cell r="B339" t="str">
            <v>CODO PVC ROSCABLE 3" x 90'</v>
          </cell>
          <cell r="F339" t="str">
            <v>u</v>
          </cell>
          <cell r="G339">
            <v>7</v>
          </cell>
          <cell r="H339" t="str">
            <v>375700017</v>
          </cell>
          <cell r="I339" t="str">
            <v>NP</v>
          </cell>
          <cell r="J339">
            <v>0</v>
          </cell>
          <cell r="K339">
            <v>0</v>
          </cell>
        </row>
        <row r="340">
          <cell r="A340" t="str">
            <v>M337</v>
          </cell>
          <cell r="B340" t="str">
            <v>SELLADOR ADHESIVO (290)</v>
          </cell>
          <cell r="F340" t="str">
            <v>g</v>
          </cell>
          <cell r="G340">
            <v>5.7</v>
          </cell>
          <cell r="H340" t="str">
            <v>354902414</v>
          </cell>
          <cell r="I340" t="str">
            <v>NP</v>
          </cell>
          <cell r="J340">
            <v>0</v>
          </cell>
          <cell r="K340">
            <v>0</v>
          </cell>
        </row>
        <row r="341">
          <cell r="A341" t="str">
            <v>M338</v>
          </cell>
          <cell r="B341" t="str">
            <v>ADAPTADOR MACHO 3 IN PVC ROSCABLE</v>
          </cell>
          <cell r="F341" t="str">
            <v>u</v>
          </cell>
          <cell r="G341">
            <v>7</v>
          </cell>
          <cell r="H341" t="str">
            <v>375500015</v>
          </cell>
          <cell r="I341" t="str">
            <v>NP</v>
          </cell>
          <cell r="J341">
            <v>0</v>
          </cell>
          <cell r="K341">
            <v>0</v>
          </cell>
        </row>
        <row r="342">
          <cell r="A342" t="str">
            <v>M339</v>
          </cell>
          <cell r="B342" t="str">
            <v>ADAPTADOR MACHO 6 IN PVC ROSCABLE</v>
          </cell>
          <cell r="F342" t="str">
            <v>u</v>
          </cell>
          <cell r="G342">
            <v>9.5</v>
          </cell>
          <cell r="H342" t="str">
            <v>375500015</v>
          </cell>
          <cell r="I342" t="str">
            <v>NP</v>
          </cell>
          <cell r="J342">
            <v>0</v>
          </cell>
          <cell r="K342">
            <v>0</v>
          </cell>
        </row>
        <row r="343">
          <cell r="A343" t="str">
            <v>M340</v>
          </cell>
          <cell r="B343" t="str">
            <v>LLAVE NUDO 3" PVC ROSCABLE</v>
          </cell>
          <cell r="F343" t="str">
            <v>u</v>
          </cell>
          <cell r="G343">
            <v>43</v>
          </cell>
          <cell r="H343" t="str">
            <v>429921111</v>
          </cell>
          <cell r="I343" t="str">
            <v>NP</v>
          </cell>
          <cell r="J343">
            <v>0</v>
          </cell>
          <cell r="K343">
            <v>0</v>
          </cell>
        </row>
        <row r="344">
          <cell r="A344" t="str">
            <v>M341</v>
          </cell>
          <cell r="B344" t="str">
            <v>PROYECTOR DE LASER PARA PANTALLA, CON ALCANCE A UNA DISTANCIA DE 40m, PROYECCION DE 15m</v>
          </cell>
          <cell r="F344" t="str">
            <v>u</v>
          </cell>
          <cell r="G344">
            <v>15000</v>
          </cell>
          <cell r="H344" t="str">
            <v>483231011</v>
          </cell>
          <cell r="I344" t="str">
            <v>NP</v>
          </cell>
          <cell r="J344">
            <v>0</v>
          </cell>
          <cell r="K344">
            <v>0</v>
          </cell>
        </row>
        <row r="345">
          <cell r="A345" t="str">
            <v>M342</v>
          </cell>
          <cell r="B345" t="str">
            <v>CABLES PARA CONEXIONADO INTERNO</v>
          </cell>
          <cell r="F345" t="str">
            <v>u</v>
          </cell>
          <cell r="G345">
            <v>180</v>
          </cell>
          <cell r="H345">
            <v>463400112</v>
          </cell>
          <cell r="I345" t="str">
            <v>NP</v>
          </cell>
          <cell r="J345">
            <v>0</v>
          </cell>
          <cell r="K345">
            <v>0</v>
          </cell>
        </row>
        <row r="346">
          <cell r="A346" t="str">
            <v>M343</v>
          </cell>
          <cell r="B346" t="str">
            <v>GABINETE METALICO CON BARRAS</v>
          </cell>
          <cell r="F346" t="str">
            <v>u</v>
          </cell>
          <cell r="G346">
            <v>600</v>
          </cell>
          <cell r="H346" t="str">
            <v>462130019</v>
          </cell>
          <cell r="I346" t="str">
            <v>NP</v>
          </cell>
          <cell r="J346">
            <v>0</v>
          </cell>
          <cell r="K346">
            <v>0</v>
          </cell>
        </row>
        <row r="347">
          <cell r="A347" t="str">
            <v>M344</v>
          </cell>
          <cell r="B347" t="str">
            <v>DISYUNTOR 100 A - 3 POLOS, CAJA MOLDEADA</v>
          </cell>
          <cell r="F347" t="str">
            <v>u</v>
          </cell>
          <cell r="G347">
            <v>150</v>
          </cell>
          <cell r="H347" t="str">
            <v>4621103112</v>
          </cell>
          <cell r="I347" t="str">
            <v>NP</v>
          </cell>
          <cell r="J347">
            <v>0</v>
          </cell>
          <cell r="K347">
            <v>0</v>
          </cell>
        </row>
        <row r="348">
          <cell r="A348" t="str">
            <v>M345</v>
          </cell>
          <cell r="B348" t="str">
            <v>DISYUNTOR 40 A - 3 POLOS, CAJA MOLDEADA</v>
          </cell>
          <cell r="F348" t="str">
            <v>u</v>
          </cell>
          <cell r="G348">
            <v>106.4</v>
          </cell>
          <cell r="H348" t="str">
            <v>4621103112</v>
          </cell>
          <cell r="I348" t="str">
            <v>NP</v>
          </cell>
          <cell r="J348">
            <v>0</v>
          </cell>
          <cell r="K348">
            <v>0</v>
          </cell>
        </row>
        <row r="349">
          <cell r="A349" t="str">
            <v>M346</v>
          </cell>
          <cell r="B349" t="str">
            <v>TABLERO DE CONTROL Y AUTOMATIZACION DE LUCES ACUATICAS (INCLUYE PLC Y VARIADORES DE FRECUENCIA)</v>
          </cell>
          <cell r="F349" t="str">
            <v>u</v>
          </cell>
          <cell r="G349">
            <v>4767</v>
          </cell>
          <cell r="H349" t="str">
            <v>46910042</v>
          </cell>
          <cell r="I349" t="str">
            <v>NP</v>
          </cell>
          <cell r="J349">
            <v>0</v>
          </cell>
          <cell r="K349">
            <v>0</v>
          </cell>
        </row>
        <row r="350">
          <cell r="A350" t="str">
            <v>M347</v>
          </cell>
          <cell r="B350" t="str">
            <v>TABLERO PARA BOMBAS (INCLUYE EL CABLE DESDE EL CUARTO DE MAQUINAS HASTA LA UBICACION DE LAS BOMBAS SUMERGIBLES Y LOS FAROS LED, CONTROLADORES DE AUTOMATIZACION Y VARIADORES DE FRECUENCIA PARA CADA BOMBA)</v>
          </cell>
          <cell r="F350" t="str">
            <v>u</v>
          </cell>
          <cell r="G350">
            <v>11123</v>
          </cell>
          <cell r="H350" t="str">
            <v>46910042</v>
          </cell>
          <cell r="I350" t="str">
            <v>NP</v>
          </cell>
          <cell r="J350">
            <v>0</v>
          </cell>
          <cell r="K350">
            <v>0</v>
          </cell>
        </row>
        <row r="351">
          <cell r="A351" t="str">
            <v>M348</v>
          </cell>
          <cell r="B351" t="str">
            <v>PINTURA ESMALTE E.18 AMARILLO</v>
          </cell>
          <cell r="F351" t="str">
            <v>l</v>
          </cell>
          <cell r="G351">
            <v>3.57</v>
          </cell>
          <cell r="H351" t="str">
            <v>351100011</v>
          </cell>
          <cell r="I351" t="str">
            <v>NP</v>
          </cell>
          <cell r="J351">
            <v>0</v>
          </cell>
          <cell r="K351">
            <v>0</v>
          </cell>
        </row>
        <row r="352">
          <cell r="A352" t="str">
            <v>M349</v>
          </cell>
          <cell r="B352" t="str">
            <v>TUBERIA PP UNION ROSCABLE DI=3/4 plg 1.25 MPA</v>
          </cell>
          <cell r="F352" t="str">
            <v>m</v>
          </cell>
          <cell r="G352">
            <v>2.94</v>
          </cell>
          <cell r="H352" t="str">
            <v>363201017</v>
          </cell>
          <cell r="I352" t="str">
            <v>NP</v>
          </cell>
          <cell r="J352">
            <v>0</v>
          </cell>
          <cell r="K352">
            <v>0</v>
          </cell>
        </row>
        <row r="353">
          <cell r="A353" t="str">
            <v>M350</v>
          </cell>
          <cell r="B353" t="str">
            <v>TUBERIA PP UNION ROSCABLE DI=1/2 plg 1.25 MPA</v>
          </cell>
          <cell r="F353" t="str">
            <v>m</v>
          </cell>
          <cell r="G353">
            <v>1.98</v>
          </cell>
          <cell r="H353" t="str">
            <v>363201017</v>
          </cell>
          <cell r="I353" t="str">
            <v>NP</v>
          </cell>
          <cell r="J353">
            <v>0</v>
          </cell>
          <cell r="K353">
            <v>0</v>
          </cell>
        </row>
        <row r="354">
          <cell r="A354" t="str">
            <v>M351</v>
          </cell>
          <cell r="B354" t="str">
            <v>TUBERIA PP UNION ROSCABLE DI=1 1/4 plg 1.25 MPA</v>
          </cell>
          <cell r="F354" t="str">
            <v>m</v>
          </cell>
          <cell r="G354">
            <v>6.49</v>
          </cell>
          <cell r="H354" t="str">
            <v>363201017</v>
          </cell>
          <cell r="I354" t="str">
            <v>NP</v>
          </cell>
          <cell r="J354">
            <v>0</v>
          </cell>
          <cell r="K354">
            <v>0</v>
          </cell>
        </row>
        <row r="355">
          <cell r="A355" t="str">
            <v>M352</v>
          </cell>
          <cell r="B355" t="str">
            <v>TUBERIA PP UNION ROSCABLE DI=2 1/2 plg 1.25 MPA</v>
          </cell>
          <cell r="F355" t="str">
            <v>m</v>
          </cell>
          <cell r="G355">
            <v>16.96</v>
          </cell>
          <cell r="H355" t="str">
            <v>363201017</v>
          </cell>
          <cell r="I355" t="str">
            <v>NP</v>
          </cell>
          <cell r="J355">
            <v>0</v>
          </cell>
          <cell r="K355">
            <v>0</v>
          </cell>
        </row>
        <row r="356">
          <cell r="A356" t="str">
            <v>M353</v>
          </cell>
          <cell r="B356" t="str">
            <v>CLORO</v>
          </cell>
          <cell r="F356" t="str">
            <v>cc</v>
          </cell>
          <cell r="G356">
            <v>0.03</v>
          </cell>
          <cell r="H356" t="str">
            <v>342301211</v>
          </cell>
          <cell r="I356" t="str">
            <v>NP</v>
          </cell>
          <cell r="J356">
            <v>0</v>
          </cell>
          <cell r="K356">
            <v>0</v>
          </cell>
        </row>
        <row r="357">
          <cell r="A357" t="str">
            <v>M354</v>
          </cell>
          <cell r="B357" t="str">
            <v>CODO 22.5' PP 3/4 IN ROSCABLE</v>
          </cell>
          <cell r="F357" t="str">
            <v>u</v>
          </cell>
          <cell r="G357">
            <v>1.73</v>
          </cell>
          <cell r="H357" t="str">
            <v>3755000183</v>
          </cell>
          <cell r="I357" t="str">
            <v>NP</v>
          </cell>
          <cell r="J357">
            <v>0</v>
          </cell>
          <cell r="K357">
            <v>0</v>
          </cell>
        </row>
        <row r="358">
          <cell r="A358" t="str">
            <v>M355</v>
          </cell>
          <cell r="B358" t="str">
            <v>CODO 22.5' PP 2 IN ROSCABLE</v>
          </cell>
          <cell r="F358" t="str">
            <v>u</v>
          </cell>
          <cell r="G358">
            <v>4.5999999999999996</v>
          </cell>
          <cell r="H358" t="str">
            <v>3755000183</v>
          </cell>
          <cell r="I358" t="str">
            <v>NP</v>
          </cell>
          <cell r="J358">
            <v>0</v>
          </cell>
          <cell r="K358">
            <v>0</v>
          </cell>
        </row>
        <row r="359">
          <cell r="A359" t="str">
            <v>M356</v>
          </cell>
          <cell r="B359" t="str">
            <v>CODO 45' PP 2 1/2 IN ROSCABLE</v>
          </cell>
          <cell r="F359" t="str">
            <v>u</v>
          </cell>
          <cell r="G359">
            <v>8.0500000000000007</v>
          </cell>
          <cell r="H359" t="str">
            <v>3755000183</v>
          </cell>
          <cell r="I359" t="str">
            <v>NP</v>
          </cell>
          <cell r="J359">
            <v>0</v>
          </cell>
          <cell r="K359">
            <v>0</v>
          </cell>
        </row>
        <row r="360">
          <cell r="A360" t="str">
            <v>M357</v>
          </cell>
          <cell r="B360" t="str">
            <v>CODO 45' PP 2 IN ROSCABLE</v>
          </cell>
          <cell r="F360" t="str">
            <v>u</v>
          </cell>
          <cell r="G360">
            <v>8.3699999999999992</v>
          </cell>
          <cell r="H360" t="str">
            <v>3755000183</v>
          </cell>
          <cell r="I360" t="str">
            <v>NP</v>
          </cell>
          <cell r="J360">
            <v>0</v>
          </cell>
          <cell r="K360">
            <v>0</v>
          </cell>
        </row>
        <row r="361">
          <cell r="A361" t="str">
            <v>M358</v>
          </cell>
          <cell r="B361" t="str">
            <v>CODO 45' PP 3/4 IN ROSCABLE</v>
          </cell>
          <cell r="F361" t="str">
            <v>u</v>
          </cell>
          <cell r="G361">
            <v>1.4</v>
          </cell>
          <cell r="H361" t="str">
            <v>3755000183</v>
          </cell>
          <cell r="I361" t="str">
            <v>NP</v>
          </cell>
          <cell r="J361">
            <v>0</v>
          </cell>
          <cell r="K361">
            <v>0</v>
          </cell>
        </row>
        <row r="362">
          <cell r="A362" t="str">
            <v>M359</v>
          </cell>
          <cell r="B362" t="str">
            <v>CODO 90' PP 1 1/4 IN ROSCABLE</v>
          </cell>
          <cell r="F362" t="str">
            <v>u</v>
          </cell>
          <cell r="G362">
            <v>3.76</v>
          </cell>
          <cell r="H362" t="str">
            <v>3755000183</v>
          </cell>
          <cell r="I362" t="str">
            <v>NP</v>
          </cell>
          <cell r="J362">
            <v>0</v>
          </cell>
          <cell r="K362">
            <v>0</v>
          </cell>
        </row>
        <row r="363">
          <cell r="A363" t="str">
            <v>M360</v>
          </cell>
          <cell r="B363" t="str">
            <v>CODO 90' PP 1/2 IN ROSCABLE</v>
          </cell>
          <cell r="F363" t="str">
            <v>u</v>
          </cell>
          <cell r="G363">
            <v>0.52</v>
          </cell>
          <cell r="H363" t="str">
            <v>3755000183</v>
          </cell>
          <cell r="I363" t="str">
            <v>NP</v>
          </cell>
          <cell r="J363">
            <v>0</v>
          </cell>
          <cell r="K363">
            <v>0</v>
          </cell>
        </row>
        <row r="364">
          <cell r="A364" t="str">
            <v>M361</v>
          </cell>
          <cell r="B364" t="str">
            <v>CODO 90' PP 2 1/2 IN ROSCABLE</v>
          </cell>
          <cell r="F364" t="str">
            <v>u</v>
          </cell>
          <cell r="G364">
            <v>15.17</v>
          </cell>
          <cell r="H364" t="str">
            <v>3755000183</v>
          </cell>
          <cell r="I364" t="str">
            <v>NP</v>
          </cell>
          <cell r="J364">
            <v>0</v>
          </cell>
          <cell r="K364">
            <v>0</v>
          </cell>
        </row>
        <row r="365">
          <cell r="A365" t="str">
            <v>M362</v>
          </cell>
          <cell r="B365" t="str">
            <v>CODO 90' PP 3/4 IN ROSCABLE</v>
          </cell>
          <cell r="F365" t="str">
            <v>u</v>
          </cell>
          <cell r="G365">
            <v>0.85</v>
          </cell>
          <cell r="H365" t="str">
            <v>3755000183</v>
          </cell>
          <cell r="I365" t="str">
            <v>NP</v>
          </cell>
          <cell r="J365">
            <v>0</v>
          </cell>
          <cell r="K365">
            <v>0</v>
          </cell>
        </row>
        <row r="366">
          <cell r="A366" t="str">
            <v>M363</v>
          </cell>
          <cell r="B366" t="str">
            <v>REDUCTOR DE 1 A 1/2 IN PP ROSCABLE</v>
          </cell>
          <cell r="F366" t="str">
            <v>u</v>
          </cell>
          <cell r="G366">
            <v>1.4</v>
          </cell>
          <cell r="H366" t="str">
            <v>375700017</v>
          </cell>
          <cell r="I366" t="str">
            <v>NP</v>
          </cell>
          <cell r="J366">
            <v>0</v>
          </cell>
          <cell r="K366">
            <v>0</v>
          </cell>
        </row>
        <row r="367">
          <cell r="A367" t="str">
            <v>M364</v>
          </cell>
          <cell r="B367" t="str">
            <v>REDUCTOR DE 1 A 3/4 IN PP ROSCABLE</v>
          </cell>
          <cell r="F367" t="str">
            <v>u</v>
          </cell>
          <cell r="G367">
            <v>1.46</v>
          </cell>
          <cell r="H367" t="str">
            <v>375700017</v>
          </cell>
          <cell r="I367" t="str">
            <v>NP</v>
          </cell>
          <cell r="J367">
            <v>0</v>
          </cell>
          <cell r="K367">
            <v>0</v>
          </cell>
        </row>
        <row r="368">
          <cell r="A368" t="str">
            <v>M365</v>
          </cell>
          <cell r="B368" t="str">
            <v>REDUCTOR DE 1 1/2 A 1/2 IN PP ROSCABLE</v>
          </cell>
          <cell r="F368" t="str">
            <v>u</v>
          </cell>
          <cell r="G368">
            <v>1.62</v>
          </cell>
          <cell r="H368" t="str">
            <v>375700017</v>
          </cell>
          <cell r="I368" t="str">
            <v>NP</v>
          </cell>
          <cell r="J368">
            <v>0</v>
          </cell>
          <cell r="K368">
            <v>0</v>
          </cell>
        </row>
        <row r="369">
          <cell r="A369" t="str">
            <v>M366</v>
          </cell>
          <cell r="B369" t="str">
            <v>REDUCTOR DE 1 1/4 A 1 IN PP ROSCABLE</v>
          </cell>
          <cell r="F369" t="str">
            <v>u</v>
          </cell>
          <cell r="G369">
            <v>1.17</v>
          </cell>
          <cell r="H369" t="str">
            <v>375700017</v>
          </cell>
          <cell r="I369" t="str">
            <v>NP</v>
          </cell>
          <cell r="J369">
            <v>0</v>
          </cell>
          <cell r="K369">
            <v>0</v>
          </cell>
        </row>
        <row r="370">
          <cell r="A370" t="str">
            <v>M367</v>
          </cell>
          <cell r="B370" t="str">
            <v>REDUCTOR DE 1 1/4 A 1/2 IN PP ROSCABLE</v>
          </cell>
          <cell r="F370" t="str">
            <v>u</v>
          </cell>
          <cell r="G370">
            <v>1.71</v>
          </cell>
          <cell r="H370" t="str">
            <v>375700017</v>
          </cell>
          <cell r="I370" t="str">
            <v>NP</v>
          </cell>
          <cell r="J370">
            <v>0</v>
          </cell>
          <cell r="K370">
            <v>0</v>
          </cell>
        </row>
        <row r="371">
          <cell r="A371" t="str">
            <v>M368</v>
          </cell>
          <cell r="B371" t="str">
            <v>REDUCTOR DE 2 A 1 1/2 IN PP ROSCABLE</v>
          </cell>
          <cell r="F371" t="str">
            <v>u</v>
          </cell>
          <cell r="G371">
            <v>5.63</v>
          </cell>
          <cell r="H371" t="str">
            <v>375700017</v>
          </cell>
          <cell r="I371" t="str">
            <v>NP</v>
          </cell>
          <cell r="J371">
            <v>0</v>
          </cell>
          <cell r="K371">
            <v>0</v>
          </cell>
        </row>
        <row r="372">
          <cell r="A372" t="str">
            <v>M369</v>
          </cell>
          <cell r="B372" t="str">
            <v>REDUCTOR DE 2 A 1 1/4 IN PP ROSCABLE</v>
          </cell>
          <cell r="F372" t="str">
            <v>u</v>
          </cell>
          <cell r="G372">
            <v>4.4000000000000004</v>
          </cell>
          <cell r="H372" t="str">
            <v>375700017</v>
          </cell>
          <cell r="I372" t="str">
            <v>NP</v>
          </cell>
          <cell r="J372">
            <v>0</v>
          </cell>
          <cell r="K372">
            <v>0</v>
          </cell>
        </row>
        <row r="373">
          <cell r="A373" t="str">
            <v>M370</v>
          </cell>
          <cell r="B373" t="str">
            <v>REDUCTOR DE 2 A 1/2 IN PP ROSCABLE</v>
          </cell>
          <cell r="F373" t="str">
            <v>u</v>
          </cell>
          <cell r="G373">
            <v>3.84</v>
          </cell>
          <cell r="H373" t="str">
            <v>375700017</v>
          </cell>
          <cell r="I373" t="str">
            <v>NP</v>
          </cell>
          <cell r="J373">
            <v>0</v>
          </cell>
          <cell r="K373">
            <v>0</v>
          </cell>
        </row>
        <row r="374">
          <cell r="A374" t="str">
            <v>M371</v>
          </cell>
          <cell r="B374" t="str">
            <v>REDUCTOR DE 2 A 3/4 IN PP ROSCABLE</v>
          </cell>
          <cell r="F374" t="str">
            <v>u</v>
          </cell>
          <cell r="G374">
            <v>5.48</v>
          </cell>
          <cell r="H374" t="str">
            <v>375700017</v>
          </cell>
          <cell r="I374" t="str">
            <v>NP</v>
          </cell>
          <cell r="J374">
            <v>0</v>
          </cell>
          <cell r="K374">
            <v>0</v>
          </cell>
        </row>
        <row r="375">
          <cell r="A375" t="str">
            <v>M372</v>
          </cell>
          <cell r="B375" t="str">
            <v>REDUCTOR DE 2 1/2 A 2 IN PP ROSCABLE</v>
          </cell>
          <cell r="F375" t="str">
            <v>u</v>
          </cell>
          <cell r="G375">
            <v>6.12</v>
          </cell>
          <cell r="H375" t="str">
            <v>375700017</v>
          </cell>
          <cell r="I375" t="str">
            <v>NP</v>
          </cell>
          <cell r="J375">
            <v>0</v>
          </cell>
          <cell r="K375">
            <v>0</v>
          </cell>
        </row>
        <row r="376">
          <cell r="A376" t="str">
            <v>M373</v>
          </cell>
          <cell r="B376" t="str">
            <v>REDUCTOR DE 3/4 A 1/2 IN PP ROSCABLE</v>
          </cell>
          <cell r="F376" t="str">
            <v>u</v>
          </cell>
          <cell r="G376">
            <v>0.28999999999999998</v>
          </cell>
          <cell r="H376" t="str">
            <v>375700017</v>
          </cell>
          <cell r="I376" t="str">
            <v>NP</v>
          </cell>
          <cell r="J376">
            <v>0</v>
          </cell>
          <cell r="K376">
            <v>0</v>
          </cell>
        </row>
        <row r="377">
          <cell r="A377" t="str">
            <v>M374</v>
          </cell>
          <cell r="B377" t="str">
            <v>TEE 2 1/2 IN PP ROSCABLE</v>
          </cell>
          <cell r="F377" t="str">
            <v>u</v>
          </cell>
          <cell r="G377">
            <v>1</v>
          </cell>
          <cell r="H377" t="str">
            <v>3632060113</v>
          </cell>
          <cell r="I377" t="str">
            <v>NP</v>
          </cell>
          <cell r="J377">
            <v>0</v>
          </cell>
          <cell r="K377">
            <v>0</v>
          </cell>
        </row>
        <row r="378">
          <cell r="A378" t="str">
            <v>M375</v>
          </cell>
          <cell r="B378" t="str">
            <v>TEE 3/4 IN PP ROSCABLE</v>
          </cell>
          <cell r="F378" t="str">
            <v>u</v>
          </cell>
          <cell r="G378">
            <v>1.29</v>
          </cell>
          <cell r="H378" t="str">
            <v>3632060113</v>
          </cell>
          <cell r="I378" t="str">
            <v>NP</v>
          </cell>
          <cell r="J378">
            <v>0</v>
          </cell>
          <cell r="K378">
            <v>0</v>
          </cell>
        </row>
        <row r="379">
          <cell r="A379" t="str">
            <v>M376</v>
          </cell>
          <cell r="B379" t="str">
            <v>COLGADOR PARA TUBERIA 3/4 IN</v>
          </cell>
          <cell r="F379" t="str">
            <v>u</v>
          </cell>
          <cell r="G379">
            <v>0.55000000000000004</v>
          </cell>
          <cell r="H379" t="str">
            <v>375700017</v>
          </cell>
          <cell r="I379" t="str">
            <v>NP</v>
          </cell>
          <cell r="J379">
            <v>0</v>
          </cell>
          <cell r="K379">
            <v>0</v>
          </cell>
        </row>
        <row r="380">
          <cell r="A380" t="str">
            <v>M377</v>
          </cell>
          <cell r="B380" t="str">
            <v>COLGADOR PARA TUBERIA 1/2 IN</v>
          </cell>
          <cell r="F380" t="str">
            <v>u</v>
          </cell>
          <cell r="G380">
            <v>0.55000000000000004</v>
          </cell>
          <cell r="H380" t="str">
            <v>375700017</v>
          </cell>
          <cell r="I380" t="str">
            <v>NP</v>
          </cell>
          <cell r="J380">
            <v>0</v>
          </cell>
          <cell r="K380">
            <v>0</v>
          </cell>
        </row>
        <row r="381">
          <cell r="A381" t="str">
            <v>M378</v>
          </cell>
          <cell r="B381" t="str">
            <v>COLGADOR PARA TUBERIA 1 1/4 IN</v>
          </cell>
          <cell r="F381" t="str">
            <v>u</v>
          </cell>
          <cell r="G381">
            <v>0.68</v>
          </cell>
          <cell r="H381" t="str">
            <v>375700017</v>
          </cell>
          <cell r="I381" t="str">
            <v>NP</v>
          </cell>
          <cell r="J381">
            <v>0</v>
          </cell>
          <cell r="K381">
            <v>0</v>
          </cell>
        </row>
        <row r="382">
          <cell r="A382" t="str">
            <v>M379</v>
          </cell>
          <cell r="B382" t="str">
            <v>COLGADOR PARA TUBERIA 2 1/2 IN</v>
          </cell>
          <cell r="F382" t="str">
            <v>u</v>
          </cell>
          <cell r="G382">
            <v>1.35</v>
          </cell>
          <cell r="H382" t="str">
            <v>375700017</v>
          </cell>
          <cell r="I382" t="str">
            <v>NP</v>
          </cell>
          <cell r="J382">
            <v>0</v>
          </cell>
          <cell r="K382">
            <v>0</v>
          </cell>
        </row>
        <row r="383">
          <cell r="A383" t="str">
            <v>M380</v>
          </cell>
          <cell r="B383" t="str">
            <v>VALVULA DE BOLA PVC D= 3/4 plg ROSCABLE</v>
          </cell>
          <cell r="F383" t="str">
            <v>u</v>
          </cell>
          <cell r="G383">
            <v>0.91</v>
          </cell>
          <cell r="H383" t="str">
            <v>432404015</v>
          </cell>
          <cell r="I383" t="str">
            <v>NP</v>
          </cell>
          <cell r="J383">
            <v>0</v>
          </cell>
          <cell r="K383">
            <v>0</v>
          </cell>
        </row>
        <row r="384">
          <cell r="A384" t="str">
            <v>M381</v>
          </cell>
          <cell r="B384" t="str">
            <v>UNION UNIVERSAL PP ROSCABLE H 3/4 IN</v>
          </cell>
          <cell r="F384" t="str">
            <v>u</v>
          </cell>
          <cell r="G384">
            <v>2.37</v>
          </cell>
          <cell r="H384" t="str">
            <v>375700017</v>
          </cell>
          <cell r="I384" t="str">
            <v>NP</v>
          </cell>
          <cell r="J384">
            <v>0</v>
          </cell>
          <cell r="K384">
            <v>0</v>
          </cell>
        </row>
        <row r="385">
          <cell r="A385" t="str">
            <v>M382</v>
          </cell>
          <cell r="B385" t="str">
            <v>VALVULA DE BOLA PVC D= 1 1/2 plg ROSCABLE</v>
          </cell>
          <cell r="F385" t="str">
            <v>u</v>
          </cell>
          <cell r="G385">
            <v>3.81</v>
          </cell>
          <cell r="H385" t="str">
            <v>432404015</v>
          </cell>
          <cell r="I385" t="str">
            <v>NP</v>
          </cell>
          <cell r="J385">
            <v>0</v>
          </cell>
          <cell r="K385">
            <v>0</v>
          </cell>
        </row>
        <row r="386">
          <cell r="A386" t="str">
            <v>M383</v>
          </cell>
          <cell r="B386" t="str">
            <v>UNION UNIVERSAL PP ROSCABLE H 1 1/2 IN</v>
          </cell>
          <cell r="F386" t="str">
            <v>u</v>
          </cell>
          <cell r="G386">
            <v>10.220000000000001</v>
          </cell>
          <cell r="H386" t="str">
            <v>3632060126</v>
          </cell>
          <cell r="I386" t="str">
            <v>NP</v>
          </cell>
          <cell r="J386">
            <v>0</v>
          </cell>
          <cell r="K386">
            <v>0</v>
          </cell>
        </row>
        <row r="387">
          <cell r="A387" t="str">
            <v>M384</v>
          </cell>
          <cell r="B387" t="str">
            <v>VALVULA DE BOLA PVC D= 2 plg ROSCABLE</v>
          </cell>
          <cell r="F387" t="str">
            <v>u</v>
          </cell>
          <cell r="G387">
            <v>5.92</v>
          </cell>
          <cell r="H387" t="str">
            <v>432404015</v>
          </cell>
          <cell r="I387" t="str">
            <v>NP</v>
          </cell>
          <cell r="J387">
            <v>0</v>
          </cell>
          <cell r="K387">
            <v>0</v>
          </cell>
        </row>
        <row r="388">
          <cell r="A388" t="str">
            <v>M385</v>
          </cell>
          <cell r="B388" t="str">
            <v>UNION UNIVERSAL PP ROSCABLE 2 IN</v>
          </cell>
          <cell r="F388" t="str">
            <v>u</v>
          </cell>
          <cell r="G388">
            <v>12.5</v>
          </cell>
          <cell r="H388" t="str">
            <v>375700017</v>
          </cell>
          <cell r="I388" t="str">
            <v>NP</v>
          </cell>
          <cell r="J388">
            <v>0</v>
          </cell>
          <cell r="K388">
            <v>0</v>
          </cell>
        </row>
        <row r="389">
          <cell r="A389" t="str">
            <v>M386</v>
          </cell>
          <cell r="B389" t="str">
            <v>VALVULA DE BOLA PVC D= 2 1/2 plg ROSCABLE</v>
          </cell>
          <cell r="F389" t="str">
            <v>u</v>
          </cell>
          <cell r="G389">
            <v>10.6</v>
          </cell>
          <cell r="H389" t="str">
            <v>432404015</v>
          </cell>
          <cell r="I389" t="str">
            <v>NP</v>
          </cell>
          <cell r="J389">
            <v>0</v>
          </cell>
          <cell r="K389">
            <v>0</v>
          </cell>
        </row>
        <row r="390">
          <cell r="A390" t="str">
            <v>M387</v>
          </cell>
          <cell r="B390" t="str">
            <v>UNION UNIVERSAL PP ROSCABLE H 2 1/2 IN</v>
          </cell>
          <cell r="F390" t="str">
            <v>u</v>
          </cell>
          <cell r="G390">
            <v>14.6</v>
          </cell>
          <cell r="H390" t="str">
            <v>375700017</v>
          </cell>
          <cell r="I390" t="str">
            <v>NP</v>
          </cell>
          <cell r="J390">
            <v>0</v>
          </cell>
          <cell r="K390">
            <v>0</v>
          </cell>
        </row>
        <row r="391">
          <cell r="A391" t="str">
            <v>M388</v>
          </cell>
          <cell r="B391" t="str">
            <v>IMPERMEABILIZANTE PARA HORMIGON (IN SITU)</v>
          </cell>
          <cell r="F391" t="str">
            <v>Kg</v>
          </cell>
          <cell r="G391">
            <v>1.55</v>
          </cell>
          <cell r="H391" t="str">
            <v>354902411</v>
          </cell>
          <cell r="I391" t="str">
            <v>NP</v>
          </cell>
          <cell r="J391">
            <v>0</v>
          </cell>
          <cell r="K391">
            <v>0</v>
          </cell>
        </row>
        <row r="392">
          <cell r="A392" t="str">
            <v>M389</v>
          </cell>
          <cell r="B392" t="str">
            <v>PLATINA 50X3mm</v>
          </cell>
          <cell r="F392" t="str">
            <v>m</v>
          </cell>
          <cell r="G392">
            <v>1.53</v>
          </cell>
          <cell r="H392" t="str">
            <v>4219001134</v>
          </cell>
          <cell r="I392" t="str">
            <v>NP</v>
          </cell>
          <cell r="J392">
            <v>0</v>
          </cell>
          <cell r="K392">
            <v>0</v>
          </cell>
        </row>
        <row r="393">
          <cell r="A393" t="str">
            <v>M390</v>
          </cell>
          <cell r="B393" t="str">
            <v>PERFIL L 40X4mm</v>
          </cell>
          <cell r="F393" t="str">
            <v>Kg</v>
          </cell>
          <cell r="G393">
            <v>1.1399999999999999</v>
          </cell>
          <cell r="H393" t="str">
            <v>412620013</v>
          </cell>
          <cell r="I393" t="str">
            <v>NP</v>
          </cell>
          <cell r="J393">
            <v>0</v>
          </cell>
          <cell r="K393">
            <v>0</v>
          </cell>
        </row>
        <row r="394">
          <cell r="A394" t="str">
            <v>M391</v>
          </cell>
          <cell r="B394" t="str">
            <v xml:space="preserve">PERFIL L 50X4mm </v>
          </cell>
          <cell r="F394" t="str">
            <v>Kg</v>
          </cell>
          <cell r="G394">
            <v>1.1299999999999999</v>
          </cell>
          <cell r="H394" t="str">
            <v>412620013</v>
          </cell>
          <cell r="I394" t="str">
            <v>NP</v>
          </cell>
          <cell r="J394">
            <v>0</v>
          </cell>
          <cell r="K394">
            <v>0</v>
          </cell>
        </row>
        <row r="395">
          <cell r="A395" t="str">
            <v>M392</v>
          </cell>
          <cell r="B395" t="str">
            <v>PIEDRA BOLA (100-250mm) PUESTA EN SITIO</v>
          </cell>
          <cell r="F395" t="str">
            <v>m3</v>
          </cell>
          <cell r="G395">
            <v>18</v>
          </cell>
          <cell r="H395" t="str">
            <v>153200015</v>
          </cell>
          <cell r="I395" t="str">
            <v>NP</v>
          </cell>
          <cell r="J395">
            <v>0</v>
          </cell>
          <cell r="K395">
            <v>0</v>
          </cell>
        </row>
        <row r="396">
          <cell r="A396" t="str">
            <v>M393</v>
          </cell>
          <cell r="B396" t="str">
            <v>HIDRANTE TIPO TRÁFICO D=110 mm (INCLUYE ACCESORIOS)</v>
          </cell>
          <cell r="F396" t="str">
            <v>u</v>
          </cell>
          <cell r="G396">
            <v>1000</v>
          </cell>
          <cell r="H396" t="str">
            <v>439230316</v>
          </cell>
          <cell r="I396" t="str">
            <v>NP</v>
          </cell>
          <cell r="J396">
            <v>0</v>
          </cell>
          <cell r="K396">
            <v>0</v>
          </cell>
        </row>
        <row r="397">
          <cell r="A397" t="str">
            <v>M394</v>
          </cell>
          <cell r="B397" t="str">
            <v>ADAPTADOR BRIDA PVC 110mm/4"</v>
          </cell>
          <cell r="F397" t="str">
            <v>u</v>
          </cell>
          <cell r="G397">
            <v>29</v>
          </cell>
          <cell r="H397" t="str">
            <v>4299905218</v>
          </cell>
          <cell r="I397" t="str">
            <v>NP</v>
          </cell>
          <cell r="J397">
            <v>0</v>
          </cell>
          <cell r="K397">
            <v>0</v>
          </cell>
        </row>
        <row r="398">
          <cell r="A398" t="str">
            <v>M395</v>
          </cell>
          <cell r="B398" t="str">
            <v>CODO LR PVC E-UZ 45° X 110mm PN10</v>
          </cell>
          <cell r="F398" t="str">
            <v>u</v>
          </cell>
          <cell r="G398">
            <v>12.9</v>
          </cell>
          <cell r="H398" t="str">
            <v>3755000183</v>
          </cell>
          <cell r="I398" t="str">
            <v>NP</v>
          </cell>
          <cell r="J398">
            <v>0</v>
          </cell>
          <cell r="K398">
            <v>0</v>
          </cell>
        </row>
        <row r="399">
          <cell r="A399" t="str">
            <v>M396</v>
          </cell>
          <cell r="B399" t="str">
            <v>BOTIQUIN DE PARED PRIMEROS AUXILIOS</v>
          </cell>
          <cell r="F399" t="str">
            <v>u</v>
          </cell>
          <cell r="G399">
            <v>33.270000000000003</v>
          </cell>
          <cell r="H399" t="str">
            <v>713340113</v>
          </cell>
          <cell r="I399" t="str">
            <v>NP</v>
          </cell>
          <cell r="J399">
            <v>0</v>
          </cell>
          <cell r="K399">
            <v>0</v>
          </cell>
        </row>
        <row r="400">
          <cell r="A400" t="str">
            <v>M397</v>
          </cell>
          <cell r="B400" t="str">
            <v>TUBERIA PVC/UE 110mm 0.80 MPA (INCLUYE UNION ELASTOMERICA)</v>
          </cell>
          <cell r="F400" t="str">
            <v>m</v>
          </cell>
          <cell r="G400">
            <v>7.84</v>
          </cell>
          <cell r="H400" t="str">
            <v>363201011</v>
          </cell>
          <cell r="I400" t="str">
            <v>NP</v>
          </cell>
          <cell r="J400">
            <v>0</v>
          </cell>
          <cell r="K400">
            <v>0</v>
          </cell>
        </row>
        <row r="401">
          <cell r="A401" t="str">
            <v>M398</v>
          </cell>
          <cell r="B401" t="str">
            <v>REDUCTOR DE PVC INY UZ DE 110 A 90mm</v>
          </cell>
          <cell r="F401" t="str">
            <v>u</v>
          </cell>
          <cell r="G401">
            <v>12.24</v>
          </cell>
          <cell r="H401" t="str">
            <v>375700017</v>
          </cell>
          <cell r="I401" t="str">
            <v>NP</v>
          </cell>
          <cell r="J401">
            <v>0</v>
          </cell>
          <cell r="K401">
            <v>0</v>
          </cell>
        </row>
        <row r="402">
          <cell r="A402" t="str">
            <v>M399</v>
          </cell>
          <cell r="B402" t="str">
            <v>UNION MECANICA 90mm</v>
          </cell>
          <cell r="F402" t="str">
            <v>u</v>
          </cell>
          <cell r="G402">
            <v>50.98</v>
          </cell>
          <cell r="H402" t="str">
            <v>3632060120</v>
          </cell>
          <cell r="I402" t="str">
            <v>NP</v>
          </cell>
          <cell r="J402">
            <v>0</v>
          </cell>
          <cell r="K402">
            <v>0</v>
          </cell>
        </row>
        <row r="403">
          <cell r="A403" t="str">
            <v>M400</v>
          </cell>
          <cell r="B403" t="str">
            <v>TAPA DE FUNDICION 8"</v>
          </cell>
          <cell r="F403" t="str">
            <v>u</v>
          </cell>
          <cell r="G403">
            <v>22.09</v>
          </cell>
          <cell r="H403" t="str">
            <v>893100412</v>
          </cell>
          <cell r="I403" t="str">
            <v>NP</v>
          </cell>
          <cell r="J403">
            <v>0</v>
          </cell>
          <cell r="K403">
            <v>0</v>
          </cell>
        </row>
        <row r="404">
          <cell r="A404" t="str">
            <v>M401</v>
          </cell>
          <cell r="B404" t="str">
            <v>UNION UNIVERSAL DE HD RANGO (108-128) DN100mm</v>
          </cell>
          <cell r="F404" t="str">
            <v>u</v>
          </cell>
          <cell r="G404">
            <v>78.83</v>
          </cell>
          <cell r="H404" t="str">
            <v>37550001165</v>
          </cell>
          <cell r="I404" t="str">
            <v>NP</v>
          </cell>
          <cell r="J404">
            <v>0</v>
          </cell>
          <cell r="K404">
            <v>0</v>
          </cell>
        </row>
        <row r="405">
          <cell r="A405" t="str">
            <v>M402</v>
          </cell>
          <cell r="B405" t="str">
            <v>TUBERIA PVC/UE 200mm 0.80 MPA (INCLUYE UNION ELASTOMERICA)</v>
          </cell>
          <cell r="F405" t="str">
            <v>m</v>
          </cell>
          <cell r="G405">
            <v>26.81</v>
          </cell>
          <cell r="H405" t="str">
            <v>363201011</v>
          </cell>
          <cell r="I405" t="str">
            <v>NP</v>
          </cell>
          <cell r="J405">
            <v>0</v>
          </cell>
          <cell r="K405">
            <v>0</v>
          </cell>
        </row>
        <row r="406">
          <cell r="A406" t="str">
            <v>M403</v>
          </cell>
          <cell r="B406" t="str">
            <v>VALVULA DE COMPUERTA VASTAGO FIJO EXTREMO LISO PVC 110mm</v>
          </cell>
          <cell r="F406" t="str">
            <v>u</v>
          </cell>
          <cell r="G406">
            <v>313.06</v>
          </cell>
          <cell r="H406" t="str">
            <v>432404014</v>
          </cell>
          <cell r="I406" t="str">
            <v>NP</v>
          </cell>
          <cell r="J406">
            <v>0</v>
          </cell>
          <cell r="K406">
            <v>0</v>
          </cell>
        </row>
        <row r="407">
          <cell r="A407" t="str">
            <v>M404</v>
          </cell>
          <cell r="B407" t="str">
            <v>TAPA DE H.F. 3"</v>
          </cell>
          <cell r="F407" t="str">
            <v>u</v>
          </cell>
          <cell r="G407">
            <v>22.09</v>
          </cell>
          <cell r="H407" t="str">
            <v>42190022</v>
          </cell>
          <cell r="I407" t="str">
            <v>NP</v>
          </cell>
          <cell r="J407">
            <v>0</v>
          </cell>
          <cell r="K407">
            <v>0</v>
          </cell>
        </row>
        <row r="408">
          <cell r="A408" t="str">
            <v>M405</v>
          </cell>
          <cell r="B408" t="str">
            <v>HORMIGON SIMPLE F´C=180 Kg/cm2</v>
          </cell>
          <cell r="F408" t="str">
            <v>m3</v>
          </cell>
          <cell r="G408">
            <v>122.16</v>
          </cell>
          <cell r="H408" t="str">
            <v>153200015</v>
          </cell>
          <cell r="I408" t="str">
            <v>NP</v>
          </cell>
          <cell r="J408">
            <v>0</v>
          </cell>
          <cell r="K408">
            <v>0</v>
          </cell>
        </row>
        <row r="409">
          <cell r="A409" t="str">
            <v>M406</v>
          </cell>
          <cell r="B409" t="str">
            <v>CODO 45' PVC 110 mm UZ</v>
          </cell>
          <cell r="F409" t="str">
            <v>u</v>
          </cell>
          <cell r="G409">
            <v>12.9</v>
          </cell>
          <cell r="H409" t="str">
            <v>3755000183</v>
          </cell>
          <cell r="I409" t="str">
            <v>NP</v>
          </cell>
          <cell r="J409">
            <v>0</v>
          </cell>
          <cell r="K409">
            <v>0</v>
          </cell>
        </row>
        <row r="410">
          <cell r="A410" t="str">
            <v>M407</v>
          </cell>
          <cell r="B410" t="str">
            <v>TEE PVC INY UZ 90mm PN10 PG</v>
          </cell>
          <cell r="F410" t="str">
            <v>u</v>
          </cell>
          <cell r="G410">
            <v>21.69</v>
          </cell>
          <cell r="H410" t="str">
            <v>3632060113</v>
          </cell>
          <cell r="I410" t="str">
            <v>NP</v>
          </cell>
          <cell r="J410">
            <v>0</v>
          </cell>
          <cell r="K410">
            <v>0</v>
          </cell>
        </row>
        <row r="411">
          <cell r="A411" t="str">
            <v>M408</v>
          </cell>
          <cell r="B411" t="str">
            <v>TEE PVC INY UZ 110mm PN10 PG</v>
          </cell>
          <cell r="F411" t="str">
            <v>u</v>
          </cell>
          <cell r="G411">
            <v>26.8</v>
          </cell>
          <cell r="H411" t="str">
            <v>3632060113</v>
          </cell>
          <cell r="I411" t="str">
            <v>NP</v>
          </cell>
          <cell r="J411">
            <v>0</v>
          </cell>
          <cell r="K411">
            <v>0</v>
          </cell>
        </row>
        <row r="412">
          <cell r="A412" t="str">
            <v>M409</v>
          </cell>
          <cell r="B412" t="str">
            <v>ADAPTADOR 1/2" PEAD</v>
          </cell>
          <cell r="F412" t="str">
            <v>u</v>
          </cell>
          <cell r="G412">
            <v>2.98</v>
          </cell>
          <cell r="H412" t="str">
            <v>375500019</v>
          </cell>
          <cell r="I412" t="str">
            <v>NP</v>
          </cell>
          <cell r="J412">
            <v>0</v>
          </cell>
          <cell r="K412">
            <v>0</v>
          </cell>
        </row>
        <row r="413">
          <cell r="A413" t="str">
            <v>M410</v>
          </cell>
          <cell r="B413" t="str">
            <v>ADAPTADOR 1" PEAD</v>
          </cell>
          <cell r="F413" t="str">
            <v>u</v>
          </cell>
          <cell r="G413">
            <v>6.95</v>
          </cell>
          <cell r="H413" t="str">
            <v>375500019</v>
          </cell>
          <cell r="I413" t="str">
            <v>NP</v>
          </cell>
          <cell r="J413">
            <v>0</v>
          </cell>
          <cell r="K413">
            <v>0</v>
          </cell>
        </row>
        <row r="414">
          <cell r="A414" t="str">
            <v>M411</v>
          </cell>
          <cell r="B414" t="str">
            <v>TUBERIA PVC/UE 200mm 1MPA (INCLUYE UNION ELASTOMERICA)</v>
          </cell>
          <cell r="F414" t="str">
            <v>m</v>
          </cell>
          <cell r="G414">
            <v>32.57</v>
          </cell>
          <cell r="H414" t="str">
            <v>363201011</v>
          </cell>
          <cell r="I414" t="str">
            <v>NP</v>
          </cell>
          <cell r="J414">
            <v>0</v>
          </cell>
          <cell r="K414">
            <v>0</v>
          </cell>
        </row>
        <row r="415">
          <cell r="A415" t="str">
            <v>M412</v>
          </cell>
          <cell r="B415" t="str">
            <v>LLAVE DE CORTE INVIOLABLE D= 1/2" H-H TIPO BOLA LATÓN/CROMADO</v>
          </cell>
          <cell r="F415" t="str">
            <v>u</v>
          </cell>
          <cell r="G415">
            <v>6.95</v>
          </cell>
          <cell r="H415" t="str">
            <v>4291100134</v>
          </cell>
          <cell r="I415" t="str">
            <v>NP</v>
          </cell>
          <cell r="J415">
            <v>0</v>
          </cell>
          <cell r="K415">
            <v>0</v>
          </cell>
        </row>
        <row r="416">
          <cell r="A416" t="str">
            <v>M413</v>
          </cell>
          <cell r="B416" t="str">
            <v>LLAVE DE CORTE INVIOLABLE D=1" H-H TIPO BOLA LATÓN/CROMADO</v>
          </cell>
          <cell r="F416" t="str">
            <v>u</v>
          </cell>
          <cell r="G416">
            <v>20</v>
          </cell>
          <cell r="H416" t="str">
            <v>4291100134</v>
          </cell>
          <cell r="I416" t="str">
            <v>NP</v>
          </cell>
          <cell r="J416">
            <v>0</v>
          </cell>
          <cell r="K416">
            <v>0</v>
          </cell>
        </row>
        <row r="417">
          <cell r="A417" t="str">
            <v>M414</v>
          </cell>
          <cell r="B417" t="str">
            <v>CAJA PORTAMEDIDOR DE POLIPROPILENO, CON VISOR</v>
          </cell>
          <cell r="F417" t="str">
            <v>u</v>
          </cell>
          <cell r="G417">
            <v>15</v>
          </cell>
          <cell r="H417" t="str">
            <v>462130014</v>
          </cell>
          <cell r="I417" t="str">
            <v>NP</v>
          </cell>
          <cell r="J417">
            <v>0</v>
          </cell>
          <cell r="K417">
            <v>0</v>
          </cell>
        </row>
        <row r="418">
          <cell r="A418" t="str">
            <v>M415</v>
          </cell>
          <cell r="B418" t="str">
            <v>MEDIDOR 1/2" DN15/115 R100 CHORRO UNICO - COMPOSITE VIDRIO-METAL</v>
          </cell>
          <cell r="F418" t="str">
            <v>u</v>
          </cell>
          <cell r="G418">
            <v>25.5</v>
          </cell>
          <cell r="H418" t="str">
            <v>482630136</v>
          </cell>
          <cell r="I418" t="str">
            <v>NP</v>
          </cell>
          <cell r="J418">
            <v>0</v>
          </cell>
          <cell r="K418">
            <v>0</v>
          </cell>
        </row>
        <row r="419">
          <cell r="A419" t="str">
            <v>M416</v>
          </cell>
          <cell r="B419" t="str">
            <v>MEDIDOR 1" R160 VOLUMETRICO REGISTRO COBRE VIDRIO</v>
          </cell>
          <cell r="F419" t="str">
            <v>u</v>
          </cell>
          <cell r="G419">
            <v>295</v>
          </cell>
          <cell r="H419" t="str">
            <v>4826301215</v>
          </cell>
          <cell r="I419" t="str">
            <v>NP</v>
          </cell>
          <cell r="J419">
            <v>0</v>
          </cell>
          <cell r="K419">
            <v>0</v>
          </cell>
        </row>
        <row r="420">
          <cell r="A420" t="str">
            <v>M417</v>
          </cell>
          <cell r="B420" t="str">
            <v>KIT DE CONEXION COMPOSITE PARA MEDIDOR DE 1" (SE CONSIDERA EL PAR)</v>
          </cell>
          <cell r="F420" t="str">
            <v>u</v>
          </cell>
          <cell r="G420">
            <v>9</v>
          </cell>
          <cell r="H420" t="str">
            <v>4826301215</v>
          </cell>
          <cell r="I420" t="str">
            <v>NP</v>
          </cell>
          <cell r="J420">
            <v>0</v>
          </cell>
          <cell r="K420">
            <v>0</v>
          </cell>
        </row>
        <row r="421">
          <cell r="A421" t="str">
            <v>M418</v>
          </cell>
          <cell r="B421" t="str">
            <v>KIT DE CONEXION COMPOSITE PARA MEDIDOR DE 1/2" (SE CONSIDERA EL PAR)</v>
          </cell>
          <cell r="F421" t="str">
            <v>u</v>
          </cell>
          <cell r="G421">
            <v>3</v>
          </cell>
          <cell r="H421" t="str">
            <v>4826301215</v>
          </cell>
          <cell r="I421" t="str">
            <v>NP</v>
          </cell>
          <cell r="J421">
            <v>0</v>
          </cell>
          <cell r="K421">
            <v>0</v>
          </cell>
        </row>
        <row r="422">
          <cell r="A422" t="str">
            <v>M419</v>
          </cell>
          <cell r="B422" t="str">
            <v>UNION PVC ROSCABLE 1/2"</v>
          </cell>
          <cell r="F422" t="str">
            <v>u</v>
          </cell>
          <cell r="G422">
            <v>0.7</v>
          </cell>
          <cell r="H422" t="str">
            <v>3632060120</v>
          </cell>
          <cell r="I422" t="str">
            <v>NP</v>
          </cell>
          <cell r="J422">
            <v>0</v>
          </cell>
          <cell r="K422">
            <v>0</v>
          </cell>
        </row>
        <row r="423">
          <cell r="A423" t="str">
            <v>M420</v>
          </cell>
          <cell r="B423" t="str">
            <v>TAPON PP ROSCABLE H 1/2"</v>
          </cell>
          <cell r="F423" t="str">
            <v>u</v>
          </cell>
          <cell r="G423">
            <v>0.48</v>
          </cell>
          <cell r="H423" t="str">
            <v>37550001146</v>
          </cell>
          <cell r="I423" t="str">
            <v>NP</v>
          </cell>
          <cell r="J423">
            <v>0</v>
          </cell>
          <cell r="K423">
            <v>0</v>
          </cell>
        </row>
        <row r="424">
          <cell r="A424" t="str">
            <v>M421</v>
          </cell>
          <cell r="B424" t="str">
            <v>TUBERIA PVC ROSCABLE 1" (320PSI)</v>
          </cell>
          <cell r="F424" t="str">
            <v>m</v>
          </cell>
          <cell r="G424">
            <v>4.5199999999999996</v>
          </cell>
          <cell r="H424" t="str">
            <v>363201011</v>
          </cell>
          <cell r="I424" t="str">
            <v>NP</v>
          </cell>
          <cell r="J424">
            <v>0</v>
          </cell>
          <cell r="K424">
            <v>0</v>
          </cell>
        </row>
        <row r="425">
          <cell r="A425" t="str">
            <v>M422</v>
          </cell>
          <cell r="B425" t="str">
            <v>UNION PVC ROSCABLE 1"</v>
          </cell>
          <cell r="F425" t="str">
            <v>u</v>
          </cell>
          <cell r="G425">
            <v>7.3</v>
          </cell>
          <cell r="H425" t="str">
            <v>3632060120</v>
          </cell>
          <cell r="I425" t="str">
            <v>NP</v>
          </cell>
          <cell r="J425">
            <v>0</v>
          </cell>
          <cell r="K425">
            <v>0</v>
          </cell>
        </row>
        <row r="426">
          <cell r="A426" t="str">
            <v>M423</v>
          </cell>
          <cell r="B426" t="str">
            <v>TAPON ROSCABLE H 1"</v>
          </cell>
          <cell r="F426" t="str">
            <v>u</v>
          </cell>
          <cell r="G426">
            <v>1.04</v>
          </cell>
          <cell r="H426" t="str">
            <v>37550001146</v>
          </cell>
          <cell r="I426" t="str">
            <v>NP</v>
          </cell>
          <cell r="J426">
            <v>0</v>
          </cell>
          <cell r="K426">
            <v>0</v>
          </cell>
        </row>
        <row r="427">
          <cell r="A427" t="str">
            <v>M424</v>
          </cell>
          <cell r="B427" t="str">
            <v>ARENA NO LAVADA</v>
          </cell>
          <cell r="F427" t="str">
            <v>m3</v>
          </cell>
          <cell r="G427">
            <v>10</v>
          </cell>
          <cell r="H427" t="str">
            <v>153100114</v>
          </cell>
          <cell r="I427" t="str">
            <v>NP</v>
          </cell>
          <cell r="J427">
            <v>0</v>
          </cell>
          <cell r="K427">
            <v>0</v>
          </cell>
        </row>
        <row r="428">
          <cell r="A428" t="str">
            <v>M425</v>
          </cell>
          <cell r="B428" t="str">
            <v>ADITIVO ANTISOL</v>
          </cell>
          <cell r="F428" t="str">
            <v>Kg</v>
          </cell>
          <cell r="G428">
            <v>4.2300000000000004</v>
          </cell>
          <cell r="H428" t="str">
            <v>354902412</v>
          </cell>
          <cell r="I428" t="str">
            <v>NP</v>
          </cell>
          <cell r="J428">
            <v>0</v>
          </cell>
          <cell r="K428">
            <v>0</v>
          </cell>
        </row>
        <row r="429">
          <cell r="A429" t="str">
            <v>M426</v>
          </cell>
          <cell r="B429" t="str">
            <v>TUBERIA PVC LISA DESAGUE DI=50 mm</v>
          </cell>
          <cell r="F429" t="str">
            <v>m</v>
          </cell>
          <cell r="G429">
            <v>1.9</v>
          </cell>
          <cell r="H429">
            <v>363201011</v>
          </cell>
          <cell r="I429" t="str">
            <v>NP</v>
          </cell>
          <cell r="J429">
            <v>0</v>
          </cell>
          <cell r="K429">
            <v>0</v>
          </cell>
        </row>
        <row r="430">
          <cell r="A430" t="str">
            <v>M427</v>
          </cell>
          <cell r="B430" t="str">
            <v>TUBERIA PVC LISA DESAGUE DI=110 mm</v>
          </cell>
          <cell r="F430" t="str">
            <v>m</v>
          </cell>
          <cell r="G430">
            <v>4.6900000000000004</v>
          </cell>
          <cell r="H430" t="str">
            <v>363201011</v>
          </cell>
          <cell r="I430" t="str">
            <v>NP</v>
          </cell>
          <cell r="J430">
            <v>0</v>
          </cell>
          <cell r="K430">
            <v>0</v>
          </cell>
        </row>
        <row r="431">
          <cell r="A431" t="str">
            <v>M428</v>
          </cell>
          <cell r="B431" t="str">
            <v>TUBERIA PVC ESTRUCTURADA DI=160mm</v>
          </cell>
          <cell r="F431" t="str">
            <v>m</v>
          </cell>
          <cell r="G431">
            <v>9.18</v>
          </cell>
          <cell r="H431" t="str">
            <v>363201011</v>
          </cell>
          <cell r="I431" t="str">
            <v>NP</v>
          </cell>
          <cell r="J431">
            <v>0</v>
          </cell>
          <cell r="K431">
            <v>0</v>
          </cell>
        </row>
        <row r="432">
          <cell r="A432" t="str">
            <v>M429</v>
          </cell>
          <cell r="B432" t="str">
            <v>TUBERIA PVC ESTRUCTURADA DI=200mm</v>
          </cell>
          <cell r="F432" t="str">
            <v>m</v>
          </cell>
          <cell r="G432">
            <v>15.97</v>
          </cell>
          <cell r="H432" t="str">
            <v>363201011</v>
          </cell>
          <cell r="I432" t="str">
            <v>NP</v>
          </cell>
          <cell r="J432">
            <v>0</v>
          </cell>
          <cell r="K432">
            <v>0</v>
          </cell>
        </row>
        <row r="433">
          <cell r="A433" t="str">
            <v>M430</v>
          </cell>
          <cell r="B433" t="str">
            <v>TAPON INFLABLE D&lt;800mm</v>
          </cell>
          <cell r="F433" t="str">
            <v>u</v>
          </cell>
          <cell r="G433">
            <v>37.5</v>
          </cell>
          <cell r="H433" t="str">
            <v>37550001145</v>
          </cell>
          <cell r="I433" t="str">
            <v>NP</v>
          </cell>
          <cell r="J433">
            <v>0</v>
          </cell>
          <cell r="K433">
            <v>0</v>
          </cell>
        </row>
        <row r="434">
          <cell r="A434" t="str">
            <v>M431</v>
          </cell>
          <cell r="B434" t="str">
            <v>COLGADOR PARA TUBERIA 4 IN</v>
          </cell>
          <cell r="F434" t="str">
            <v>u</v>
          </cell>
          <cell r="G434">
            <v>1.94</v>
          </cell>
          <cell r="H434" t="str">
            <v>375700017</v>
          </cell>
          <cell r="I434" t="str">
            <v>NP</v>
          </cell>
          <cell r="J434">
            <v>0</v>
          </cell>
          <cell r="K434">
            <v>0</v>
          </cell>
        </row>
        <row r="435">
          <cell r="A435" t="str">
            <v>M432</v>
          </cell>
          <cell r="B435" t="str">
            <v>COLGADOR PARA TUBERIA 6 IN</v>
          </cell>
          <cell r="F435" t="str">
            <v>u</v>
          </cell>
          <cell r="G435">
            <v>3.4</v>
          </cell>
          <cell r="H435" t="str">
            <v>375700017</v>
          </cell>
          <cell r="I435" t="str">
            <v>NP</v>
          </cell>
          <cell r="J435">
            <v>0</v>
          </cell>
          <cell r="K435">
            <v>0</v>
          </cell>
        </row>
        <row r="436">
          <cell r="A436" t="str">
            <v>M433</v>
          </cell>
          <cell r="B436" t="str">
            <v>CAJA ACERA SIMPLE ALINEADA 175mm CB</v>
          </cell>
          <cell r="F436" t="str">
            <v>u</v>
          </cell>
          <cell r="G436">
            <v>54.08</v>
          </cell>
          <cell r="H436" t="str">
            <v>364900011</v>
          </cell>
          <cell r="I436" t="str">
            <v>NP</v>
          </cell>
          <cell r="J436">
            <v>0</v>
          </cell>
          <cell r="K436">
            <v>0</v>
          </cell>
        </row>
        <row r="437">
          <cell r="A437" t="str">
            <v>M434</v>
          </cell>
          <cell r="B437" t="str">
            <v>NEPLO DE PVC DI=400 mm</v>
          </cell>
          <cell r="F437" t="str">
            <v>u</v>
          </cell>
          <cell r="G437">
            <v>38.94</v>
          </cell>
          <cell r="H437" t="str">
            <v>375700017</v>
          </cell>
          <cell r="I437" t="str">
            <v>NP</v>
          </cell>
          <cell r="J437">
            <v>0</v>
          </cell>
          <cell r="K437">
            <v>0</v>
          </cell>
        </row>
        <row r="438">
          <cell r="A438" t="str">
            <v>M435</v>
          </cell>
          <cell r="B438" t="str">
            <v>MALLA ELECTROSOLDADA 10x10 - 8,00mm</v>
          </cell>
          <cell r="F438" t="str">
            <v>m2</v>
          </cell>
          <cell r="G438">
            <v>12.6</v>
          </cell>
          <cell r="H438" t="str">
            <v>4294300121</v>
          </cell>
          <cell r="I438" t="str">
            <v>NP</v>
          </cell>
          <cell r="J438">
            <v>0</v>
          </cell>
          <cell r="K438">
            <v>0</v>
          </cell>
        </row>
        <row r="439">
          <cell r="A439" t="str">
            <v>M436</v>
          </cell>
          <cell r="B439" t="str">
            <v>YEE DESAGUE PVC EC 110mm</v>
          </cell>
          <cell r="F439" t="str">
            <v>u</v>
          </cell>
          <cell r="G439">
            <v>6.58</v>
          </cell>
          <cell r="H439" t="str">
            <v>412780011</v>
          </cell>
          <cell r="I439" t="str">
            <v>NP</v>
          </cell>
          <cell r="J439">
            <v>0</v>
          </cell>
          <cell r="K439">
            <v>0</v>
          </cell>
        </row>
        <row r="440">
          <cell r="A440" t="str">
            <v>M437</v>
          </cell>
          <cell r="B440" t="str">
            <v>CODO DESAGUE PVC INY 110mm X 45' EC</v>
          </cell>
          <cell r="F440" t="str">
            <v>u</v>
          </cell>
          <cell r="G440">
            <v>6.04</v>
          </cell>
          <cell r="H440" t="str">
            <v>3755000183</v>
          </cell>
          <cell r="I440" t="str">
            <v>NP</v>
          </cell>
          <cell r="J440">
            <v>0</v>
          </cell>
          <cell r="K440">
            <v>0</v>
          </cell>
        </row>
        <row r="441">
          <cell r="A441" t="str">
            <v>M438</v>
          </cell>
          <cell r="B441" t="str">
            <v>YEE REDUCTORA DE DESAGUE DE 110 A 50mm</v>
          </cell>
          <cell r="F441" t="str">
            <v>u</v>
          </cell>
          <cell r="G441">
            <v>5.79</v>
          </cell>
          <cell r="H441" t="str">
            <v>412780011</v>
          </cell>
          <cell r="I441" t="str">
            <v>NP</v>
          </cell>
          <cell r="J441">
            <v>0</v>
          </cell>
          <cell r="K441">
            <v>0</v>
          </cell>
        </row>
        <row r="442">
          <cell r="A442" t="str">
            <v>M439</v>
          </cell>
          <cell r="B442" t="str">
            <v>CODO DESAGUE PVC INY 110mm X 90' EC</v>
          </cell>
          <cell r="F442" t="str">
            <v>u</v>
          </cell>
          <cell r="G442">
            <v>4.45</v>
          </cell>
          <cell r="H442" t="str">
            <v>3755000183</v>
          </cell>
          <cell r="I442" t="str">
            <v>NP</v>
          </cell>
          <cell r="J442">
            <v>0</v>
          </cell>
          <cell r="K442">
            <v>0</v>
          </cell>
        </row>
        <row r="443">
          <cell r="A443" t="str">
            <v>M440</v>
          </cell>
          <cell r="B443" t="str">
            <v>LIMPIADOR PVC</v>
          </cell>
          <cell r="F443" t="str">
            <v>l</v>
          </cell>
          <cell r="G443">
            <v>10.33</v>
          </cell>
          <cell r="H443" t="str">
            <v>3632060111</v>
          </cell>
          <cell r="I443" t="str">
            <v>NP</v>
          </cell>
          <cell r="J443">
            <v>0</v>
          </cell>
          <cell r="K443">
            <v>0</v>
          </cell>
        </row>
        <row r="444">
          <cell r="A444" t="str">
            <v>M441</v>
          </cell>
          <cell r="B444" t="str">
            <v>SOLDADURA PVC</v>
          </cell>
          <cell r="F444" t="str">
            <v>galón (US)</v>
          </cell>
          <cell r="G444">
            <v>54.49</v>
          </cell>
          <cell r="H444" t="str">
            <v>37550001138</v>
          </cell>
          <cell r="I444" t="str">
            <v>NP</v>
          </cell>
          <cell r="J444">
            <v>0</v>
          </cell>
          <cell r="K444">
            <v>0</v>
          </cell>
        </row>
        <row r="445">
          <cell r="A445" t="str">
            <v>M442</v>
          </cell>
          <cell r="B445" t="str">
            <v>TEE DESAGÜE EC D=110mm</v>
          </cell>
          <cell r="F445" t="str">
            <v>u</v>
          </cell>
          <cell r="G445">
            <v>5.78</v>
          </cell>
          <cell r="H445">
            <v>3632060114</v>
          </cell>
          <cell r="I445" t="str">
            <v>NP</v>
          </cell>
          <cell r="J445">
            <v>0</v>
          </cell>
          <cell r="K445">
            <v>0</v>
          </cell>
        </row>
        <row r="446">
          <cell r="A446" t="str">
            <v>M443</v>
          </cell>
          <cell r="B446" t="str">
            <v>REDUCTOR DE DESAGUE DE PVC INY DE 110 A 50mm</v>
          </cell>
          <cell r="F446" t="str">
            <v>u</v>
          </cell>
          <cell r="G446">
            <v>4.25</v>
          </cell>
          <cell r="H446" t="str">
            <v>375700017</v>
          </cell>
          <cell r="I446" t="str">
            <v>NP</v>
          </cell>
          <cell r="J446">
            <v>0</v>
          </cell>
          <cell r="K446">
            <v>0</v>
          </cell>
        </row>
        <row r="447">
          <cell r="A447" t="str">
            <v>M444</v>
          </cell>
          <cell r="B447" t="str">
            <v>CODO DESAGUE PVC INY 50mm X 45' EC</v>
          </cell>
          <cell r="F447" t="str">
            <v>u</v>
          </cell>
          <cell r="G447">
            <v>1.62</v>
          </cell>
          <cell r="H447" t="str">
            <v>3755000184</v>
          </cell>
          <cell r="I447" t="str">
            <v>NP</v>
          </cell>
          <cell r="J447">
            <v>0</v>
          </cell>
          <cell r="K447">
            <v>0</v>
          </cell>
        </row>
        <row r="448">
          <cell r="A448" t="str">
            <v>M445</v>
          </cell>
          <cell r="B448" t="str">
            <v>CODO DESAGUE PVC INY 90' X 50mm EC</v>
          </cell>
          <cell r="F448" t="str">
            <v>u</v>
          </cell>
          <cell r="G448">
            <v>1.56</v>
          </cell>
          <cell r="H448" t="str">
            <v>3755000183</v>
          </cell>
          <cell r="I448" t="str">
            <v>NP</v>
          </cell>
          <cell r="J448">
            <v>0</v>
          </cell>
          <cell r="K448">
            <v>0</v>
          </cell>
        </row>
        <row r="449">
          <cell r="A449" t="str">
            <v>M446</v>
          </cell>
          <cell r="B449" t="str">
            <v>SIFON DESAGUE PVC 110mm</v>
          </cell>
          <cell r="F449" t="str">
            <v>u</v>
          </cell>
          <cell r="G449">
            <v>12.48</v>
          </cell>
          <cell r="H449" t="str">
            <v>3632060112</v>
          </cell>
          <cell r="I449" t="str">
            <v>NP</v>
          </cell>
          <cell r="J449">
            <v>0</v>
          </cell>
          <cell r="K449">
            <v>0</v>
          </cell>
        </row>
        <row r="450">
          <cell r="A450" t="str">
            <v>M447</v>
          </cell>
          <cell r="B450" t="str">
            <v>REJILLA CROMADA DE 2" PARA PISO</v>
          </cell>
          <cell r="F450" t="str">
            <v>u</v>
          </cell>
          <cell r="G450">
            <v>1.41</v>
          </cell>
          <cell r="H450" t="str">
            <v>4219001319</v>
          </cell>
          <cell r="I450" t="str">
            <v>NP</v>
          </cell>
          <cell r="J450">
            <v>0</v>
          </cell>
          <cell r="K450">
            <v>0</v>
          </cell>
        </row>
        <row r="451">
          <cell r="A451" t="str">
            <v>M448</v>
          </cell>
          <cell r="B451" t="str">
            <v>LAVAPLATOS DE DOS POZOS PROFUNDOS (INCLUYE ACCESORIOS)</v>
          </cell>
          <cell r="F451" t="str">
            <v>u</v>
          </cell>
          <cell r="G451">
            <v>117.18</v>
          </cell>
          <cell r="H451" t="str">
            <v>353210014</v>
          </cell>
          <cell r="I451" t="str">
            <v>NP</v>
          </cell>
          <cell r="J451">
            <v>0</v>
          </cell>
          <cell r="K451">
            <v>0</v>
          </cell>
        </row>
        <row r="452">
          <cell r="A452" t="str">
            <v>M449</v>
          </cell>
          <cell r="B452" t="str">
            <v>ENCOFRADO</v>
          </cell>
          <cell r="F452" t="str">
            <v>m2</v>
          </cell>
          <cell r="G452">
            <v>9</v>
          </cell>
          <cell r="H452" t="str">
            <v>316000311</v>
          </cell>
          <cell r="I452" t="str">
            <v>NP</v>
          </cell>
          <cell r="J452">
            <v>0</v>
          </cell>
          <cell r="K452">
            <v>0</v>
          </cell>
        </row>
        <row r="453">
          <cell r="A453" t="str">
            <v>M450</v>
          </cell>
          <cell r="B453" t="str">
            <v>TEE DESAGUE EC D=50mm</v>
          </cell>
          <cell r="F453" t="str">
            <v>u</v>
          </cell>
          <cell r="G453">
            <v>1.71</v>
          </cell>
          <cell r="H453">
            <v>3632060114</v>
          </cell>
          <cell r="I453" t="str">
            <v>NP</v>
          </cell>
          <cell r="J453">
            <v>0</v>
          </cell>
          <cell r="K453">
            <v>0</v>
          </cell>
        </row>
        <row r="454">
          <cell r="A454" t="str">
            <v>M451</v>
          </cell>
          <cell r="B454" t="str">
            <v>TUBERIA DE VENTILACION PVC EC DI=50mm</v>
          </cell>
          <cell r="F454" t="str">
            <v>m</v>
          </cell>
          <cell r="G454">
            <v>1.2</v>
          </cell>
          <cell r="H454" t="str">
            <v>363201011</v>
          </cell>
          <cell r="I454" t="str">
            <v>NP</v>
          </cell>
          <cell r="J454">
            <v>0</v>
          </cell>
          <cell r="K454">
            <v>0</v>
          </cell>
        </row>
        <row r="455">
          <cell r="A455" t="str">
            <v>M452</v>
          </cell>
          <cell r="B455" t="str">
            <v>TUBERIA PVC RIGIDA 1"</v>
          </cell>
          <cell r="F455" t="str">
            <v>m</v>
          </cell>
          <cell r="G455">
            <v>3.5</v>
          </cell>
          <cell r="H455" t="str">
            <v>363201011</v>
          </cell>
          <cell r="I455" t="str">
            <v>NP</v>
          </cell>
          <cell r="J455">
            <v>0</v>
          </cell>
          <cell r="K455">
            <v>0</v>
          </cell>
        </row>
        <row r="456">
          <cell r="A456" t="str">
            <v>M453</v>
          </cell>
          <cell r="B456" t="str">
            <v>ADHESIVO EPOXICO</v>
          </cell>
          <cell r="F456" t="str">
            <v>Kg</v>
          </cell>
          <cell r="G456">
            <v>16.93</v>
          </cell>
          <cell r="H456" t="str">
            <v>354900421</v>
          </cell>
          <cell r="I456" t="str">
            <v>NP</v>
          </cell>
          <cell r="J456">
            <v>0</v>
          </cell>
          <cell r="K456">
            <v>0</v>
          </cell>
        </row>
        <row r="457">
          <cell r="A457" t="str">
            <v>M454</v>
          </cell>
          <cell r="B457" t="str">
            <v>CINTA IMPERMEABILIZANTE PVC V-18</v>
          </cell>
          <cell r="F457" t="str">
            <v>m</v>
          </cell>
          <cell r="G457">
            <v>10.58</v>
          </cell>
          <cell r="H457" t="str">
            <v>354900421</v>
          </cell>
          <cell r="I457" t="str">
            <v>NP</v>
          </cell>
          <cell r="J457">
            <v>0</v>
          </cell>
          <cell r="K457">
            <v>0</v>
          </cell>
        </row>
        <row r="458">
          <cell r="A458" t="str">
            <v>M455</v>
          </cell>
          <cell r="B458" t="str">
            <v>PROTECCION IMPERMEABLE PARA ESTRUCTURAS + IMPRIMANTE</v>
          </cell>
          <cell r="F458" t="str">
            <v>m2</v>
          </cell>
          <cell r="G458">
            <v>5.88</v>
          </cell>
          <cell r="H458" t="str">
            <v>354900421</v>
          </cell>
          <cell r="I458" t="str">
            <v>NP</v>
          </cell>
          <cell r="J458">
            <v>0</v>
          </cell>
          <cell r="K458">
            <v>0</v>
          </cell>
        </row>
        <row r="459">
          <cell r="A459" t="str">
            <v>M456</v>
          </cell>
          <cell r="B459" t="str">
            <v>TAPA DE HD REDONDA DE 600 C400 KN</v>
          </cell>
          <cell r="F459" t="str">
            <v>u</v>
          </cell>
          <cell r="G459">
            <v>218</v>
          </cell>
          <cell r="H459" t="str">
            <v>42190022</v>
          </cell>
          <cell r="I459" t="str">
            <v>NP</v>
          </cell>
          <cell r="J459">
            <v>0</v>
          </cell>
          <cell r="K459">
            <v>0</v>
          </cell>
        </row>
        <row r="460">
          <cell r="A460" t="str">
            <v>M457</v>
          </cell>
          <cell r="B460" t="str">
            <v>TUBERIA PVC ESTRUCTURADA DI=250mm</v>
          </cell>
          <cell r="F460" t="str">
            <v>m</v>
          </cell>
          <cell r="G460">
            <v>12.82</v>
          </cell>
          <cell r="H460" t="str">
            <v>363201011</v>
          </cell>
          <cell r="I460" t="str">
            <v>NP</v>
          </cell>
          <cell r="J460">
            <v>0</v>
          </cell>
          <cell r="K460">
            <v>0</v>
          </cell>
        </row>
        <row r="461">
          <cell r="A461" t="str">
            <v>M458</v>
          </cell>
          <cell r="B461" t="str">
            <v>TUBERIA PVC ESTRUCTURADA DI=500mm</v>
          </cell>
          <cell r="F461" t="str">
            <v>m</v>
          </cell>
          <cell r="G461">
            <v>80.92</v>
          </cell>
          <cell r="H461" t="str">
            <v>363201011</v>
          </cell>
          <cell r="I461" t="str">
            <v>NP</v>
          </cell>
          <cell r="J461">
            <v>0</v>
          </cell>
          <cell r="K461">
            <v>0</v>
          </cell>
        </row>
        <row r="462">
          <cell r="A462" t="str">
            <v>M459</v>
          </cell>
          <cell r="B462" t="str">
            <v>TUBERIA PVC ESTRUCTURADA DI=600mm</v>
          </cell>
          <cell r="F462" t="str">
            <v>m</v>
          </cell>
          <cell r="G462">
            <v>111.52</v>
          </cell>
          <cell r="H462" t="str">
            <v>363201011</v>
          </cell>
          <cell r="I462" t="str">
            <v>NP</v>
          </cell>
          <cell r="J462">
            <v>0</v>
          </cell>
          <cell r="K462">
            <v>0</v>
          </cell>
        </row>
        <row r="463">
          <cell r="A463" t="str">
            <v>M460</v>
          </cell>
          <cell r="B463" t="str">
            <v>TUBERIA PVC ESTRUCTURADA DI=700mm</v>
          </cell>
          <cell r="F463" t="str">
            <v>m</v>
          </cell>
          <cell r="G463">
            <v>147.47999999999999</v>
          </cell>
          <cell r="H463" t="str">
            <v>363201011</v>
          </cell>
          <cell r="I463" t="str">
            <v>NP</v>
          </cell>
          <cell r="J463">
            <v>0</v>
          </cell>
          <cell r="K463">
            <v>0</v>
          </cell>
        </row>
        <row r="464">
          <cell r="A464" t="str">
            <v>M461</v>
          </cell>
          <cell r="B464" t="str">
            <v>ALAMBRE RECOCIDO  #18</v>
          </cell>
          <cell r="F464" t="str">
            <v>Kg</v>
          </cell>
          <cell r="G464">
            <v>1.1000000000000001</v>
          </cell>
          <cell r="H464" t="str">
            <v>412660012</v>
          </cell>
          <cell r="I464" t="str">
            <v>NP</v>
          </cell>
          <cell r="J464">
            <v>0</v>
          </cell>
          <cell r="K464">
            <v>0</v>
          </cell>
        </row>
        <row r="465">
          <cell r="A465" t="str">
            <v>M462</v>
          </cell>
          <cell r="B465" t="str">
            <v xml:space="preserve">TRANSPORTE VARIOS </v>
          </cell>
          <cell r="F465" t="str">
            <v>u-km</v>
          </cell>
          <cell r="G465">
            <v>0.21</v>
          </cell>
          <cell r="H465" t="str">
            <v>321530014</v>
          </cell>
          <cell r="I465" t="str">
            <v>NP</v>
          </cell>
          <cell r="J465">
            <v>0</v>
          </cell>
          <cell r="K465">
            <v>0</v>
          </cell>
        </row>
        <row r="466">
          <cell r="A466" t="str">
            <v>M463</v>
          </cell>
          <cell r="B466" t="str">
            <v>YEE DESAGUE PVC EC 50mm</v>
          </cell>
          <cell r="F466" t="str">
            <v>u</v>
          </cell>
          <cell r="G466">
            <v>2.41</v>
          </cell>
          <cell r="H466" t="str">
            <v>412780011</v>
          </cell>
          <cell r="I466" t="str">
            <v>NP</v>
          </cell>
          <cell r="J466">
            <v>0</v>
          </cell>
          <cell r="K466">
            <v>0</v>
          </cell>
        </row>
        <row r="467">
          <cell r="A467" t="str">
            <v>M464</v>
          </cell>
          <cell r="B467" t="str">
            <v>MATERIAL BASE CLASE 1A PUESTO EN SITIO</v>
          </cell>
          <cell r="F467" t="str">
            <v>m3</v>
          </cell>
          <cell r="G467">
            <v>16.600000000000001</v>
          </cell>
          <cell r="H467" t="str">
            <v>153200015</v>
          </cell>
          <cell r="I467" t="str">
            <v>NP</v>
          </cell>
          <cell r="J467">
            <v>0</v>
          </cell>
          <cell r="K467">
            <v>0</v>
          </cell>
        </row>
        <row r="468">
          <cell r="A468" t="str">
            <v>M465</v>
          </cell>
          <cell r="B468" t="str">
            <v>REJILLA DE HD TIPO II 0.70x0.60m</v>
          </cell>
          <cell r="F468" t="str">
            <v>u</v>
          </cell>
          <cell r="G468">
            <v>160</v>
          </cell>
          <cell r="H468" t="str">
            <v>4219001150</v>
          </cell>
          <cell r="I468" t="str">
            <v>NP</v>
          </cell>
          <cell r="J468">
            <v>0</v>
          </cell>
          <cell r="K468">
            <v>0</v>
          </cell>
        </row>
        <row r="469">
          <cell r="A469" t="str">
            <v>M466</v>
          </cell>
          <cell r="B469" t="str">
            <v>TUBO 4" METALICO RIGIDO X 3.00m</v>
          </cell>
          <cell r="F469" t="str">
            <v>u</v>
          </cell>
          <cell r="G469">
            <v>96.16</v>
          </cell>
          <cell r="H469" t="str">
            <v>421901045</v>
          </cell>
          <cell r="I469" t="str">
            <v>NP</v>
          </cell>
          <cell r="J469">
            <v>0</v>
          </cell>
          <cell r="K469">
            <v>0</v>
          </cell>
        </row>
        <row r="470">
          <cell r="A470" t="str">
            <v>M467</v>
          </cell>
          <cell r="B470" t="str">
            <v>VALVULA DE CLAPETA DE DESCARGA D=600mm</v>
          </cell>
          <cell r="F470" t="str">
            <v>u</v>
          </cell>
          <cell r="G470">
            <v>2684.1</v>
          </cell>
          <cell r="H470" t="str">
            <v>49129096115</v>
          </cell>
          <cell r="I470" t="str">
            <v>NP</v>
          </cell>
          <cell r="J470">
            <v>0</v>
          </cell>
          <cell r="K470">
            <v>0</v>
          </cell>
        </row>
        <row r="471">
          <cell r="A471" t="str">
            <v>M468</v>
          </cell>
          <cell r="B471" t="str">
            <v>VALVULA DE CLAPETA DE DESCARGA D=700mm</v>
          </cell>
          <cell r="F471" t="str">
            <v>u</v>
          </cell>
          <cell r="G471">
            <v>3131.45</v>
          </cell>
          <cell r="H471" t="str">
            <v>49129096115</v>
          </cell>
          <cell r="I471" t="str">
            <v>NP</v>
          </cell>
          <cell r="J471">
            <v>0</v>
          </cell>
          <cell r="K471">
            <v>0</v>
          </cell>
        </row>
        <row r="472">
          <cell r="A472" t="str">
            <v>M469</v>
          </cell>
          <cell r="B472" t="str">
            <v>VALVULA DE CLAPETA DE DESCARGA D=1200mm</v>
          </cell>
          <cell r="F472" t="str">
            <v>u</v>
          </cell>
          <cell r="G472">
            <v>7246.15</v>
          </cell>
          <cell r="H472" t="str">
            <v>49129096115</v>
          </cell>
          <cell r="I472" t="str">
            <v>NP</v>
          </cell>
          <cell r="J472">
            <v>0</v>
          </cell>
          <cell r="K472">
            <v>0</v>
          </cell>
        </row>
        <row r="473">
          <cell r="A473" t="str">
            <v>M470</v>
          </cell>
          <cell r="B473" t="str">
            <v>PERFIL ESTRUCTURAL L 50x3mm</v>
          </cell>
          <cell r="F473" t="str">
            <v>m</v>
          </cell>
          <cell r="G473">
            <v>2.95</v>
          </cell>
          <cell r="H473" t="str">
            <v>415410013</v>
          </cell>
          <cell r="I473" t="str">
            <v>NP</v>
          </cell>
          <cell r="J473">
            <v>0</v>
          </cell>
          <cell r="K473">
            <v>0</v>
          </cell>
        </row>
        <row r="474">
          <cell r="A474" t="str">
            <v>M471</v>
          </cell>
          <cell r="B474" t="str">
            <v>EXTINTOR TIPO A</v>
          </cell>
          <cell r="F474" t="str">
            <v>u</v>
          </cell>
          <cell r="G474">
            <v>188.66</v>
          </cell>
          <cell r="H474" t="str">
            <v>439230011</v>
          </cell>
          <cell r="I474" t="str">
            <v>NP</v>
          </cell>
          <cell r="J474">
            <v>0</v>
          </cell>
          <cell r="K474">
            <v>0</v>
          </cell>
        </row>
        <row r="475">
          <cell r="A475" t="str">
            <v>M472</v>
          </cell>
          <cell r="B475" t="str">
            <v>LETRERO PROHIBIDO FUMAR</v>
          </cell>
          <cell r="F475" t="str">
            <v>u</v>
          </cell>
          <cell r="G475">
            <v>6</v>
          </cell>
          <cell r="H475" t="str">
            <v>421901063</v>
          </cell>
          <cell r="I475" t="str">
            <v>NP</v>
          </cell>
          <cell r="J475">
            <v>0</v>
          </cell>
          <cell r="K475">
            <v>0</v>
          </cell>
        </row>
        <row r="476">
          <cell r="A476" t="str">
            <v>M473</v>
          </cell>
          <cell r="B476" t="str">
            <v>ALARMA CONTRAINCENDIO</v>
          </cell>
          <cell r="F476" t="str">
            <v>u</v>
          </cell>
          <cell r="G476">
            <v>250</v>
          </cell>
          <cell r="H476" t="str">
            <v>481100112</v>
          </cell>
          <cell r="I476" t="str">
            <v>NP</v>
          </cell>
          <cell r="J476">
            <v>0</v>
          </cell>
          <cell r="K476">
            <v>0</v>
          </cell>
        </row>
        <row r="477">
          <cell r="A477" t="str">
            <v>M474</v>
          </cell>
          <cell r="B477" t="str">
            <v>LETRERO PROHIBIDO HACER FUEGO</v>
          </cell>
          <cell r="F477" t="str">
            <v>u</v>
          </cell>
          <cell r="G477">
            <v>6</v>
          </cell>
          <cell r="H477" t="str">
            <v>421901063</v>
          </cell>
          <cell r="I477" t="str">
            <v>NP</v>
          </cell>
          <cell r="J477">
            <v>0</v>
          </cell>
          <cell r="K477">
            <v>0</v>
          </cell>
        </row>
        <row r="478">
          <cell r="A478" t="str">
            <v>M475</v>
          </cell>
          <cell r="B478" t="str">
            <v>DETECTOR DE HUMO</v>
          </cell>
          <cell r="F478" t="str">
            <v>u</v>
          </cell>
          <cell r="G478">
            <v>28.6</v>
          </cell>
          <cell r="H478" t="str">
            <v>481100113</v>
          </cell>
          <cell r="I478" t="str">
            <v>NP</v>
          </cell>
          <cell r="J478">
            <v>0</v>
          </cell>
          <cell r="K478">
            <v>0</v>
          </cell>
        </row>
        <row r="479">
          <cell r="A479" t="str">
            <v>M476</v>
          </cell>
          <cell r="B479" t="str">
            <v>LETRERO SALIDA ESCALERA DERECHA ABAJO</v>
          </cell>
          <cell r="F479" t="str">
            <v>u</v>
          </cell>
          <cell r="G479">
            <v>6</v>
          </cell>
          <cell r="H479" t="str">
            <v>421901063</v>
          </cell>
          <cell r="I479" t="str">
            <v>NP</v>
          </cell>
          <cell r="J479">
            <v>0</v>
          </cell>
          <cell r="K479">
            <v>0</v>
          </cell>
        </row>
        <row r="480">
          <cell r="A480" t="str">
            <v>M477</v>
          </cell>
          <cell r="B480" t="str">
            <v>BOTIQUIN DE PRIMEROS AUXILIOS</v>
          </cell>
          <cell r="F480" t="str">
            <v>u</v>
          </cell>
          <cell r="G480">
            <v>43.48</v>
          </cell>
          <cell r="H480" t="str">
            <v>4817001110</v>
          </cell>
          <cell r="I480" t="str">
            <v>NP</v>
          </cell>
          <cell r="J480">
            <v>0</v>
          </cell>
          <cell r="K480">
            <v>0</v>
          </cell>
        </row>
        <row r="481">
          <cell r="A481" t="str">
            <v>M478</v>
          </cell>
          <cell r="B481" t="str">
            <v>LETRERO PUNTO DE ENCUENTRO</v>
          </cell>
          <cell r="F481" t="str">
            <v>u</v>
          </cell>
          <cell r="G481">
            <v>6</v>
          </cell>
          <cell r="H481" t="str">
            <v>421901063</v>
          </cell>
          <cell r="I481" t="str">
            <v>NP</v>
          </cell>
          <cell r="J481">
            <v>0</v>
          </cell>
          <cell r="K481">
            <v>0</v>
          </cell>
        </row>
        <row r="482">
          <cell r="A482" t="str">
            <v>M479</v>
          </cell>
          <cell r="B482" t="str">
            <v>REJILLA DE HD TIPO I 0.70x0.40m</v>
          </cell>
          <cell r="F482" t="str">
            <v>u</v>
          </cell>
          <cell r="G482">
            <v>120</v>
          </cell>
          <cell r="H482" t="str">
            <v>4219001150</v>
          </cell>
          <cell r="I482" t="str">
            <v>NP</v>
          </cell>
          <cell r="J482">
            <v>0</v>
          </cell>
          <cell r="K482">
            <v>0</v>
          </cell>
        </row>
        <row r="483">
          <cell r="A483" t="str">
            <v>M480</v>
          </cell>
          <cell r="B483" t="str">
            <v>LETRERO SALIDA</v>
          </cell>
          <cell r="F483" t="str">
            <v>u</v>
          </cell>
          <cell r="G483">
            <v>6</v>
          </cell>
          <cell r="H483" t="str">
            <v>421901063</v>
          </cell>
          <cell r="I483" t="str">
            <v>NP</v>
          </cell>
          <cell r="J483">
            <v>0</v>
          </cell>
          <cell r="K483">
            <v>0</v>
          </cell>
        </row>
        <row r="484">
          <cell r="A484" t="str">
            <v>M481</v>
          </cell>
          <cell r="B484" t="str">
            <v>LUZ DE EMERGENCIA</v>
          </cell>
          <cell r="F484" t="str">
            <v>u</v>
          </cell>
          <cell r="G484">
            <v>43.5</v>
          </cell>
          <cell r="H484" t="str">
            <v>439230318</v>
          </cell>
          <cell r="I484" t="str">
            <v>NP</v>
          </cell>
          <cell r="J484">
            <v>0</v>
          </cell>
          <cell r="K484">
            <v>0</v>
          </cell>
        </row>
        <row r="485">
          <cell r="A485" t="str">
            <v>M482</v>
          </cell>
          <cell r="B485" t="str">
            <v>EXTINTOR TIPO K</v>
          </cell>
          <cell r="F485" t="str">
            <v>u</v>
          </cell>
          <cell r="G485">
            <v>425</v>
          </cell>
          <cell r="H485" t="str">
            <v>439230011</v>
          </cell>
          <cell r="I485" t="str">
            <v>NP</v>
          </cell>
          <cell r="J485">
            <v>0</v>
          </cell>
          <cell r="K485">
            <v>0</v>
          </cell>
        </row>
        <row r="486">
          <cell r="A486" t="str">
            <v>M483</v>
          </cell>
          <cell r="B486" t="str">
            <v>TUBERIA ACERO ASTM A36  DI= 40mm</v>
          </cell>
          <cell r="F486" t="str">
            <v>m</v>
          </cell>
          <cell r="G486">
            <v>5.85</v>
          </cell>
          <cell r="H486" t="str">
            <v>412710014</v>
          </cell>
          <cell r="I486" t="str">
            <v>NP</v>
          </cell>
          <cell r="J486">
            <v>0</v>
          </cell>
          <cell r="K486">
            <v>0</v>
          </cell>
        </row>
        <row r="487">
          <cell r="A487" t="str">
            <v>M484</v>
          </cell>
          <cell r="B487" t="str">
            <v>CODO DE ACERO ASTM A36 40mm X 90'</v>
          </cell>
          <cell r="F487" t="str">
            <v>u</v>
          </cell>
          <cell r="G487">
            <v>5.63</v>
          </cell>
          <cell r="H487" t="str">
            <v>3755000183</v>
          </cell>
          <cell r="I487" t="str">
            <v>NP</v>
          </cell>
          <cell r="J487">
            <v>0</v>
          </cell>
          <cell r="K487">
            <v>0</v>
          </cell>
        </row>
        <row r="488">
          <cell r="A488" t="str">
            <v>M485</v>
          </cell>
          <cell r="B488" t="str">
            <v>ESPARRAGOS Y TUERCAS</v>
          </cell>
          <cell r="F488" t="str">
            <v>u</v>
          </cell>
          <cell r="G488">
            <v>5</v>
          </cell>
          <cell r="H488" t="str">
            <v>12392711</v>
          </cell>
          <cell r="I488" t="str">
            <v>NP</v>
          </cell>
          <cell r="J488">
            <v>0</v>
          </cell>
          <cell r="K488">
            <v>0</v>
          </cell>
        </row>
        <row r="489">
          <cell r="A489" t="str">
            <v>M486</v>
          </cell>
          <cell r="B489" t="str">
            <v>BRIDA DE ACERO AL CARBONO ASTM A-105  DN 40mm (INCLUYE PERNOS Y EMPAQUES)</v>
          </cell>
          <cell r="F489" t="str">
            <v>u</v>
          </cell>
          <cell r="G489">
            <v>25</v>
          </cell>
          <cell r="H489" t="str">
            <v>412780221</v>
          </cell>
          <cell r="I489" t="str">
            <v>NP</v>
          </cell>
          <cell r="J489">
            <v>0</v>
          </cell>
          <cell r="K489">
            <v>0</v>
          </cell>
        </row>
        <row r="490">
          <cell r="A490" t="str">
            <v>M487</v>
          </cell>
          <cell r="B490" t="str">
            <v>BRIDA DE ACERO AL CARBONO ASTM A-105 DN 50mm (INCLUYE PERNOS Y EMPAQUES)</v>
          </cell>
          <cell r="F490" t="str">
            <v>u</v>
          </cell>
          <cell r="G490">
            <v>33</v>
          </cell>
          <cell r="H490" t="str">
            <v>412780221</v>
          </cell>
          <cell r="I490" t="str">
            <v>NP</v>
          </cell>
          <cell r="J490">
            <v>0</v>
          </cell>
          <cell r="K490">
            <v>0</v>
          </cell>
        </row>
        <row r="491">
          <cell r="A491" t="str">
            <v>M488</v>
          </cell>
          <cell r="B491" t="str">
            <v>BRIDA DE ACERO AL CARBONO ASTM A-105 DN 65mm (INCLUYE PERNOS Y EMPAQUES)</v>
          </cell>
          <cell r="F491" t="str">
            <v>u</v>
          </cell>
          <cell r="G491">
            <v>45</v>
          </cell>
          <cell r="H491" t="str">
            <v>412780221</v>
          </cell>
          <cell r="I491" t="str">
            <v>NP</v>
          </cell>
          <cell r="J491">
            <v>0</v>
          </cell>
          <cell r="K491">
            <v>0</v>
          </cell>
        </row>
        <row r="492">
          <cell r="A492" t="str">
            <v>M489</v>
          </cell>
          <cell r="B492" t="str">
            <v>BRIDA DE ACERO AL CARBONO ASTM A-105 DN 80mm (INCLUYE PERNOS Y EMPAQUES)</v>
          </cell>
          <cell r="F492" t="str">
            <v>u</v>
          </cell>
          <cell r="G492">
            <v>72</v>
          </cell>
          <cell r="H492" t="str">
            <v>412780221</v>
          </cell>
          <cell r="I492" t="str">
            <v>NP</v>
          </cell>
          <cell r="J492">
            <v>0</v>
          </cell>
          <cell r="K492">
            <v>0</v>
          </cell>
        </row>
        <row r="493">
          <cell r="A493" t="str">
            <v>M490</v>
          </cell>
          <cell r="B493" t="str">
            <v>BOMBA CENTRIFUGA TDH=37.1m, Q=8.61 L/S (INCLUYE ACCESORIOS)</v>
          </cell>
          <cell r="F493" t="str">
            <v>u</v>
          </cell>
          <cell r="G493">
            <v>1774.49</v>
          </cell>
          <cell r="H493" t="str">
            <v>4323004280</v>
          </cell>
          <cell r="I493" t="str">
            <v>NP</v>
          </cell>
          <cell r="J493">
            <v>0</v>
          </cell>
          <cell r="K493">
            <v>0</v>
          </cell>
        </row>
        <row r="494">
          <cell r="A494" t="str">
            <v>M491</v>
          </cell>
          <cell r="B494" t="str">
            <v>REDUCTOR DE ACERO ASTM A36 DE 50 A 40mm</v>
          </cell>
          <cell r="F494" t="str">
            <v>u</v>
          </cell>
          <cell r="G494">
            <v>10.91</v>
          </cell>
          <cell r="H494" t="str">
            <v>412780011</v>
          </cell>
          <cell r="I494" t="str">
            <v>NP</v>
          </cell>
          <cell r="J494">
            <v>0</v>
          </cell>
          <cell r="K494">
            <v>0</v>
          </cell>
        </row>
        <row r="495">
          <cell r="A495" t="str">
            <v>M492</v>
          </cell>
          <cell r="B495" t="str">
            <v>VALVULA DE COMPUERTA VASTAGO FIJO EXTREMO BRIDADOS PN10/16 DN 80mm</v>
          </cell>
          <cell r="F495" t="str">
            <v>u</v>
          </cell>
          <cell r="G495">
            <v>269.24</v>
          </cell>
          <cell r="H495" t="str">
            <v>432404014</v>
          </cell>
          <cell r="I495" t="str">
            <v>NP</v>
          </cell>
          <cell r="J495">
            <v>0</v>
          </cell>
          <cell r="K495">
            <v>0</v>
          </cell>
        </row>
        <row r="496">
          <cell r="A496" t="str">
            <v>M493</v>
          </cell>
          <cell r="B496" t="str">
            <v>VALVULA DE RETENCION BRIDADA CHECK TIPO SWING DN80mm PN10/16</v>
          </cell>
          <cell r="F496" t="str">
            <v>u</v>
          </cell>
          <cell r="G496">
            <v>230</v>
          </cell>
          <cell r="H496" t="str">
            <v>4324040212</v>
          </cell>
          <cell r="I496" t="str">
            <v>NP</v>
          </cell>
          <cell r="J496">
            <v>0</v>
          </cell>
          <cell r="K496">
            <v>0</v>
          </cell>
        </row>
        <row r="497">
          <cell r="A497" t="str">
            <v>M494</v>
          </cell>
          <cell r="B497" t="str">
            <v>UNION UNIVERSAL DE HD RANGO (88-103) DN80mm</v>
          </cell>
          <cell r="F497" t="str">
            <v>u</v>
          </cell>
          <cell r="G497">
            <v>68.849999999999994</v>
          </cell>
          <cell r="H497" t="str">
            <v>37550001165</v>
          </cell>
          <cell r="I497" t="str">
            <v>NP</v>
          </cell>
          <cell r="J497">
            <v>0</v>
          </cell>
          <cell r="K497">
            <v>0</v>
          </cell>
        </row>
        <row r="498">
          <cell r="A498" t="str">
            <v>M495</v>
          </cell>
          <cell r="B498" t="str">
            <v>TUBERIA PVC/UE 75mm 1.00 MPA (INCLUYE UNION ELASTOMERICA)</v>
          </cell>
          <cell r="F498" t="str">
            <v>m</v>
          </cell>
          <cell r="G498">
            <v>4.83</v>
          </cell>
          <cell r="H498" t="str">
            <v>363201011</v>
          </cell>
          <cell r="I498" t="str">
            <v>NP</v>
          </cell>
          <cell r="J498">
            <v>0</v>
          </cell>
          <cell r="K498">
            <v>0</v>
          </cell>
        </row>
        <row r="499">
          <cell r="A499" t="str">
            <v>M496</v>
          </cell>
          <cell r="B499" t="str">
            <v xml:space="preserve">UNION METALICA RIGIDA DE Ø4" </v>
          </cell>
          <cell r="F499" t="str">
            <v>u</v>
          </cell>
          <cell r="G499">
            <v>11</v>
          </cell>
          <cell r="H499">
            <v>4127809120</v>
          </cell>
          <cell r="I499" t="str">
            <v>NP</v>
          </cell>
          <cell r="J499">
            <v>0</v>
          </cell>
          <cell r="K499">
            <v>0</v>
          </cell>
        </row>
        <row r="500">
          <cell r="A500" t="str">
            <v>M497</v>
          </cell>
          <cell r="B500" t="str">
            <v>ADAPTADOR BRIDA PVC 3"</v>
          </cell>
          <cell r="F500" t="str">
            <v>u</v>
          </cell>
          <cell r="G500">
            <v>7.15</v>
          </cell>
          <cell r="H500" t="str">
            <v>4299905218</v>
          </cell>
          <cell r="I500" t="str">
            <v>NP</v>
          </cell>
          <cell r="J500">
            <v>0</v>
          </cell>
          <cell r="K500">
            <v>0</v>
          </cell>
        </row>
        <row r="501">
          <cell r="A501" t="str">
            <v>M498</v>
          </cell>
          <cell r="B501" t="str">
            <v xml:space="preserve">VALVULA DE AIRE 3" TRIPLE ACCION </v>
          </cell>
          <cell r="F501" t="str">
            <v>u</v>
          </cell>
          <cell r="G501">
            <v>686</v>
          </cell>
          <cell r="H501" t="str">
            <v>431510014</v>
          </cell>
          <cell r="I501" t="str">
            <v>NP</v>
          </cell>
          <cell r="J501">
            <v>0</v>
          </cell>
          <cell r="K501">
            <v>0</v>
          </cell>
        </row>
        <row r="502">
          <cell r="A502" t="str">
            <v>M499</v>
          </cell>
          <cell r="B502" t="str">
            <v>TUBERIA PVC LISA DESAGUE DI=75 mm</v>
          </cell>
          <cell r="F502" t="str">
            <v>m</v>
          </cell>
          <cell r="G502">
            <v>4.5599999999999996</v>
          </cell>
          <cell r="H502">
            <v>363201011</v>
          </cell>
          <cell r="I502" t="str">
            <v>NP</v>
          </cell>
          <cell r="J502">
            <v>0</v>
          </cell>
          <cell r="K502">
            <v>0</v>
          </cell>
        </row>
        <row r="503">
          <cell r="A503" t="str">
            <v>M500</v>
          </cell>
          <cell r="B503" t="str">
            <v>VARILLA DE ACERO INOXIDABLE D=20mm</v>
          </cell>
          <cell r="F503" t="str">
            <v>m</v>
          </cell>
          <cell r="G503">
            <v>3</v>
          </cell>
          <cell r="H503" t="str">
            <v>412641211</v>
          </cell>
          <cell r="I503" t="str">
            <v>NP</v>
          </cell>
          <cell r="J503">
            <v>0</v>
          </cell>
          <cell r="K503">
            <v>0</v>
          </cell>
        </row>
        <row r="504">
          <cell r="A504" t="str">
            <v>M501</v>
          </cell>
          <cell r="B504" t="str">
            <v>PLACA DE ACERO INOXIDABLE E=6mm</v>
          </cell>
          <cell r="F504" t="str">
            <v>m2</v>
          </cell>
          <cell r="G504">
            <v>224.39</v>
          </cell>
          <cell r="H504" t="str">
            <v>439420014</v>
          </cell>
          <cell r="I504" t="str">
            <v>NP</v>
          </cell>
          <cell r="J504">
            <v>0</v>
          </cell>
          <cell r="K504">
            <v>0</v>
          </cell>
        </row>
        <row r="505">
          <cell r="A505" t="str">
            <v>M502</v>
          </cell>
          <cell r="B505" t="str">
            <v>TUBO EN ACERO INOXIDABLE 2"</v>
          </cell>
          <cell r="F505" t="str">
            <v xml:space="preserve">m </v>
          </cell>
          <cell r="G505">
            <v>5.17</v>
          </cell>
          <cell r="H505" t="str">
            <v>412750053</v>
          </cell>
          <cell r="I505" t="str">
            <v>NP</v>
          </cell>
          <cell r="J505">
            <v>0</v>
          </cell>
          <cell r="K505">
            <v>0</v>
          </cell>
        </row>
        <row r="506">
          <cell r="A506" t="str">
            <v>M503</v>
          </cell>
          <cell r="B506" t="str">
            <v>FLOTADOR DE NIVEL CISTERNA (ELECTRONIVEL)</v>
          </cell>
          <cell r="F506" t="str">
            <v>u</v>
          </cell>
          <cell r="G506">
            <v>24.17</v>
          </cell>
          <cell r="H506" t="str">
            <v>384500029</v>
          </cell>
          <cell r="I506" t="str">
            <v>NP</v>
          </cell>
          <cell r="J506">
            <v>0</v>
          </cell>
          <cell r="K506">
            <v>0</v>
          </cell>
        </row>
        <row r="507">
          <cell r="A507" t="str">
            <v>M504</v>
          </cell>
          <cell r="B507" t="str">
            <v>PASAMURO PARA TUBERIA DE H.F. 75mm, L =0.40m</v>
          </cell>
          <cell r="F507" t="str">
            <v>u</v>
          </cell>
          <cell r="G507">
            <v>73.819999999999993</v>
          </cell>
          <cell r="H507" t="str">
            <v>375700017</v>
          </cell>
          <cell r="I507" t="str">
            <v>NP</v>
          </cell>
          <cell r="J507">
            <v>0</v>
          </cell>
          <cell r="K507">
            <v>0</v>
          </cell>
        </row>
        <row r="508">
          <cell r="A508" t="str">
            <v>M505</v>
          </cell>
          <cell r="B508" t="str">
            <v>VALVULA CHECK CON CANASTILLA DE BRONCE 2 1/2"</v>
          </cell>
          <cell r="F508" t="str">
            <v>u</v>
          </cell>
          <cell r="G508">
            <v>56.27</v>
          </cell>
          <cell r="H508" t="str">
            <v>4324040212</v>
          </cell>
          <cell r="I508" t="str">
            <v>NP</v>
          </cell>
          <cell r="J508">
            <v>0</v>
          </cell>
          <cell r="K508">
            <v>0</v>
          </cell>
        </row>
        <row r="509">
          <cell r="A509" t="str">
            <v>M506</v>
          </cell>
          <cell r="B509" t="str">
            <v>TUBERIA ACERO ASTM A36  D=65 mm</v>
          </cell>
          <cell r="F509" t="str">
            <v>m</v>
          </cell>
          <cell r="G509">
            <v>18.04</v>
          </cell>
          <cell r="H509" t="str">
            <v>412710014</v>
          </cell>
          <cell r="I509" t="str">
            <v>NP</v>
          </cell>
          <cell r="J509">
            <v>0</v>
          </cell>
          <cell r="K509">
            <v>0</v>
          </cell>
        </row>
        <row r="510">
          <cell r="A510" t="str">
            <v>M507</v>
          </cell>
          <cell r="B510" t="str">
            <v>CODO DE ACERO ASTM A36 D= 65mmX90'</v>
          </cell>
          <cell r="F510" t="str">
            <v>u</v>
          </cell>
          <cell r="G510">
            <v>15.3</v>
          </cell>
          <cell r="H510">
            <v>3755000183</v>
          </cell>
          <cell r="I510" t="str">
            <v>NP</v>
          </cell>
          <cell r="J510">
            <v>0</v>
          </cell>
          <cell r="K510">
            <v>0</v>
          </cell>
        </row>
        <row r="511">
          <cell r="A511" t="str">
            <v>M508</v>
          </cell>
          <cell r="B511" t="str">
            <v>BOMBA CENTRIFUGA TDH=21.5m, Q=4.58 L/S (INCLUYE ACCESORIOS)</v>
          </cell>
          <cell r="F511" t="str">
            <v>u</v>
          </cell>
          <cell r="G511">
            <v>1360.08</v>
          </cell>
          <cell r="H511" t="str">
            <v>4323004280</v>
          </cell>
          <cell r="I511" t="str">
            <v>NP</v>
          </cell>
          <cell r="J511">
            <v>0</v>
          </cell>
          <cell r="K511">
            <v>0</v>
          </cell>
        </row>
        <row r="512">
          <cell r="A512" t="str">
            <v>M509</v>
          </cell>
          <cell r="B512" t="str">
            <v>REDUCTOR DE ACERO ASTM A36 DE 65 A 50mm</v>
          </cell>
          <cell r="F512" t="str">
            <v>u</v>
          </cell>
          <cell r="G512">
            <v>18.600000000000001</v>
          </cell>
          <cell r="H512" t="str">
            <v>375700017</v>
          </cell>
          <cell r="I512" t="str">
            <v>NP</v>
          </cell>
          <cell r="J512">
            <v>0</v>
          </cell>
          <cell r="K512">
            <v>0</v>
          </cell>
        </row>
        <row r="513">
          <cell r="A513" t="str">
            <v>M510</v>
          </cell>
          <cell r="B513" t="str">
            <v>VALVULA DE COMPUERTA VASTAGO FIJO EXTREMOS BRIDADOS PN10/16 DN 50mm</v>
          </cell>
          <cell r="F513" t="str">
            <v>u</v>
          </cell>
          <cell r="G513">
            <v>200</v>
          </cell>
          <cell r="H513" t="str">
            <v>432404014</v>
          </cell>
          <cell r="I513" t="str">
            <v>NP</v>
          </cell>
          <cell r="J513">
            <v>0</v>
          </cell>
          <cell r="K513">
            <v>0</v>
          </cell>
        </row>
        <row r="514">
          <cell r="A514" t="str">
            <v>M511</v>
          </cell>
          <cell r="B514" t="str">
            <v>VALVULA DE RETENCION BRIDADA CHECK TIPO SWING DN50mm PN10/16</v>
          </cell>
          <cell r="F514" t="str">
            <v>u</v>
          </cell>
          <cell r="G514">
            <v>157</v>
          </cell>
          <cell r="H514" t="str">
            <v>4324040212</v>
          </cell>
          <cell r="I514" t="str">
            <v>NP</v>
          </cell>
          <cell r="J514">
            <v>0</v>
          </cell>
          <cell r="K514">
            <v>0</v>
          </cell>
        </row>
        <row r="515">
          <cell r="A515" t="str">
            <v>M512</v>
          </cell>
          <cell r="B515" t="str">
            <v>UNION UNIVERSAL DE HD RANGO (59-73) DN50mm</v>
          </cell>
          <cell r="F515" t="str">
            <v>u</v>
          </cell>
          <cell r="G515">
            <v>46.2</v>
          </cell>
          <cell r="H515" t="str">
            <v>37550001165</v>
          </cell>
          <cell r="I515" t="str">
            <v>NP</v>
          </cell>
          <cell r="J515">
            <v>0</v>
          </cell>
          <cell r="K515">
            <v>0</v>
          </cell>
        </row>
        <row r="516">
          <cell r="A516" t="str">
            <v>M513</v>
          </cell>
          <cell r="B516" t="str">
            <v>VALVULA DE AIRE 2" TRIPLE ACCION PN16</v>
          </cell>
          <cell r="F516" t="str">
            <v>u</v>
          </cell>
          <cell r="G516">
            <v>559</v>
          </cell>
          <cell r="H516" t="str">
            <v>431510014</v>
          </cell>
          <cell r="I516" t="str">
            <v>NP</v>
          </cell>
          <cell r="J516">
            <v>0</v>
          </cell>
          <cell r="K516">
            <v>0</v>
          </cell>
        </row>
        <row r="517">
          <cell r="A517" t="str">
            <v>M514</v>
          </cell>
          <cell r="B517" t="str">
            <v>TUBERIA PVC/UE 50mm 1.00 MPA (INCLUYE UNION ELASTOMERICA)</v>
          </cell>
          <cell r="F517" t="str">
            <v>m</v>
          </cell>
          <cell r="G517">
            <v>2.27</v>
          </cell>
          <cell r="H517" t="str">
            <v>363201011</v>
          </cell>
          <cell r="I517" t="str">
            <v>NP</v>
          </cell>
          <cell r="J517">
            <v>0</v>
          </cell>
          <cell r="K517">
            <v>0</v>
          </cell>
        </row>
        <row r="518">
          <cell r="A518" t="str">
            <v>M515</v>
          </cell>
          <cell r="B518" t="str">
            <v>CODO LR PVC E-UZ 90' X 50mm PN10</v>
          </cell>
          <cell r="F518" t="str">
            <v>u</v>
          </cell>
          <cell r="G518">
            <v>3.3</v>
          </cell>
          <cell r="H518" t="str">
            <v>3755000183</v>
          </cell>
          <cell r="I518" t="str">
            <v>NP</v>
          </cell>
          <cell r="J518">
            <v>0</v>
          </cell>
          <cell r="K518">
            <v>0</v>
          </cell>
        </row>
        <row r="519">
          <cell r="A519" t="str">
            <v>M516</v>
          </cell>
          <cell r="B519" t="str">
            <v>ADAPTADOR BRIDA PVC 50mm/2"</v>
          </cell>
          <cell r="F519" t="str">
            <v>u</v>
          </cell>
          <cell r="G519">
            <v>15</v>
          </cell>
          <cell r="H519" t="str">
            <v>4299905218</v>
          </cell>
          <cell r="I519" t="str">
            <v>NP</v>
          </cell>
          <cell r="J519">
            <v>0</v>
          </cell>
          <cell r="K519">
            <v>0</v>
          </cell>
        </row>
        <row r="520">
          <cell r="A520" t="str">
            <v>M517</v>
          </cell>
          <cell r="B520" t="str">
            <v>UNION MECANICA 50mm</v>
          </cell>
          <cell r="F520" t="str">
            <v>u</v>
          </cell>
          <cell r="G520">
            <v>30.57</v>
          </cell>
          <cell r="H520" t="str">
            <v>3632060120</v>
          </cell>
          <cell r="I520" t="str">
            <v>NP</v>
          </cell>
          <cell r="J520">
            <v>0</v>
          </cell>
          <cell r="K520">
            <v>0</v>
          </cell>
        </row>
        <row r="521">
          <cell r="A521" t="str">
            <v>M518</v>
          </cell>
          <cell r="B521" t="str">
            <v>PASAMURO PARA TUBERIA DE H.F. 50mm, L =0.40m</v>
          </cell>
          <cell r="F521" t="str">
            <v>u</v>
          </cell>
          <cell r="G521">
            <v>49.21</v>
          </cell>
          <cell r="H521" t="str">
            <v>375700017</v>
          </cell>
          <cell r="I521" t="str">
            <v>NP</v>
          </cell>
          <cell r="J521">
            <v>0</v>
          </cell>
          <cell r="K521">
            <v>0</v>
          </cell>
        </row>
        <row r="522">
          <cell r="A522" t="str">
            <v>M519</v>
          </cell>
          <cell r="B522" t="str">
            <v xml:space="preserve">CODO DE ACERO ASTM A36 50mm X 90' </v>
          </cell>
          <cell r="F522" t="str">
            <v>u</v>
          </cell>
          <cell r="G522">
            <v>10.119999999999999</v>
          </cell>
          <cell r="H522" t="str">
            <v>3755000183</v>
          </cell>
          <cell r="I522" t="str">
            <v>NP</v>
          </cell>
          <cell r="J522">
            <v>0</v>
          </cell>
          <cell r="K522">
            <v>0</v>
          </cell>
        </row>
        <row r="523">
          <cell r="A523" t="str">
            <v>M520</v>
          </cell>
          <cell r="B523" t="str">
            <v>REDUCTOR DE PVC INY CC 40 A 25mm</v>
          </cell>
          <cell r="F523" t="str">
            <v>u</v>
          </cell>
          <cell r="G523">
            <v>0.43</v>
          </cell>
          <cell r="H523" t="str">
            <v>375700017</v>
          </cell>
          <cell r="I523" t="str">
            <v>NP</v>
          </cell>
          <cell r="J523">
            <v>0</v>
          </cell>
          <cell r="K523">
            <v>0</v>
          </cell>
        </row>
        <row r="524">
          <cell r="A524" t="str">
            <v>M521</v>
          </cell>
          <cell r="B524" t="str">
            <v>REDUCTOR DE PVC INY CC 50 A 40mm</v>
          </cell>
          <cell r="F524" t="str">
            <v>u</v>
          </cell>
          <cell r="G524">
            <v>0.38</v>
          </cell>
          <cell r="H524" t="str">
            <v>412780011</v>
          </cell>
          <cell r="I524" t="str">
            <v>NP</v>
          </cell>
          <cell r="J524">
            <v>0</v>
          </cell>
          <cell r="K524">
            <v>0</v>
          </cell>
        </row>
        <row r="525">
          <cell r="A525" t="str">
            <v>M522</v>
          </cell>
          <cell r="B525" t="str">
            <v>CODO PVC ROSCABLE 1"x90'</v>
          </cell>
          <cell r="F525" t="str">
            <v>u</v>
          </cell>
          <cell r="G525">
            <v>2.19</v>
          </cell>
          <cell r="H525" t="str">
            <v>3755000183</v>
          </cell>
          <cell r="I525" t="str">
            <v>NP</v>
          </cell>
          <cell r="J525">
            <v>0</v>
          </cell>
          <cell r="K525">
            <v>0</v>
          </cell>
        </row>
        <row r="526">
          <cell r="A526" t="str">
            <v>M523</v>
          </cell>
          <cell r="B526" t="str">
            <v>VALVULA DE AIRE 1" TRIPLE ACCION ROSCADA DE FUNDICION DUCTIL PN16</v>
          </cell>
          <cell r="F526" t="str">
            <v>u</v>
          </cell>
          <cell r="G526">
            <v>459</v>
          </cell>
          <cell r="H526" t="str">
            <v>432510018</v>
          </cell>
          <cell r="I526" t="str">
            <v>NP</v>
          </cell>
          <cell r="J526">
            <v>0</v>
          </cell>
          <cell r="K526">
            <v>0</v>
          </cell>
        </row>
        <row r="527">
          <cell r="A527" t="str">
            <v>M524</v>
          </cell>
          <cell r="B527" t="str">
            <v>PASAMURO PARA TUBERIA DE H.F. 25mm, L =0.30m</v>
          </cell>
          <cell r="F527" t="str">
            <v>u</v>
          </cell>
          <cell r="G527">
            <v>24.61</v>
          </cell>
          <cell r="H527" t="str">
            <v>375700017</v>
          </cell>
          <cell r="I527" t="str">
            <v>NP</v>
          </cell>
          <cell r="J527">
            <v>0</v>
          </cell>
          <cell r="K527">
            <v>0</v>
          </cell>
        </row>
        <row r="528">
          <cell r="A528" t="str">
            <v>M525</v>
          </cell>
          <cell r="B528" t="str">
            <v>VÁLVULA DE CORTE 1"</v>
          </cell>
          <cell r="F528" t="str">
            <v>u</v>
          </cell>
          <cell r="G528">
            <v>4.29</v>
          </cell>
          <cell r="H528" t="str">
            <v>432510018</v>
          </cell>
          <cell r="I528" t="str">
            <v>NP</v>
          </cell>
          <cell r="J528">
            <v>0</v>
          </cell>
          <cell r="K528">
            <v>0</v>
          </cell>
        </row>
        <row r="529">
          <cell r="A529" t="str">
            <v>M526</v>
          </cell>
          <cell r="B529" t="str">
            <v>VALVULA CHECK ROSCADA PVC D=1 1/2"</v>
          </cell>
          <cell r="F529" t="str">
            <v>u</v>
          </cell>
          <cell r="G529">
            <v>44.66</v>
          </cell>
          <cell r="H529" t="str">
            <v>4324040212</v>
          </cell>
          <cell r="I529" t="str">
            <v>NP</v>
          </cell>
          <cell r="J529">
            <v>0</v>
          </cell>
          <cell r="K529">
            <v>0</v>
          </cell>
        </row>
        <row r="530">
          <cell r="A530" t="str">
            <v>M527</v>
          </cell>
          <cell r="B530" t="str">
            <v>VÁLVULA DE CORTE 1 1/2"</v>
          </cell>
          <cell r="F530" t="str">
            <v>u</v>
          </cell>
          <cell r="G530">
            <v>8.43</v>
          </cell>
          <cell r="H530" t="str">
            <v>432510018</v>
          </cell>
          <cell r="I530" t="str">
            <v>NP</v>
          </cell>
          <cell r="J530">
            <v>0</v>
          </cell>
          <cell r="K530">
            <v>0</v>
          </cell>
        </row>
        <row r="531">
          <cell r="A531" t="str">
            <v>M528</v>
          </cell>
          <cell r="B531" t="str">
            <v>TAPA DRENAJE DE FONDO</v>
          </cell>
          <cell r="F531" t="str">
            <v>u</v>
          </cell>
          <cell r="G531">
            <v>21.25</v>
          </cell>
          <cell r="H531" t="str">
            <v>42190022</v>
          </cell>
          <cell r="I531" t="str">
            <v>NP</v>
          </cell>
          <cell r="J531">
            <v>0</v>
          </cell>
          <cell r="K531">
            <v>0</v>
          </cell>
        </row>
        <row r="532">
          <cell r="A532" t="str">
            <v>M529</v>
          </cell>
          <cell r="B532" t="str">
            <v>BOQUILLA RETORNO 1 1/2 x 1/2</v>
          </cell>
          <cell r="F532" t="str">
            <v>u</v>
          </cell>
          <cell r="G532">
            <v>1.8</v>
          </cell>
          <cell r="H532" t="str">
            <v>415430114</v>
          </cell>
          <cell r="I532" t="str">
            <v>NP</v>
          </cell>
          <cell r="J532">
            <v>0</v>
          </cell>
          <cell r="K532">
            <v>0</v>
          </cell>
        </row>
        <row r="533">
          <cell r="A533" t="str">
            <v>M530</v>
          </cell>
          <cell r="B533" t="str">
            <v>FILTRO 24"</v>
          </cell>
          <cell r="F533" t="str">
            <v>u</v>
          </cell>
          <cell r="G533">
            <v>272.16000000000003</v>
          </cell>
          <cell r="H533" t="str">
            <v>449170935</v>
          </cell>
          <cell r="I533" t="str">
            <v>NP</v>
          </cell>
          <cell r="J533">
            <v>0</v>
          </cell>
          <cell r="K533">
            <v>0</v>
          </cell>
        </row>
        <row r="534">
          <cell r="A534" t="str">
            <v>M531</v>
          </cell>
          <cell r="B534" t="str">
            <v>IMPERMEABILIZANTE INTEGRAL ENLUCIDOS Y MORTEROS</v>
          </cell>
          <cell r="F534" t="str">
            <v>Kg</v>
          </cell>
          <cell r="G534">
            <v>2.6</v>
          </cell>
          <cell r="H534" t="str">
            <v>833530314</v>
          </cell>
          <cell r="I534" t="str">
            <v>NP</v>
          </cell>
          <cell r="J534">
            <v>0</v>
          </cell>
          <cell r="K534">
            <v>0</v>
          </cell>
        </row>
        <row r="535">
          <cell r="A535" t="str">
            <v>M532</v>
          </cell>
          <cell r="B535" t="str">
            <v>PIEDRA NATURAL TRITURADA</v>
          </cell>
          <cell r="F535" t="str">
            <v>Kg</v>
          </cell>
          <cell r="G535">
            <v>0.35</v>
          </cell>
          <cell r="H535" t="str">
            <v>151200001</v>
          </cell>
          <cell r="I535" t="str">
            <v>NP</v>
          </cell>
          <cell r="J535">
            <v>0</v>
          </cell>
          <cell r="K535">
            <v>0</v>
          </cell>
        </row>
        <row r="536">
          <cell r="A536" t="str">
            <v>M533</v>
          </cell>
          <cell r="B536" t="str">
            <v>PINTURA PARA PISCINA</v>
          </cell>
          <cell r="F536" t="str">
            <v>galón (US)</v>
          </cell>
          <cell r="G536">
            <v>55</v>
          </cell>
          <cell r="H536" t="str">
            <v>351100011</v>
          </cell>
          <cell r="I536" t="str">
            <v>NP</v>
          </cell>
          <cell r="J536">
            <v>0</v>
          </cell>
          <cell r="K536">
            <v>0</v>
          </cell>
        </row>
        <row r="537">
          <cell r="A537" t="str">
            <v>M534</v>
          </cell>
          <cell r="B537" t="str">
            <v>BOMBA CENTRIFUGA 1 HP</v>
          </cell>
          <cell r="F537" t="str">
            <v>u</v>
          </cell>
          <cell r="G537">
            <v>514.20000000000005</v>
          </cell>
          <cell r="H537" t="str">
            <v>4323004271</v>
          </cell>
          <cell r="I537" t="str">
            <v>NP</v>
          </cell>
          <cell r="J537">
            <v>0</v>
          </cell>
          <cell r="K537">
            <v>0</v>
          </cell>
        </row>
        <row r="538">
          <cell r="A538" t="str">
            <v>M535</v>
          </cell>
          <cell r="B538" t="str">
            <v>VALVULA CHECK ROSCADA PVC D=3/4"</v>
          </cell>
          <cell r="F538" t="str">
            <v>u</v>
          </cell>
          <cell r="G538">
            <v>14.91</v>
          </cell>
          <cell r="H538" t="str">
            <v>4324040212</v>
          </cell>
          <cell r="I538" t="str">
            <v>NP</v>
          </cell>
          <cell r="J538">
            <v>0</v>
          </cell>
          <cell r="K538">
            <v>0</v>
          </cell>
        </row>
        <row r="539">
          <cell r="A539" t="str">
            <v>M536</v>
          </cell>
          <cell r="B539" t="str">
            <v>LLAVE DE PICO DE BRONCE 1/2"</v>
          </cell>
          <cell r="F539" t="str">
            <v>u</v>
          </cell>
          <cell r="G539">
            <v>11.42</v>
          </cell>
          <cell r="H539" t="str">
            <v>4291100135</v>
          </cell>
          <cell r="I539" t="str">
            <v>NP</v>
          </cell>
          <cell r="J539">
            <v>0</v>
          </cell>
          <cell r="K539">
            <v>0</v>
          </cell>
        </row>
        <row r="540">
          <cell r="A540" t="str">
            <v>M537</v>
          </cell>
          <cell r="B540" t="str">
            <v>REDUCTOR DE 1 1/2 A 3/4 IN PP ROSCABLE</v>
          </cell>
          <cell r="F540" t="str">
            <v>u</v>
          </cell>
          <cell r="G540">
            <v>1.84</v>
          </cell>
          <cell r="H540" t="str">
            <v>375700017</v>
          </cell>
          <cell r="I540" t="str">
            <v>NP</v>
          </cell>
          <cell r="J540">
            <v>0</v>
          </cell>
          <cell r="K540">
            <v>0</v>
          </cell>
        </row>
        <row r="541">
          <cell r="A541" t="str">
            <v>M538</v>
          </cell>
          <cell r="B541" t="str">
            <v>MANGUERA LIMPIADORA 12m</v>
          </cell>
          <cell r="F541" t="str">
            <v>u</v>
          </cell>
          <cell r="G541">
            <v>47.5</v>
          </cell>
          <cell r="H541" t="str">
            <v>491290114</v>
          </cell>
          <cell r="I541" t="str">
            <v>NP</v>
          </cell>
          <cell r="J541">
            <v>0</v>
          </cell>
          <cell r="K541">
            <v>0</v>
          </cell>
        </row>
        <row r="542">
          <cell r="A542" t="str">
            <v>M539</v>
          </cell>
          <cell r="B542" t="str">
            <v>ASPIRADORA RUEDA MANGO ALUMINIO</v>
          </cell>
          <cell r="F542" t="str">
            <v>u</v>
          </cell>
          <cell r="G542">
            <v>25</v>
          </cell>
          <cell r="H542" t="str">
            <v>448161011</v>
          </cell>
          <cell r="I542" t="str">
            <v>NP</v>
          </cell>
          <cell r="J542">
            <v>0</v>
          </cell>
          <cell r="K542">
            <v>0</v>
          </cell>
        </row>
        <row r="543">
          <cell r="A543" t="str">
            <v>M540</v>
          </cell>
          <cell r="B543" t="str">
            <v>CEPILLO #18</v>
          </cell>
          <cell r="F543" t="str">
            <v>u</v>
          </cell>
          <cell r="G543">
            <v>10.75</v>
          </cell>
          <cell r="H543" t="str">
            <v>446403012</v>
          </cell>
          <cell r="I543" t="str">
            <v>NP</v>
          </cell>
          <cell r="J543">
            <v>0</v>
          </cell>
          <cell r="K543">
            <v>0</v>
          </cell>
        </row>
        <row r="544">
          <cell r="A544" t="str">
            <v>M541</v>
          </cell>
          <cell r="B544" t="str">
            <v>CERNIDERA DE HOJAS FILO BLANCO</v>
          </cell>
          <cell r="F544" t="str">
            <v>u</v>
          </cell>
          <cell r="G544">
            <v>6.73</v>
          </cell>
          <cell r="H544" t="str">
            <v>389992011</v>
          </cell>
          <cell r="I544" t="str">
            <v>NP</v>
          </cell>
          <cell r="J544">
            <v>0</v>
          </cell>
          <cell r="K544">
            <v>0</v>
          </cell>
        </row>
        <row r="545">
          <cell r="A545" t="str">
            <v>M542</v>
          </cell>
          <cell r="B545" t="str">
            <v>MANGO TELESCOPICO</v>
          </cell>
          <cell r="F545" t="str">
            <v>u</v>
          </cell>
          <cell r="G545">
            <v>18.75</v>
          </cell>
          <cell r="H545" t="str">
            <v>319110011</v>
          </cell>
          <cell r="I545" t="str">
            <v>NP</v>
          </cell>
          <cell r="J545">
            <v>0</v>
          </cell>
          <cell r="K545">
            <v>0</v>
          </cell>
        </row>
        <row r="546">
          <cell r="A546" t="str">
            <v>M543</v>
          </cell>
          <cell r="B546" t="str">
            <v>ABRAZADERA GALVANIZADA DE 3/4"</v>
          </cell>
          <cell r="F546" t="str">
            <v>u</v>
          </cell>
          <cell r="G546">
            <v>0.99</v>
          </cell>
          <cell r="H546" t="str">
            <v>4299905236</v>
          </cell>
          <cell r="I546" t="str">
            <v>NP</v>
          </cell>
          <cell r="J546">
            <v>0</v>
          </cell>
          <cell r="K546">
            <v>0</v>
          </cell>
        </row>
        <row r="547">
          <cell r="A547" t="str">
            <v>M544</v>
          </cell>
          <cell r="B547" t="str">
            <v>TECLE ELECTRICO DE 3 Tn 15m DE LEVANTE (INCLUYE TROLLEY Y RIELES)</v>
          </cell>
          <cell r="F547" t="str">
            <v>u</v>
          </cell>
          <cell r="G547">
            <v>15330</v>
          </cell>
          <cell r="H547" t="str">
            <v>442320932</v>
          </cell>
          <cell r="I547" t="str">
            <v>NP</v>
          </cell>
          <cell r="J547">
            <v>0</v>
          </cell>
          <cell r="K547">
            <v>0</v>
          </cell>
        </row>
        <row r="548">
          <cell r="A548" t="str">
            <v>M545</v>
          </cell>
          <cell r="B548" t="str">
            <v>BOMBA SUMERGIBLE Q=35.33 L/S, TDH=11.33m</v>
          </cell>
          <cell r="F548" t="str">
            <v>u</v>
          </cell>
          <cell r="G548">
            <v>6341.63</v>
          </cell>
          <cell r="H548" t="str">
            <v>4323004283</v>
          </cell>
          <cell r="I548" t="str">
            <v>NP</v>
          </cell>
          <cell r="J548">
            <v>0</v>
          </cell>
          <cell r="K548">
            <v>0</v>
          </cell>
        </row>
        <row r="549">
          <cell r="A549" t="str">
            <v>M546</v>
          </cell>
          <cell r="B549" t="str">
            <v>BASE DE BOMBA AUTO ACOPLE DN100</v>
          </cell>
          <cell r="F549" t="str">
            <v>u</v>
          </cell>
          <cell r="G549">
            <v>1064.46</v>
          </cell>
          <cell r="H549" t="str">
            <v>4323004282</v>
          </cell>
          <cell r="I549" t="str">
            <v>NP</v>
          </cell>
          <cell r="J549">
            <v>0</v>
          </cell>
          <cell r="K549">
            <v>0</v>
          </cell>
        </row>
        <row r="550">
          <cell r="A550" t="str">
            <v>M547</v>
          </cell>
          <cell r="B550" t="str">
            <v>VALVULA DE COMPUERTA TIPO GUILLOTINA D=200mm</v>
          </cell>
          <cell r="F550" t="str">
            <v>u</v>
          </cell>
          <cell r="G550">
            <v>894.76</v>
          </cell>
          <cell r="H550" t="str">
            <v>432404014</v>
          </cell>
          <cell r="I550" t="str">
            <v>NP</v>
          </cell>
          <cell r="J550">
            <v>0</v>
          </cell>
          <cell r="K550">
            <v>0</v>
          </cell>
        </row>
        <row r="551">
          <cell r="A551" t="str">
            <v>M548</v>
          </cell>
          <cell r="B551" t="str">
            <v>PERFIL G 100x50x25x5</v>
          </cell>
          <cell r="F551" t="str">
            <v>m</v>
          </cell>
          <cell r="G551">
            <v>13.55</v>
          </cell>
          <cell r="H551" t="str">
            <v>415410013</v>
          </cell>
          <cell r="I551" t="str">
            <v>NP</v>
          </cell>
          <cell r="J551">
            <v>0</v>
          </cell>
          <cell r="K551">
            <v>0</v>
          </cell>
        </row>
        <row r="552">
          <cell r="A552" t="str">
            <v>M549</v>
          </cell>
          <cell r="B552" t="str">
            <v>VARILLA REDONDA CORRUGADA 12 mm</v>
          </cell>
          <cell r="F552" t="str">
            <v>m</v>
          </cell>
          <cell r="G552">
            <v>1</v>
          </cell>
          <cell r="H552">
            <v>421900018</v>
          </cell>
          <cell r="I552" t="str">
            <v>NP</v>
          </cell>
          <cell r="J552">
            <v>0</v>
          </cell>
          <cell r="K552">
            <v>0</v>
          </cell>
        </row>
        <row r="553">
          <cell r="A553" t="str">
            <v>M550</v>
          </cell>
          <cell r="B553" t="str">
            <v>PERNO DE ACERO INOXIDABLE 1/2 x 5"</v>
          </cell>
          <cell r="F553" t="str">
            <v>u</v>
          </cell>
          <cell r="G553">
            <v>1.72</v>
          </cell>
          <cell r="H553" t="str">
            <v>4299923211</v>
          </cell>
          <cell r="I553" t="str">
            <v>NP</v>
          </cell>
          <cell r="J553">
            <v>0</v>
          </cell>
          <cell r="K553">
            <v>0</v>
          </cell>
        </row>
        <row r="554">
          <cell r="A554" t="str">
            <v>M551</v>
          </cell>
          <cell r="B554" t="str">
            <v>RUEDA EN V CON PERNO 100 mm</v>
          </cell>
          <cell r="F554" t="str">
            <v>u</v>
          </cell>
          <cell r="G554">
            <v>18.5</v>
          </cell>
          <cell r="H554" t="str">
            <v>4299217241</v>
          </cell>
          <cell r="I554" t="str">
            <v>NP</v>
          </cell>
          <cell r="J554">
            <v>0</v>
          </cell>
          <cell r="K554">
            <v>0</v>
          </cell>
        </row>
        <row r="555">
          <cell r="A555" t="str">
            <v>M552</v>
          </cell>
          <cell r="B555" t="str">
            <v>GANCHO EN ACERO INOXIDABLE 1/2"</v>
          </cell>
          <cell r="F555" t="str">
            <v>u</v>
          </cell>
          <cell r="G555">
            <v>55.04</v>
          </cell>
          <cell r="H555" t="str">
            <v>429921712</v>
          </cell>
          <cell r="I555" t="str">
            <v>NP</v>
          </cell>
          <cell r="J555">
            <v>0</v>
          </cell>
          <cell r="K555">
            <v>0</v>
          </cell>
        </row>
        <row r="556">
          <cell r="A556" t="str">
            <v>M553</v>
          </cell>
          <cell r="B556" t="str">
            <v>CADENA GALVANIZADA CON GRILLETE 8mm</v>
          </cell>
          <cell r="F556" t="str">
            <v>m</v>
          </cell>
          <cell r="G556">
            <v>18.399999999999999</v>
          </cell>
          <cell r="H556" t="str">
            <v>429910122</v>
          </cell>
          <cell r="I556" t="str">
            <v>NP</v>
          </cell>
          <cell r="J556">
            <v>0</v>
          </cell>
          <cell r="K556">
            <v>0</v>
          </cell>
        </row>
        <row r="557">
          <cell r="A557" t="str">
            <v>M554</v>
          </cell>
          <cell r="B557" t="str">
            <v>VALVULA DE RETENCION BRIDADA CHECK TIPO SWING DN150mm PN10/16</v>
          </cell>
          <cell r="F557" t="str">
            <v>u</v>
          </cell>
          <cell r="G557">
            <v>534.47</v>
          </cell>
          <cell r="H557" t="str">
            <v>4324040212</v>
          </cell>
          <cell r="I557" t="str">
            <v>NP</v>
          </cell>
          <cell r="J557">
            <v>0</v>
          </cell>
          <cell r="K557">
            <v>0</v>
          </cell>
        </row>
        <row r="558">
          <cell r="A558" t="str">
            <v>M555</v>
          </cell>
          <cell r="B558" t="str">
            <v>VALVULA DE COMPUERTA VASTAGO FIJO EXTREMOS BRIDADOS PN10/16 DN 150mm</v>
          </cell>
          <cell r="F558" t="str">
            <v>u</v>
          </cell>
          <cell r="G558">
            <v>589.48</v>
          </cell>
          <cell r="H558" t="str">
            <v>432404014</v>
          </cell>
          <cell r="I558" t="str">
            <v>NP</v>
          </cell>
          <cell r="J558">
            <v>0</v>
          </cell>
          <cell r="K558">
            <v>0</v>
          </cell>
        </row>
        <row r="559">
          <cell r="A559" t="str">
            <v>M556</v>
          </cell>
          <cell r="B559" t="str">
            <v>JUNTA DE DESMONTAJE DN150mm PN16</v>
          </cell>
          <cell r="F559" t="str">
            <v>u</v>
          </cell>
          <cell r="G559">
            <v>325.41000000000003</v>
          </cell>
          <cell r="H559" t="str">
            <v>415160312</v>
          </cell>
          <cell r="I559" t="str">
            <v>NP</v>
          </cell>
          <cell r="J559">
            <v>0</v>
          </cell>
          <cell r="K559">
            <v>0</v>
          </cell>
        </row>
        <row r="560">
          <cell r="A560" t="str">
            <v>M557</v>
          </cell>
          <cell r="B560" t="str">
            <v>BRIDA DE ACERO AL CARBONO ASTM A-105  DN 150mm (INCLUYE PERNOS Y EMPAQUES)</v>
          </cell>
          <cell r="F560" t="str">
            <v>u</v>
          </cell>
          <cell r="G560">
            <v>175</v>
          </cell>
          <cell r="H560" t="str">
            <v>412780221</v>
          </cell>
          <cell r="I560" t="str">
            <v>NP</v>
          </cell>
          <cell r="J560">
            <v>0</v>
          </cell>
          <cell r="K560">
            <v>0</v>
          </cell>
        </row>
        <row r="561">
          <cell r="A561" t="str">
            <v>M558</v>
          </cell>
          <cell r="B561" t="str">
            <v>TUBERIA ACERO ASTM A36 DI= 150mm</v>
          </cell>
          <cell r="F561" t="str">
            <v>m</v>
          </cell>
          <cell r="G561">
            <v>135.19999999999999</v>
          </cell>
          <cell r="H561" t="str">
            <v>412710014</v>
          </cell>
          <cell r="I561" t="str">
            <v>NP</v>
          </cell>
          <cell r="J561">
            <v>0</v>
          </cell>
          <cell r="K561">
            <v>0</v>
          </cell>
        </row>
        <row r="562">
          <cell r="A562" t="str">
            <v>M559</v>
          </cell>
          <cell r="B562" t="str">
            <v>CODO DE ACERO ASTM A36 150mm X 90'</v>
          </cell>
          <cell r="F562" t="str">
            <v>u</v>
          </cell>
          <cell r="G562">
            <v>183</v>
          </cell>
          <cell r="H562" t="str">
            <v>3755000183</v>
          </cell>
          <cell r="I562" t="str">
            <v>NP</v>
          </cell>
          <cell r="J562">
            <v>0</v>
          </cell>
          <cell r="K562">
            <v>0</v>
          </cell>
        </row>
        <row r="563">
          <cell r="A563" t="str">
            <v>M560</v>
          </cell>
          <cell r="B563" t="str">
            <v>COLGADOR PARA TUBERIA 8 IN</v>
          </cell>
          <cell r="F563" t="str">
            <v>u</v>
          </cell>
          <cell r="G563">
            <v>4.2300000000000004</v>
          </cell>
          <cell r="H563" t="str">
            <v>375700017</v>
          </cell>
          <cell r="I563" t="str">
            <v>NP</v>
          </cell>
          <cell r="J563">
            <v>0</v>
          </cell>
          <cell r="K563">
            <v>0</v>
          </cell>
        </row>
        <row r="564">
          <cell r="A564" t="str">
            <v>M561</v>
          </cell>
          <cell r="B564" t="str">
            <v>PASAMURO PARA TUBERIA DE H.F. 150mm, L =0.40m</v>
          </cell>
          <cell r="F564" t="str">
            <v>u</v>
          </cell>
          <cell r="G564">
            <v>147.62</v>
          </cell>
          <cell r="H564" t="str">
            <v>375700017</v>
          </cell>
          <cell r="I564" t="str">
            <v>NP</v>
          </cell>
          <cell r="J564">
            <v>0</v>
          </cell>
          <cell r="K564">
            <v>0</v>
          </cell>
        </row>
        <row r="565">
          <cell r="A565" t="str">
            <v>M562</v>
          </cell>
          <cell r="B565" t="str">
            <v>ABRAZADERA GALVANIZADA DE 4"</v>
          </cell>
          <cell r="F565" t="str">
            <v>u</v>
          </cell>
          <cell r="G565">
            <v>3.83</v>
          </cell>
          <cell r="H565" t="str">
            <v>4299905236</v>
          </cell>
          <cell r="I565" t="str">
            <v>NP</v>
          </cell>
          <cell r="J565">
            <v>0</v>
          </cell>
          <cell r="K565">
            <v>0</v>
          </cell>
        </row>
        <row r="566">
          <cell r="A566" t="str">
            <v>M563</v>
          </cell>
          <cell r="B566" t="str">
            <v>TUBERIA DE VENTILACION PVC EC DI=110 mm</v>
          </cell>
          <cell r="F566" t="str">
            <v>m</v>
          </cell>
          <cell r="G566">
            <v>3.44</v>
          </cell>
          <cell r="H566" t="str">
            <v>363201011</v>
          </cell>
          <cell r="I566" t="str">
            <v>NP</v>
          </cell>
          <cell r="J566">
            <v>0</v>
          </cell>
          <cell r="K566">
            <v>0</v>
          </cell>
        </row>
        <row r="567">
          <cell r="A567" t="str">
            <v>M564</v>
          </cell>
          <cell r="B567" t="str">
            <v>PERNO DE EXPANSION D=12mm, L=7" (INCLUYE ARANDELA Y TUERCA)</v>
          </cell>
          <cell r="F567" t="str">
            <v>u</v>
          </cell>
          <cell r="G567">
            <v>1.32</v>
          </cell>
          <cell r="H567" t="str">
            <v>4299923211</v>
          </cell>
          <cell r="I567" t="str">
            <v>NP</v>
          </cell>
          <cell r="J567">
            <v>0</v>
          </cell>
          <cell r="K567">
            <v>0</v>
          </cell>
        </row>
        <row r="568">
          <cell r="A568" t="str">
            <v>M565</v>
          </cell>
          <cell r="B568" t="str">
            <v>PLATINA 75x6mm</v>
          </cell>
          <cell r="F568" t="str">
            <v>m</v>
          </cell>
          <cell r="G568">
            <v>4.29</v>
          </cell>
          <cell r="H568" t="str">
            <v>439420014</v>
          </cell>
          <cell r="I568" t="str">
            <v>NP</v>
          </cell>
          <cell r="J568">
            <v>0</v>
          </cell>
          <cell r="K568">
            <v>0</v>
          </cell>
        </row>
        <row r="569">
          <cell r="A569" t="str">
            <v>M566</v>
          </cell>
          <cell r="B569" t="str">
            <v>VARILLA Ø20mm</v>
          </cell>
          <cell r="F569" t="str">
            <v>m</v>
          </cell>
          <cell r="G569">
            <v>2.61</v>
          </cell>
          <cell r="H569" t="str">
            <v>375500021</v>
          </cell>
          <cell r="I569" t="str">
            <v>NP</v>
          </cell>
          <cell r="J569">
            <v>0</v>
          </cell>
          <cell r="K569">
            <v>0</v>
          </cell>
        </row>
        <row r="570">
          <cell r="A570" t="str">
            <v>M567</v>
          </cell>
          <cell r="B570" t="str">
            <v>PLACA 6mm</v>
          </cell>
          <cell r="F570" t="str">
            <v>m2</v>
          </cell>
          <cell r="G570">
            <v>66.099999999999994</v>
          </cell>
          <cell r="H570" t="str">
            <v>439420014</v>
          </cell>
          <cell r="I570" t="str">
            <v>NP</v>
          </cell>
          <cell r="J570">
            <v>0</v>
          </cell>
          <cell r="K570">
            <v>0</v>
          </cell>
        </row>
        <row r="571">
          <cell r="A571" t="str">
            <v>M568</v>
          </cell>
          <cell r="B571" t="str">
            <v>ANGULO 75x8mm</v>
          </cell>
          <cell r="F571" t="str">
            <v>m</v>
          </cell>
          <cell r="G571">
            <v>14.01</v>
          </cell>
          <cell r="H571" t="str">
            <v>415120013</v>
          </cell>
          <cell r="I571" t="str">
            <v>NP</v>
          </cell>
          <cell r="J571">
            <v>0</v>
          </cell>
          <cell r="K571">
            <v>0</v>
          </cell>
        </row>
        <row r="572">
          <cell r="A572" t="str">
            <v>M569</v>
          </cell>
          <cell r="B572" t="str">
            <v>PLANCHA DE ZINC DE 0.20mm</v>
          </cell>
          <cell r="F572" t="str">
            <v>m2</v>
          </cell>
          <cell r="G572">
            <v>2.81</v>
          </cell>
          <cell r="H572" t="str">
            <v>414420015</v>
          </cell>
          <cell r="I572" t="str">
            <v>NP</v>
          </cell>
          <cell r="J572">
            <v>0</v>
          </cell>
          <cell r="K572">
            <v>0</v>
          </cell>
        </row>
        <row r="573">
          <cell r="A573" t="str">
            <v>M570</v>
          </cell>
          <cell r="B573" t="str">
            <v>TUBERIA GALVANIZADA 1"</v>
          </cell>
          <cell r="F573" t="str">
            <v>m</v>
          </cell>
          <cell r="G573">
            <v>7.95</v>
          </cell>
          <cell r="H573" t="str">
            <v>412740021</v>
          </cell>
          <cell r="I573" t="str">
            <v>NP</v>
          </cell>
          <cell r="J573">
            <v>0</v>
          </cell>
          <cell r="K573">
            <v>0</v>
          </cell>
        </row>
        <row r="574">
          <cell r="A574" t="str">
            <v>M571</v>
          </cell>
          <cell r="B574" t="str">
            <v>SET DE BISAGRA</v>
          </cell>
          <cell r="F574" t="str">
            <v>u</v>
          </cell>
          <cell r="G574">
            <v>2.87</v>
          </cell>
          <cell r="H574" t="str">
            <v>429921729</v>
          </cell>
          <cell r="I574" t="str">
            <v>NP</v>
          </cell>
          <cell r="J574">
            <v>0</v>
          </cell>
          <cell r="K574">
            <v>0</v>
          </cell>
        </row>
        <row r="575">
          <cell r="A575" t="str">
            <v>M572</v>
          </cell>
          <cell r="B575" t="str">
            <v>PLACA DE FIBROCEMENTO 8mm</v>
          </cell>
          <cell r="F575" t="str">
            <v>m2</v>
          </cell>
          <cell r="G575">
            <v>4.1500000000000004</v>
          </cell>
          <cell r="H575" t="str">
            <v>375700011</v>
          </cell>
          <cell r="I575" t="str">
            <v>NP</v>
          </cell>
          <cell r="J575">
            <v>0</v>
          </cell>
          <cell r="K575">
            <v>0</v>
          </cell>
        </row>
        <row r="576">
          <cell r="A576" t="str">
            <v>M573</v>
          </cell>
          <cell r="B576" t="str">
            <v>CLAVO P7 4"</v>
          </cell>
          <cell r="F576" t="str">
            <v>Kg</v>
          </cell>
          <cell r="G576">
            <v>1.5</v>
          </cell>
          <cell r="H576" t="str">
            <v>429993125</v>
          </cell>
          <cell r="I576" t="str">
            <v>NP</v>
          </cell>
          <cell r="J576">
            <v>0</v>
          </cell>
          <cell r="K576">
            <v>0</v>
          </cell>
        </row>
        <row r="577">
          <cell r="A577" t="str">
            <v>M574</v>
          </cell>
          <cell r="B577" t="str">
            <v>TIRAFONDO DE 100mm (4")</v>
          </cell>
          <cell r="F577" t="str">
            <v>u</v>
          </cell>
          <cell r="G577">
            <v>0.03</v>
          </cell>
          <cell r="H577" t="str">
            <v>429993125</v>
          </cell>
          <cell r="I577" t="str">
            <v>NP</v>
          </cell>
          <cell r="J577">
            <v>0</v>
          </cell>
          <cell r="K577">
            <v>0</v>
          </cell>
        </row>
        <row r="578">
          <cell r="A578" t="str">
            <v>M575</v>
          </cell>
          <cell r="B578" t="str">
            <v>LISTON 2" x 2"</v>
          </cell>
          <cell r="F578" t="str">
            <v>m</v>
          </cell>
          <cell r="G578">
            <v>1.74</v>
          </cell>
          <cell r="H578" t="str">
            <v>313100016</v>
          </cell>
          <cell r="I578" t="str">
            <v>NP</v>
          </cell>
          <cell r="J578">
            <v>0</v>
          </cell>
          <cell r="K578">
            <v>0</v>
          </cell>
        </row>
        <row r="579">
          <cell r="A579" t="str">
            <v>M576</v>
          </cell>
          <cell r="B579" t="str">
            <v>BLOQUE LADRILLO LISO 30x30x15</v>
          </cell>
          <cell r="F579" t="str">
            <v>u</v>
          </cell>
          <cell r="G579">
            <v>0.75</v>
          </cell>
          <cell r="H579" t="str">
            <v>373200014</v>
          </cell>
          <cell r="I579" t="str">
            <v>NP</v>
          </cell>
          <cell r="J579">
            <v>0</v>
          </cell>
          <cell r="K579">
            <v>0</v>
          </cell>
        </row>
        <row r="580">
          <cell r="A580" t="str">
            <v>M577</v>
          </cell>
          <cell r="B580" t="str">
            <v>TUBO CUADRADO AISI 304 1" E=2mm</v>
          </cell>
          <cell r="F580" t="str">
            <v>m</v>
          </cell>
          <cell r="G580">
            <v>37.21</v>
          </cell>
          <cell r="H580" t="str">
            <v>375700015</v>
          </cell>
          <cell r="I580" t="str">
            <v>NP</v>
          </cell>
          <cell r="J580">
            <v>0</v>
          </cell>
          <cell r="K580">
            <v>0</v>
          </cell>
        </row>
        <row r="581">
          <cell r="A581" t="str">
            <v>M578</v>
          </cell>
          <cell r="B581" t="str">
            <v>LLAVE PRESSMATIC PARA LAVABO</v>
          </cell>
          <cell r="F581" t="str">
            <v>u</v>
          </cell>
          <cell r="G581">
            <v>67.41</v>
          </cell>
          <cell r="H581" t="str">
            <v>4291100132</v>
          </cell>
          <cell r="I581" t="str">
            <v>NP</v>
          </cell>
          <cell r="J581">
            <v>0</v>
          </cell>
          <cell r="K581">
            <v>0</v>
          </cell>
        </row>
        <row r="582">
          <cell r="A582" t="str">
            <v>M579</v>
          </cell>
          <cell r="B582" t="str">
            <v>MUEBLE PARA BAÑO 0.5x0.8m (INCLUYE GUIA DE ARMADO, HERRAJES PARA ENSAMBLADO, BISAGRAS DE FRENO)</v>
          </cell>
          <cell r="F582" t="str">
            <v>u</v>
          </cell>
          <cell r="G582">
            <v>133.97999999999999</v>
          </cell>
          <cell r="H582" t="str">
            <v>381401016</v>
          </cell>
          <cell r="I582" t="str">
            <v>NP</v>
          </cell>
          <cell r="J582">
            <v>0</v>
          </cell>
          <cell r="K582">
            <v>0</v>
          </cell>
        </row>
        <row r="583">
          <cell r="A583" t="str">
            <v>M580</v>
          </cell>
          <cell r="B583" t="str">
            <v>SILLA CON RUEDAS PARA OFICINA</v>
          </cell>
          <cell r="F583" t="str">
            <v>u</v>
          </cell>
          <cell r="G583">
            <v>65.319999999999993</v>
          </cell>
          <cell r="H583" t="str">
            <v>381110241</v>
          </cell>
          <cell r="I583" t="str">
            <v>NP</v>
          </cell>
          <cell r="J583">
            <v>0</v>
          </cell>
          <cell r="K583">
            <v>0</v>
          </cell>
        </row>
        <row r="584">
          <cell r="A584" t="str">
            <v>M581</v>
          </cell>
          <cell r="B584" t="str">
            <v>MESA DE ESCRITORIO 115x60 cm</v>
          </cell>
          <cell r="F584" t="str">
            <v>u</v>
          </cell>
          <cell r="G584">
            <v>182.33</v>
          </cell>
          <cell r="H584" t="str">
            <v>3812200351</v>
          </cell>
          <cell r="I584" t="str">
            <v>NP</v>
          </cell>
          <cell r="J584">
            <v>0</v>
          </cell>
          <cell r="K584">
            <v>0</v>
          </cell>
        </row>
        <row r="585">
          <cell r="A585" t="str">
            <v>M582</v>
          </cell>
          <cell r="B585" t="str">
            <v>MALLA HEXAGONAL 5/8"</v>
          </cell>
          <cell r="F585" t="str">
            <v>m2</v>
          </cell>
          <cell r="G585">
            <v>1.95</v>
          </cell>
          <cell r="H585" t="str">
            <v>4294300110</v>
          </cell>
          <cell r="I585" t="str">
            <v>NP</v>
          </cell>
          <cell r="J585">
            <v>0</v>
          </cell>
          <cell r="K585">
            <v>0</v>
          </cell>
        </row>
        <row r="586">
          <cell r="A586" t="str">
            <v>M583</v>
          </cell>
          <cell r="B586" t="str">
            <v>JUEGO MEZCLADOR MONOCOMANDO PARA DUCHA</v>
          </cell>
          <cell r="F586" t="str">
            <v>u</v>
          </cell>
          <cell r="G586">
            <v>62.12</v>
          </cell>
          <cell r="H586" t="str">
            <v>429992328</v>
          </cell>
          <cell r="I586" t="str">
            <v>NP</v>
          </cell>
          <cell r="J586">
            <v>0</v>
          </cell>
          <cell r="K586">
            <v>0</v>
          </cell>
        </row>
        <row r="587">
          <cell r="A587" t="str">
            <v>M584</v>
          </cell>
          <cell r="B587" t="str">
            <v>ADOQUINES E=8cm</v>
          </cell>
          <cell r="F587" t="str">
            <v>m3</v>
          </cell>
          <cell r="G587">
            <v>16.45</v>
          </cell>
          <cell r="H587" t="str">
            <v>373700017</v>
          </cell>
          <cell r="I587" t="str">
            <v>NP</v>
          </cell>
          <cell r="J587">
            <v>0</v>
          </cell>
          <cell r="K587">
            <v>0</v>
          </cell>
        </row>
        <row r="588">
          <cell r="A588" t="str">
            <v>M585</v>
          </cell>
          <cell r="B588" t="str">
            <v>ARBOLES</v>
          </cell>
          <cell r="F588" t="str">
            <v>u</v>
          </cell>
          <cell r="G588">
            <v>49.5</v>
          </cell>
          <cell r="H588" t="str">
            <v>831310012</v>
          </cell>
          <cell r="I588" t="str">
            <v>NP</v>
          </cell>
          <cell r="J588">
            <v>0</v>
          </cell>
          <cell r="K588">
            <v>0</v>
          </cell>
        </row>
        <row r="589">
          <cell r="A589" t="str">
            <v>M586</v>
          </cell>
          <cell r="B589" t="str">
            <v>BIDON DE AGUA</v>
          </cell>
          <cell r="F589" t="str">
            <v>u</v>
          </cell>
          <cell r="G589">
            <v>4.83</v>
          </cell>
          <cell r="H589" t="str">
            <v>180000011</v>
          </cell>
          <cell r="I589" t="str">
            <v>NP</v>
          </cell>
          <cell r="J589">
            <v>0</v>
          </cell>
          <cell r="K589">
            <v>0</v>
          </cell>
        </row>
        <row r="590">
          <cell r="A590" t="str">
            <v>M587</v>
          </cell>
          <cell r="B590" t="str">
            <v>AGROBIOCHAR FORMULA AGRICOLA (ACONDICIONADOR DE SUELO)</v>
          </cell>
          <cell r="F590" t="str">
            <v>Kg</v>
          </cell>
          <cell r="G590">
            <v>6.16</v>
          </cell>
          <cell r="H590" t="str">
            <v>346191011</v>
          </cell>
          <cell r="I590" t="str">
            <v>NP</v>
          </cell>
          <cell r="J590">
            <v>0</v>
          </cell>
          <cell r="K590">
            <v>0</v>
          </cell>
        </row>
        <row r="591">
          <cell r="A591" t="str">
            <v>M588</v>
          </cell>
          <cell r="B591" t="str">
            <v>POSTES DE CAÑA GUADUA</v>
          </cell>
          <cell r="F591" t="str">
            <v>u</v>
          </cell>
          <cell r="G591">
            <v>3.22</v>
          </cell>
          <cell r="H591" t="str">
            <v>153001137</v>
          </cell>
          <cell r="I591" t="str">
            <v>NP</v>
          </cell>
          <cell r="J591">
            <v>0</v>
          </cell>
          <cell r="K591">
            <v>0</v>
          </cell>
        </row>
        <row r="592">
          <cell r="A592" t="str">
            <v>M589</v>
          </cell>
          <cell r="B592" t="str">
            <v>SACO DE CESPED BERMUDA (5 m2)</v>
          </cell>
          <cell r="F592" t="str">
            <v>u</v>
          </cell>
          <cell r="G592">
            <v>6.24</v>
          </cell>
          <cell r="H592" t="str">
            <v>15400011</v>
          </cell>
          <cell r="I592" t="str">
            <v>NP</v>
          </cell>
          <cell r="J592">
            <v>0</v>
          </cell>
          <cell r="K592">
            <v>0</v>
          </cell>
        </row>
        <row r="593">
          <cell r="A593" t="str">
            <v>M590</v>
          </cell>
          <cell r="B593" t="str">
            <v>VARILLA DE ACERO INOXIDABLE D=6mm</v>
          </cell>
          <cell r="F593" t="str">
            <v>m</v>
          </cell>
          <cell r="G593">
            <v>1.52</v>
          </cell>
          <cell r="H593" t="str">
            <v>412641211</v>
          </cell>
          <cell r="I593" t="str">
            <v>NP</v>
          </cell>
          <cell r="J593">
            <v>0</v>
          </cell>
          <cell r="K593">
            <v>0</v>
          </cell>
        </row>
        <row r="594">
          <cell r="A594" t="str">
            <v>M591</v>
          </cell>
          <cell r="B594" t="str">
            <v>PERFIL ESTRUCTURAL L 20x3mm ACERO INOXIDABLE</v>
          </cell>
          <cell r="F594" t="str">
            <v>m</v>
          </cell>
          <cell r="G594">
            <v>4.12</v>
          </cell>
          <cell r="H594" t="str">
            <v>412620013</v>
          </cell>
          <cell r="I594" t="str">
            <v>NP</v>
          </cell>
          <cell r="J594">
            <v>0</v>
          </cell>
          <cell r="K594">
            <v>0</v>
          </cell>
        </row>
        <row r="595">
          <cell r="A595" t="str">
            <v>M592</v>
          </cell>
          <cell r="B595" t="str">
            <v>PLANCHA AGUJERADA E=6mm, D=5cm</v>
          </cell>
          <cell r="F595" t="str">
            <v>m2</v>
          </cell>
          <cell r="G595">
            <v>525.64</v>
          </cell>
          <cell r="H595" t="str">
            <v>319220212</v>
          </cell>
          <cell r="I595" t="str">
            <v>NP</v>
          </cell>
          <cell r="J595">
            <v>0</v>
          </cell>
          <cell r="K595">
            <v>0</v>
          </cell>
        </row>
        <row r="596">
          <cell r="A596" t="str">
            <v>M593</v>
          </cell>
          <cell r="B596" t="str">
            <v>VALVULA DE COMPUERTA VASTAGO FIJO EXTREMOS BRIDADOS PN10 DN 200mm</v>
          </cell>
          <cell r="F596" t="str">
            <v>u</v>
          </cell>
          <cell r="G596">
            <v>894.76</v>
          </cell>
          <cell r="H596" t="str">
            <v>432404014</v>
          </cell>
          <cell r="I596" t="str">
            <v>NP</v>
          </cell>
          <cell r="J596">
            <v>0</v>
          </cell>
          <cell r="K596">
            <v>0</v>
          </cell>
        </row>
        <row r="597">
          <cell r="A597" t="str">
            <v>M594</v>
          </cell>
          <cell r="B597" t="str">
            <v>UNION MECANICA 200mm</v>
          </cell>
          <cell r="F597" t="str">
            <v>u</v>
          </cell>
          <cell r="G597">
            <v>105.84</v>
          </cell>
          <cell r="H597" t="str">
            <v>3632060120</v>
          </cell>
          <cell r="I597" t="str">
            <v>NP</v>
          </cell>
          <cell r="J597">
            <v>0</v>
          </cell>
          <cell r="K597">
            <v>0</v>
          </cell>
        </row>
        <row r="598">
          <cell r="A598" t="str">
            <v>M595</v>
          </cell>
          <cell r="B598" t="str">
            <v>BRIDA DE ACERO AL CARBONO ASTM A-105 DN 200mm (INCLUYE PERNOS Y EMPAQUES)</v>
          </cell>
          <cell r="F598" t="str">
            <v>u</v>
          </cell>
          <cell r="G598">
            <v>200</v>
          </cell>
          <cell r="H598" t="str">
            <v>412780221</v>
          </cell>
          <cell r="I598" t="str">
            <v>NP</v>
          </cell>
          <cell r="J598">
            <v>0</v>
          </cell>
          <cell r="K598">
            <v>0</v>
          </cell>
        </row>
        <row r="599">
          <cell r="A599" t="str">
            <v>M596</v>
          </cell>
          <cell r="B599" t="str">
            <v>TUBERIA PVC ESTRUCTURADA DI=110mm</v>
          </cell>
          <cell r="F599" t="str">
            <v>m</v>
          </cell>
          <cell r="G599">
            <v>5.8</v>
          </cell>
          <cell r="H599" t="str">
            <v>363201011</v>
          </cell>
          <cell r="I599" t="str">
            <v>NP</v>
          </cell>
          <cell r="J599">
            <v>0</v>
          </cell>
          <cell r="K599">
            <v>0</v>
          </cell>
        </row>
        <row r="600">
          <cell r="A600" t="str">
            <v>M597</v>
          </cell>
          <cell r="B600" t="str">
            <v>CODO DESAGUE CC 220mm X 90'</v>
          </cell>
          <cell r="F600" t="str">
            <v>u</v>
          </cell>
          <cell r="G600">
            <v>12.6</v>
          </cell>
          <cell r="H600" t="str">
            <v>3755000183</v>
          </cell>
          <cell r="I600" t="str">
            <v>NP</v>
          </cell>
          <cell r="J600">
            <v>0</v>
          </cell>
          <cell r="K600">
            <v>0</v>
          </cell>
        </row>
        <row r="601">
          <cell r="A601" t="str">
            <v>M598</v>
          </cell>
          <cell r="B601" t="str">
            <v>CODO DESAGUE CC 160mm X 90'</v>
          </cell>
          <cell r="F601" t="str">
            <v>u</v>
          </cell>
          <cell r="G601">
            <v>12.6</v>
          </cell>
          <cell r="H601" t="str">
            <v>3755000183</v>
          </cell>
          <cell r="I601" t="str">
            <v>NP</v>
          </cell>
          <cell r="J601">
            <v>0</v>
          </cell>
          <cell r="K601">
            <v>0</v>
          </cell>
        </row>
        <row r="602">
          <cell r="A602" t="str">
            <v>M599</v>
          </cell>
          <cell r="B602" t="str">
            <v>CODO DESAGUE CC 125mm X 45'</v>
          </cell>
          <cell r="F602" t="str">
            <v>u</v>
          </cell>
          <cell r="G602">
            <v>6.9</v>
          </cell>
          <cell r="H602" t="str">
            <v>3755000183</v>
          </cell>
          <cell r="I602" t="str">
            <v>NP</v>
          </cell>
          <cell r="J602">
            <v>0</v>
          </cell>
          <cell r="K602">
            <v>0</v>
          </cell>
        </row>
        <row r="603">
          <cell r="A603" t="str">
            <v>M600</v>
          </cell>
          <cell r="B603" t="str">
            <v>BLOWER DE 15 HP</v>
          </cell>
          <cell r="F603" t="str">
            <v>u</v>
          </cell>
          <cell r="G603">
            <v>1800</v>
          </cell>
          <cell r="H603" t="str">
            <v>432300416</v>
          </cell>
          <cell r="I603" t="str">
            <v>NP</v>
          </cell>
          <cell r="J603">
            <v>0</v>
          </cell>
          <cell r="K603">
            <v>0</v>
          </cell>
        </row>
        <row r="604">
          <cell r="A604" t="str">
            <v>M601</v>
          </cell>
          <cell r="B604" t="str">
            <v>DIFUSOR DE 12" (INCLUYE ACCESORIOS)</v>
          </cell>
          <cell r="F604" t="str">
            <v>u</v>
          </cell>
          <cell r="G604">
            <v>65</v>
          </cell>
          <cell r="H604" t="str">
            <v>449170931</v>
          </cell>
          <cell r="I604" t="str">
            <v>NP</v>
          </cell>
          <cell r="J604">
            <v>0</v>
          </cell>
          <cell r="K604">
            <v>0</v>
          </cell>
        </row>
        <row r="605">
          <cell r="A605" t="str">
            <v>M602</v>
          </cell>
          <cell r="B605" t="str">
            <v>VALVULA DE ALIVIO D=150mm PN10</v>
          </cell>
          <cell r="F605" t="str">
            <v>u</v>
          </cell>
          <cell r="G605">
            <v>7446</v>
          </cell>
          <cell r="H605" t="str">
            <v>432403011</v>
          </cell>
          <cell r="I605" t="str">
            <v>NP</v>
          </cell>
          <cell r="J605">
            <v>0</v>
          </cell>
          <cell r="K605">
            <v>0</v>
          </cell>
        </row>
        <row r="606">
          <cell r="A606" t="str">
            <v>M603</v>
          </cell>
          <cell r="B606" t="str">
            <v>TUBERIA ACERO INOXIDABLE AISI 304  D=6 IN</v>
          </cell>
          <cell r="F606" t="str">
            <v>u</v>
          </cell>
          <cell r="G606">
            <v>116.5</v>
          </cell>
          <cell r="H606" t="str">
            <v>412780311</v>
          </cell>
          <cell r="I606" t="str">
            <v>NP</v>
          </cell>
          <cell r="J606">
            <v>0</v>
          </cell>
          <cell r="K606">
            <v>0</v>
          </cell>
        </row>
        <row r="607">
          <cell r="A607" t="str">
            <v>M604</v>
          </cell>
          <cell r="B607" t="str">
            <v>CODO DE ACERO INOXIDABLE AISI 304 D =6 IN</v>
          </cell>
          <cell r="F607" t="str">
            <v>u</v>
          </cell>
          <cell r="G607">
            <v>198</v>
          </cell>
          <cell r="H607" t="str">
            <v>412780311</v>
          </cell>
          <cell r="I607" t="str">
            <v>NP</v>
          </cell>
          <cell r="J607">
            <v>0</v>
          </cell>
          <cell r="K607">
            <v>0</v>
          </cell>
        </row>
        <row r="608">
          <cell r="A608" t="str">
            <v>M605</v>
          </cell>
          <cell r="B608" t="str">
            <v>GRAVA PARA FILTRO (18-25mm)</v>
          </cell>
          <cell r="F608" t="str">
            <v>Kg</v>
          </cell>
          <cell r="G608">
            <v>0.17</v>
          </cell>
          <cell r="H608" t="str">
            <v>449170935</v>
          </cell>
          <cell r="I608" t="str">
            <v>NP</v>
          </cell>
          <cell r="J608">
            <v>0</v>
          </cell>
          <cell r="K608">
            <v>0</v>
          </cell>
        </row>
        <row r="609">
          <cell r="A609" t="str">
            <v>M606</v>
          </cell>
          <cell r="B609" t="str">
            <v>BLOQUE DE 9x19x39cm</v>
          </cell>
          <cell r="F609" t="str">
            <v>u</v>
          </cell>
          <cell r="G609">
            <v>0.45</v>
          </cell>
          <cell r="H609" t="str">
            <v>375400011</v>
          </cell>
          <cell r="I609" t="str">
            <v>NP</v>
          </cell>
          <cell r="J609">
            <v>0</v>
          </cell>
          <cell r="K609">
            <v>0</v>
          </cell>
        </row>
        <row r="610">
          <cell r="A610" t="str">
            <v>M607</v>
          </cell>
          <cell r="B610" t="str">
            <v>COLLARÍN 63mm X 3/4"</v>
          </cell>
          <cell r="F610" t="str">
            <v>u</v>
          </cell>
          <cell r="G610">
            <v>4.12</v>
          </cell>
          <cell r="H610" t="str">
            <v>375700017</v>
          </cell>
          <cell r="I610" t="str">
            <v>NP</v>
          </cell>
          <cell r="J610">
            <v>0</v>
          </cell>
          <cell r="K610">
            <v>0</v>
          </cell>
        </row>
        <row r="611">
          <cell r="A611" t="str">
            <v>M608</v>
          </cell>
          <cell r="B611" t="str">
            <v>ADAPTADOR 3/4" PEAD</v>
          </cell>
          <cell r="F611" t="str">
            <v>u</v>
          </cell>
          <cell r="G611">
            <v>4.95</v>
          </cell>
          <cell r="H611" t="str">
            <v>375500019</v>
          </cell>
          <cell r="I611" t="str">
            <v>NP</v>
          </cell>
          <cell r="J611">
            <v>0</v>
          </cell>
          <cell r="K611">
            <v>0</v>
          </cell>
        </row>
        <row r="612">
          <cell r="A612" t="str">
            <v>M609</v>
          </cell>
          <cell r="B612" t="str">
            <v>TUBERIA PEAD 20mm 1.6 MPA</v>
          </cell>
          <cell r="F612" t="str">
            <v>m</v>
          </cell>
          <cell r="G612">
            <v>1.1100000000000001</v>
          </cell>
          <cell r="H612" t="str">
            <v>3632010113</v>
          </cell>
          <cell r="I612" t="str">
            <v>NP</v>
          </cell>
          <cell r="J612">
            <v>0</v>
          </cell>
          <cell r="K612">
            <v>0</v>
          </cell>
        </row>
        <row r="613">
          <cell r="A613" t="str">
            <v>M610</v>
          </cell>
          <cell r="B613" t="str">
            <v>CODO PEAD 90' x 20mm</v>
          </cell>
          <cell r="F613" t="str">
            <v>u</v>
          </cell>
          <cell r="G613">
            <v>2.08</v>
          </cell>
          <cell r="H613" t="str">
            <v>3755000183</v>
          </cell>
          <cell r="I613" t="str">
            <v>NP</v>
          </cell>
          <cell r="J613">
            <v>0</v>
          </cell>
          <cell r="K613">
            <v>0</v>
          </cell>
        </row>
        <row r="614">
          <cell r="A614" t="str">
            <v>M611</v>
          </cell>
          <cell r="B614" t="str">
            <v>UNION DE COMPRESION 20mm</v>
          </cell>
          <cell r="F614" t="str">
            <v>u</v>
          </cell>
          <cell r="G614">
            <v>2.93</v>
          </cell>
          <cell r="H614" t="str">
            <v>375700017</v>
          </cell>
          <cell r="I614" t="str">
            <v>NP</v>
          </cell>
          <cell r="J614">
            <v>0</v>
          </cell>
          <cell r="K614">
            <v>0</v>
          </cell>
        </row>
        <row r="615">
          <cell r="A615" t="str">
            <v>M612</v>
          </cell>
          <cell r="B615" t="str">
            <v>TEE 3/4 A 1/2 IN PP ROSCABLE</v>
          </cell>
          <cell r="F615" t="str">
            <v>u</v>
          </cell>
          <cell r="G615">
            <v>1.94</v>
          </cell>
          <cell r="H615" t="str">
            <v>3632060113</v>
          </cell>
          <cell r="I615" t="str">
            <v>NP</v>
          </cell>
          <cell r="J615">
            <v>0</v>
          </cell>
          <cell r="K615">
            <v>0</v>
          </cell>
        </row>
        <row r="616">
          <cell r="A616" t="str">
            <v>M613</v>
          </cell>
          <cell r="B616" t="str">
            <v>TUBERIA DESAGUE PVC EC 110mm</v>
          </cell>
          <cell r="F616" t="str">
            <v>m</v>
          </cell>
          <cell r="G616">
            <v>4.6900000000000004</v>
          </cell>
          <cell r="H616" t="str">
            <v>363201011</v>
          </cell>
          <cell r="I616" t="str">
            <v>NP</v>
          </cell>
          <cell r="J616">
            <v>0</v>
          </cell>
          <cell r="K616">
            <v>0</v>
          </cell>
        </row>
        <row r="617">
          <cell r="A617" t="str">
            <v>M614</v>
          </cell>
          <cell r="B617" t="str">
            <v>TUBERIA DESAGUE PVC EC 50mm</v>
          </cell>
          <cell r="F617" t="str">
            <v>m</v>
          </cell>
          <cell r="G617">
            <v>1.9</v>
          </cell>
          <cell r="H617" t="str">
            <v>363201011</v>
          </cell>
          <cell r="I617" t="str">
            <v>NP</v>
          </cell>
          <cell r="J617">
            <v>0</v>
          </cell>
          <cell r="K617">
            <v>0</v>
          </cell>
        </row>
        <row r="618">
          <cell r="A618" t="str">
            <v>M615</v>
          </cell>
          <cell r="B618" t="str">
            <v>TUBERIA ACERO ASTM A36 DI = 100mm</v>
          </cell>
          <cell r="F618" t="str">
            <v>m</v>
          </cell>
          <cell r="G618">
            <v>71.12</v>
          </cell>
          <cell r="H618" t="str">
            <v>412710014</v>
          </cell>
          <cell r="I618" t="str">
            <v>NP</v>
          </cell>
          <cell r="J618">
            <v>0</v>
          </cell>
          <cell r="K618">
            <v>0</v>
          </cell>
        </row>
        <row r="619">
          <cell r="A619" t="str">
            <v>M616</v>
          </cell>
          <cell r="B619" t="str">
            <v>BOMBA SUMERGIBLE 1 HP 110/220V 1F</v>
          </cell>
          <cell r="F619" t="str">
            <v>u</v>
          </cell>
          <cell r="G619">
            <v>1185.78</v>
          </cell>
          <cell r="H619" t="str">
            <v>432205014</v>
          </cell>
          <cell r="I619" t="str">
            <v>NP</v>
          </cell>
          <cell r="J619">
            <v>0</v>
          </cell>
          <cell r="K619">
            <v>0</v>
          </cell>
        </row>
        <row r="620">
          <cell r="A620" t="str">
            <v>M617</v>
          </cell>
          <cell r="B620" t="str">
            <v>PERFIL ESTRUCTURAL L 20X3mm</v>
          </cell>
          <cell r="F620" t="str">
            <v>m</v>
          </cell>
          <cell r="G620">
            <v>0.99</v>
          </cell>
          <cell r="H620" t="str">
            <v>412620013</v>
          </cell>
          <cell r="I620" t="str">
            <v>NP</v>
          </cell>
          <cell r="J620">
            <v>0</v>
          </cell>
          <cell r="K620">
            <v>0</v>
          </cell>
        </row>
        <row r="621">
          <cell r="A621" t="str">
            <v>M618</v>
          </cell>
          <cell r="B621" t="str">
            <v>VARILLA Ø10mm</v>
          </cell>
          <cell r="F621" t="str">
            <v>Kg</v>
          </cell>
          <cell r="G621">
            <v>1.21</v>
          </cell>
          <cell r="H621" t="str">
            <v>375500021</v>
          </cell>
          <cell r="I621" t="str">
            <v>NP</v>
          </cell>
          <cell r="J621">
            <v>0</v>
          </cell>
          <cell r="K621">
            <v>0</v>
          </cell>
        </row>
        <row r="622">
          <cell r="A622" t="str">
            <v>M619</v>
          </cell>
          <cell r="B622" t="str">
            <v>PLANCHA DE ACERO A36 E=10mm</v>
          </cell>
          <cell r="F622" t="str">
            <v>m2</v>
          </cell>
          <cell r="G622">
            <v>66.209999999999994</v>
          </cell>
          <cell r="H622" t="str">
            <v>319220212</v>
          </cell>
          <cell r="I622" t="str">
            <v>NP</v>
          </cell>
          <cell r="J622">
            <v>0</v>
          </cell>
          <cell r="K622">
            <v>0</v>
          </cell>
        </row>
        <row r="623">
          <cell r="A623" t="str">
            <v>M620</v>
          </cell>
          <cell r="B623" t="str">
            <v>PASAMURO PARA TUBERIA DE H.F. 250mm, L=0.40m</v>
          </cell>
          <cell r="F623" t="str">
            <v>u</v>
          </cell>
          <cell r="G623">
            <v>246.04</v>
          </cell>
          <cell r="H623" t="str">
            <v>375700017</v>
          </cell>
          <cell r="I623" t="str">
            <v>NP</v>
          </cell>
          <cell r="J623">
            <v>0</v>
          </cell>
          <cell r="K623">
            <v>0</v>
          </cell>
        </row>
        <row r="624">
          <cell r="A624" t="str">
            <v>M621</v>
          </cell>
          <cell r="B624" t="str">
            <v>PASAMURO PARA TUBERIA DE H.F. 200mm, L=0.40m</v>
          </cell>
          <cell r="F624" t="str">
            <v>u</v>
          </cell>
          <cell r="G624">
            <v>196.83</v>
          </cell>
          <cell r="H624" t="str">
            <v>375700017</v>
          </cell>
          <cell r="I624" t="str">
            <v>NP</v>
          </cell>
          <cell r="J624">
            <v>0</v>
          </cell>
          <cell r="K624">
            <v>0</v>
          </cell>
        </row>
        <row r="625">
          <cell r="A625" t="str">
            <v>M622</v>
          </cell>
          <cell r="B625" t="str">
            <v>PASAMURO PARA TUBERIA DE H.F. 100mm, L=0.40m</v>
          </cell>
          <cell r="F625" t="str">
            <v>u</v>
          </cell>
          <cell r="G625">
            <v>98.42</v>
          </cell>
          <cell r="H625" t="str">
            <v>375700017</v>
          </cell>
          <cell r="I625" t="str">
            <v>NP</v>
          </cell>
          <cell r="J625">
            <v>0</v>
          </cell>
          <cell r="K625">
            <v>0</v>
          </cell>
        </row>
        <row r="626">
          <cell r="A626" t="str">
            <v>M623</v>
          </cell>
          <cell r="B626" t="str">
            <v>MAQUINA DE CONTROL DE OLORES, INCLUYE 185 PIES3 DE MEDIO CONVERTIDOR, CAPACIDAD 860CFM (1461 M3/H), INCLUYE BLOWER 460 VAC</v>
          </cell>
          <cell r="F626" t="str">
            <v>u</v>
          </cell>
          <cell r="G626">
            <v>77153.240000000005</v>
          </cell>
          <cell r="H626" t="str">
            <v>439411014</v>
          </cell>
          <cell r="I626" t="str">
            <v>NP</v>
          </cell>
          <cell r="J626">
            <v>0</v>
          </cell>
          <cell r="K626">
            <v>0</v>
          </cell>
        </row>
        <row r="627">
          <cell r="A627" t="str">
            <v>M624</v>
          </cell>
          <cell r="B627" t="str">
            <v>TABLERO ARRANCADOR CON PANEL DE ACERO INOXIDABLE, INCLUYE PROTECCIONES</v>
          </cell>
          <cell r="F627" t="str">
            <v>u</v>
          </cell>
          <cell r="G627">
            <v>1200</v>
          </cell>
          <cell r="H627" t="str">
            <v>46910042</v>
          </cell>
          <cell r="I627" t="str">
            <v>NP</v>
          </cell>
          <cell r="J627">
            <v>0</v>
          </cell>
          <cell r="K627">
            <v>0</v>
          </cell>
        </row>
        <row r="628">
          <cell r="A628" t="str">
            <v>M625</v>
          </cell>
          <cell r="B628" t="str">
            <v>TUBERIA DE VENTILACION EC D=200mm</v>
          </cell>
          <cell r="F628" t="str">
            <v>m</v>
          </cell>
          <cell r="G628">
            <v>14.75</v>
          </cell>
          <cell r="H628" t="str">
            <v>363201011</v>
          </cell>
          <cell r="I628" t="str">
            <v>NP</v>
          </cell>
          <cell r="J628">
            <v>0</v>
          </cell>
          <cell r="K628">
            <v>0</v>
          </cell>
        </row>
        <row r="629">
          <cell r="A629" t="str">
            <v>M626</v>
          </cell>
          <cell r="B629" t="str">
            <v>CODO VENTILACION CC PVC 200mmX90'</v>
          </cell>
          <cell r="F629" t="str">
            <v>u</v>
          </cell>
          <cell r="G629">
            <v>18.29</v>
          </cell>
          <cell r="H629" t="str">
            <v>3755000183</v>
          </cell>
          <cell r="I629" t="str">
            <v>NP</v>
          </cell>
          <cell r="J629">
            <v>0</v>
          </cell>
          <cell r="K629">
            <v>0</v>
          </cell>
        </row>
        <row r="630">
          <cell r="A630" t="str">
            <v>M627</v>
          </cell>
          <cell r="B630" t="str">
            <v>TEE VENTILACION PVC EC 200mm</v>
          </cell>
          <cell r="F630" t="str">
            <v>u</v>
          </cell>
          <cell r="G630">
            <v>30.33</v>
          </cell>
          <cell r="H630" t="str">
            <v>375700017</v>
          </cell>
          <cell r="I630" t="str">
            <v>NP</v>
          </cell>
          <cell r="J630">
            <v>0</v>
          </cell>
          <cell r="K630">
            <v>0</v>
          </cell>
        </row>
        <row r="631">
          <cell r="A631" t="str">
            <v>M628</v>
          </cell>
          <cell r="B631" t="str">
            <v>CRUCETA DE ACERO GALVANIZADO, PERFIL L 2.4m</v>
          </cell>
          <cell r="F631" t="str">
            <v>u</v>
          </cell>
          <cell r="G631">
            <v>76.16</v>
          </cell>
          <cell r="H631" t="str">
            <v>4299905245</v>
          </cell>
          <cell r="I631" t="str">
            <v>NP</v>
          </cell>
          <cell r="J631">
            <v>0</v>
          </cell>
          <cell r="K631">
            <v>0</v>
          </cell>
        </row>
        <row r="632">
          <cell r="A632" t="str">
            <v>M629</v>
          </cell>
          <cell r="B632" t="str">
            <v>PIE DE AMIGO ACERO GALVANIZADO PERFIL L 28"</v>
          </cell>
          <cell r="F632" t="str">
            <v>u</v>
          </cell>
          <cell r="G632">
            <v>6</v>
          </cell>
          <cell r="H632" t="str">
            <v>4299905246</v>
          </cell>
          <cell r="I632" t="str">
            <v>NP</v>
          </cell>
          <cell r="J632">
            <v>0</v>
          </cell>
          <cell r="K632">
            <v>0</v>
          </cell>
        </row>
        <row r="633">
          <cell r="A633" t="str">
            <v>M630</v>
          </cell>
          <cell r="B633" t="str">
            <v>PERNO DE OJO ACERO GALVANIZADO 5/8" x 10"</v>
          </cell>
          <cell r="F633" t="str">
            <v>u</v>
          </cell>
          <cell r="G633">
            <v>5.04</v>
          </cell>
          <cell r="H633" t="str">
            <v>4299905212</v>
          </cell>
          <cell r="I633" t="str">
            <v>NP</v>
          </cell>
          <cell r="J633">
            <v>0</v>
          </cell>
          <cell r="K633">
            <v>0</v>
          </cell>
        </row>
        <row r="634">
          <cell r="A634" t="str">
            <v>M631</v>
          </cell>
          <cell r="B634" t="str">
            <v>TUERCA DE OJO ACERO GALVANIZADO 5/8"</v>
          </cell>
          <cell r="F634" t="str">
            <v>u</v>
          </cell>
          <cell r="G634">
            <v>2.8</v>
          </cell>
          <cell r="H634" t="str">
            <v>4299905231</v>
          </cell>
          <cell r="I634" t="str">
            <v>NP</v>
          </cell>
          <cell r="J634">
            <v>0</v>
          </cell>
          <cell r="K634">
            <v>0</v>
          </cell>
        </row>
        <row r="635">
          <cell r="A635" t="str">
            <v>M632</v>
          </cell>
          <cell r="B635" t="str">
            <v>ABRAZADERA AG 3 PERNOS DE 6 1/2"</v>
          </cell>
          <cell r="F635" t="str">
            <v>u</v>
          </cell>
          <cell r="G635">
            <v>8.4</v>
          </cell>
          <cell r="H635" t="str">
            <v>4299905234</v>
          </cell>
          <cell r="I635" t="str">
            <v>NP</v>
          </cell>
          <cell r="J635">
            <v>0</v>
          </cell>
          <cell r="K635">
            <v>0</v>
          </cell>
        </row>
        <row r="636">
          <cell r="A636" t="str">
            <v>M633</v>
          </cell>
          <cell r="B636" t="str">
            <v>PERNO DE MAQUINA DE ACERO GALVANIZADO 5/8" x 2"</v>
          </cell>
          <cell r="F636" t="str">
            <v>u</v>
          </cell>
          <cell r="G636">
            <v>1.5</v>
          </cell>
          <cell r="H636" t="str">
            <v>4299905225</v>
          </cell>
          <cell r="I636" t="str">
            <v>NP</v>
          </cell>
          <cell r="J636">
            <v>0</v>
          </cell>
          <cell r="K636">
            <v>0</v>
          </cell>
        </row>
        <row r="637">
          <cell r="A637" t="str">
            <v>M634</v>
          </cell>
          <cell r="B637" t="str">
            <v>AISLADOR SUSPENSION, ANSI DS-35, 35KV</v>
          </cell>
          <cell r="F637" t="str">
            <v>u</v>
          </cell>
          <cell r="G637">
            <v>8.4</v>
          </cell>
          <cell r="H637" t="str">
            <v>389993323</v>
          </cell>
          <cell r="I637" t="str">
            <v>NP</v>
          </cell>
          <cell r="J637">
            <v>0</v>
          </cell>
          <cell r="K637">
            <v>0</v>
          </cell>
        </row>
        <row r="638">
          <cell r="A638" t="str">
            <v>M635</v>
          </cell>
          <cell r="B638" t="str">
            <v>GRAPA PISTOLA # 4/0 ALEACION DE ALUMINIO</v>
          </cell>
          <cell r="F638" t="str">
            <v>u</v>
          </cell>
          <cell r="G638">
            <v>16.8</v>
          </cell>
          <cell r="H638" t="str">
            <v>4299908159</v>
          </cell>
          <cell r="I638" t="str">
            <v>NP</v>
          </cell>
          <cell r="J638">
            <v>0</v>
          </cell>
          <cell r="K638">
            <v>0</v>
          </cell>
        </row>
        <row r="639">
          <cell r="A639" t="str">
            <v>M636</v>
          </cell>
          <cell r="B639" t="str">
            <v>ESLABON U PARA SUJECION 5/8"X3"</v>
          </cell>
          <cell r="F639" t="str">
            <v>u</v>
          </cell>
          <cell r="G639">
            <v>4.4800000000000004</v>
          </cell>
          <cell r="H639" t="str">
            <v>429910112</v>
          </cell>
          <cell r="I639" t="str">
            <v>NP</v>
          </cell>
          <cell r="J639">
            <v>0</v>
          </cell>
          <cell r="K639">
            <v>0</v>
          </cell>
        </row>
        <row r="640">
          <cell r="A640" t="str">
            <v>M637</v>
          </cell>
          <cell r="B640" t="str">
            <v>PERNO DE ROSCA CORRIDA DE ACERO GALVANIZADO 5/8" x 12"</v>
          </cell>
          <cell r="F640" t="str">
            <v>u</v>
          </cell>
          <cell r="G640">
            <v>5.6</v>
          </cell>
          <cell r="H640" t="str">
            <v>429990835</v>
          </cell>
          <cell r="I640" t="str">
            <v>NP</v>
          </cell>
          <cell r="J640">
            <v>0</v>
          </cell>
          <cell r="K640">
            <v>0</v>
          </cell>
        </row>
        <row r="641">
          <cell r="A641" t="str">
            <v>M638</v>
          </cell>
          <cell r="B641" t="str">
            <v>ABRAZADERA AG 4 PERNOS DE 6 1/2"</v>
          </cell>
          <cell r="F641" t="str">
            <v>u</v>
          </cell>
          <cell r="G641">
            <v>8.4</v>
          </cell>
          <cell r="H641" t="str">
            <v>4299905234</v>
          </cell>
          <cell r="I641" t="str">
            <v>NP</v>
          </cell>
          <cell r="J641">
            <v>0</v>
          </cell>
          <cell r="K641">
            <v>0</v>
          </cell>
        </row>
        <row r="642">
          <cell r="A642" t="str">
            <v>M639</v>
          </cell>
          <cell r="B642" t="str">
            <v>PERNO U DE ACERO GALVANIZADO 5/8" x 6", INCLUYE TUERCAS Y ARANDELAS</v>
          </cell>
          <cell r="F642" t="str">
            <v>u</v>
          </cell>
          <cell r="G642">
            <v>3.5</v>
          </cell>
          <cell r="H642" t="str">
            <v>429990831</v>
          </cell>
          <cell r="I642" t="str">
            <v>NP</v>
          </cell>
          <cell r="J642">
            <v>0</v>
          </cell>
          <cell r="K642">
            <v>0</v>
          </cell>
        </row>
        <row r="643">
          <cell r="A643" t="str">
            <v>M640</v>
          </cell>
          <cell r="B643" t="str">
            <v>AISLADOR ESPIGA (PIN) DE PORCELANA, ANSI 56-2, 15KV</v>
          </cell>
          <cell r="F643" t="str">
            <v>u</v>
          </cell>
          <cell r="G643">
            <v>5.6</v>
          </cell>
          <cell r="H643" t="str">
            <v>389993323</v>
          </cell>
          <cell r="I643" t="str">
            <v>NP</v>
          </cell>
          <cell r="J643">
            <v>0</v>
          </cell>
          <cell r="K643">
            <v>0</v>
          </cell>
        </row>
        <row r="644">
          <cell r="A644" t="str">
            <v>M641</v>
          </cell>
          <cell r="B644" t="str">
            <v>PERNO ESPIGA (PIN) TOPE DE POSTE ACERO GALVANIZADO 3/4" x 12"</v>
          </cell>
          <cell r="F644" t="str">
            <v>u</v>
          </cell>
          <cell r="G644">
            <v>4.5</v>
          </cell>
          <cell r="H644" t="str">
            <v>4299905221</v>
          </cell>
          <cell r="I644" t="str">
            <v>NP</v>
          </cell>
          <cell r="J644">
            <v>0</v>
          </cell>
          <cell r="K644">
            <v>0</v>
          </cell>
        </row>
        <row r="645">
          <cell r="A645" t="str">
            <v>M642</v>
          </cell>
          <cell r="B645" t="str">
            <v>CONDUCTOR DESNUDO SOLIDO PARA ATADURAS NO 4 AWG</v>
          </cell>
          <cell r="F645" t="str">
            <v>u</v>
          </cell>
          <cell r="G645">
            <v>4</v>
          </cell>
          <cell r="H645" t="str">
            <v>429420013</v>
          </cell>
          <cell r="I645" t="str">
            <v>NP</v>
          </cell>
          <cell r="J645">
            <v>0</v>
          </cell>
          <cell r="K645">
            <v>0</v>
          </cell>
        </row>
        <row r="646">
          <cell r="A646" t="str">
            <v>M643</v>
          </cell>
          <cell r="B646" t="str">
            <v>VARILLA DE ARMAR PREFORMADO PARA CONDUCTOR DE ALUMINIO</v>
          </cell>
          <cell r="F646" t="str">
            <v>u</v>
          </cell>
          <cell r="G646">
            <v>4.5</v>
          </cell>
          <cell r="H646" t="str">
            <v>429444514</v>
          </cell>
          <cell r="I646" t="str">
            <v>NP</v>
          </cell>
          <cell r="J646">
            <v>0</v>
          </cell>
          <cell r="K646">
            <v>0</v>
          </cell>
        </row>
        <row r="647">
          <cell r="A647" t="str">
            <v>M644</v>
          </cell>
          <cell r="B647" t="str">
            <v>PERNO PIN PUNTA DE POSTE AG 19"</v>
          </cell>
          <cell r="F647" t="str">
            <v>u</v>
          </cell>
          <cell r="G647">
            <v>12</v>
          </cell>
          <cell r="H647" t="str">
            <v>429990871144</v>
          </cell>
          <cell r="I647" t="str">
            <v>NP</v>
          </cell>
          <cell r="J647">
            <v>0</v>
          </cell>
          <cell r="K647">
            <v>0</v>
          </cell>
        </row>
        <row r="648">
          <cell r="A648" t="str">
            <v>M645</v>
          </cell>
          <cell r="B648" t="str">
            <v>ABRAZADERA DOBLE AG 4 PERNOS DE 7 1/2"</v>
          </cell>
          <cell r="F648" t="str">
            <v>u</v>
          </cell>
          <cell r="G648">
            <v>9.4</v>
          </cell>
          <cell r="H648" t="str">
            <v>4299905234</v>
          </cell>
          <cell r="I648" t="str">
            <v>NP</v>
          </cell>
          <cell r="J648">
            <v>0</v>
          </cell>
          <cell r="K648">
            <v>0</v>
          </cell>
        </row>
        <row r="649">
          <cell r="A649" t="str">
            <v>M646</v>
          </cell>
          <cell r="B649" t="str">
            <v>AISLADOR DE ROLLO</v>
          </cell>
          <cell r="F649" t="str">
            <v>u</v>
          </cell>
          <cell r="G649">
            <v>1.1200000000000001</v>
          </cell>
          <cell r="H649" t="str">
            <v>389993322</v>
          </cell>
          <cell r="I649" t="str">
            <v>NP</v>
          </cell>
          <cell r="J649">
            <v>0</v>
          </cell>
          <cell r="K649">
            <v>0</v>
          </cell>
        </row>
        <row r="650">
          <cell r="A650" t="str">
            <v>M647</v>
          </cell>
          <cell r="B650" t="str">
            <v>RACK DE UNA VIA</v>
          </cell>
          <cell r="F650" t="str">
            <v>u</v>
          </cell>
          <cell r="G650">
            <v>4.4800000000000004</v>
          </cell>
          <cell r="H650" t="str">
            <v>429444512</v>
          </cell>
          <cell r="I650" t="str">
            <v>NP</v>
          </cell>
          <cell r="J650">
            <v>0</v>
          </cell>
          <cell r="K650">
            <v>0</v>
          </cell>
        </row>
        <row r="651">
          <cell r="A651" t="str">
            <v>M648</v>
          </cell>
          <cell r="B651" t="str">
            <v>CONECTOR COMPRESION # 2/0 ALEACION ALUMINIO</v>
          </cell>
          <cell r="F651" t="str">
            <v>u</v>
          </cell>
          <cell r="G651">
            <v>5.4</v>
          </cell>
          <cell r="H651" t="str">
            <v>462200911</v>
          </cell>
          <cell r="I651" t="str">
            <v>NP</v>
          </cell>
          <cell r="J651">
            <v>0</v>
          </cell>
          <cell r="K651">
            <v>0</v>
          </cell>
        </row>
        <row r="652">
          <cell r="A652" t="str">
            <v>M649</v>
          </cell>
          <cell r="B652" t="str">
            <v>ABRAZADERA AG 3 PERNOS DE 7 1/2"</v>
          </cell>
          <cell r="F652" t="str">
            <v>u</v>
          </cell>
          <cell r="G652">
            <v>9.4</v>
          </cell>
          <cell r="H652" t="str">
            <v>4299905234</v>
          </cell>
          <cell r="I652" t="str">
            <v>NP</v>
          </cell>
          <cell r="J652">
            <v>0</v>
          </cell>
          <cell r="K652">
            <v>0</v>
          </cell>
        </row>
        <row r="653">
          <cell r="A653" t="str">
            <v>M650</v>
          </cell>
          <cell r="B653" t="str">
            <v>ROTULACION DE POSTES</v>
          </cell>
          <cell r="F653" t="str">
            <v>u</v>
          </cell>
          <cell r="G653">
            <v>3.5</v>
          </cell>
          <cell r="H653" t="str">
            <v>891210913</v>
          </cell>
          <cell r="I653" t="str">
            <v>NP</v>
          </cell>
          <cell r="J653">
            <v>0</v>
          </cell>
          <cell r="K653">
            <v>0</v>
          </cell>
        </row>
        <row r="654">
          <cell r="A654" t="str">
            <v>M651</v>
          </cell>
          <cell r="B654" t="str">
            <v>POSTE 12m X 500 KGF</v>
          </cell>
          <cell r="F654" t="str">
            <v>u</v>
          </cell>
          <cell r="G654">
            <v>230</v>
          </cell>
          <cell r="H654" t="str">
            <v>3755000314</v>
          </cell>
          <cell r="I654" t="str">
            <v>NP</v>
          </cell>
          <cell r="J654">
            <v>0</v>
          </cell>
          <cell r="K654">
            <v>0</v>
          </cell>
        </row>
        <row r="655">
          <cell r="A655" t="str">
            <v>M652</v>
          </cell>
          <cell r="B655" t="str">
            <v>POSTE 12m X 2000 KGF</v>
          </cell>
          <cell r="F655" t="str">
            <v>u</v>
          </cell>
          <cell r="G655">
            <v>680</v>
          </cell>
          <cell r="H655" t="str">
            <v>3755000322</v>
          </cell>
          <cell r="I655" t="str">
            <v>NP</v>
          </cell>
          <cell r="J655">
            <v>0</v>
          </cell>
          <cell r="K655">
            <v>0</v>
          </cell>
        </row>
        <row r="656">
          <cell r="A656" t="str">
            <v>M653</v>
          </cell>
          <cell r="B656" t="str">
            <v>PARARRAYO DISTRIBUCION POLIMERICA 10KV</v>
          </cell>
          <cell r="F656" t="str">
            <v>u</v>
          </cell>
          <cell r="G656">
            <v>61.6</v>
          </cell>
          <cell r="H656" t="str">
            <v>462110411</v>
          </cell>
          <cell r="I656" t="str">
            <v>NP</v>
          </cell>
          <cell r="J656">
            <v>0</v>
          </cell>
          <cell r="K656">
            <v>0</v>
          </cell>
        </row>
        <row r="657">
          <cell r="A657" t="str">
            <v>M654</v>
          </cell>
          <cell r="B657" t="str">
            <v>CABLE #2 AWG THHN CU</v>
          </cell>
          <cell r="F657" t="str">
            <v>m</v>
          </cell>
          <cell r="G657">
            <v>5.38</v>
          </cell>
          <cell r="H657">
            <v>4634001810</v>
          </cell>
          <cell r="I657" t="str">
            <v>NP</v>
          </cell>
          <cell r="J657">
            <v>0</v>
          </cell>
          <cell r="K657">
            <v>0</v>
          </cell>
        </row>
        <row r="658">
          <cell r="A658" t="str">
            <v>M655</v>
          </cell>
          <cell r="B658" t="str">
            <v>SUELDA EXOTERMICA</v>
          </cell>
          <cell r="F658" t="str">
            <v>u</v>
          </cell>
          <cell r="G658">
            <v>10</v>
          </cell>
          <cell r="H658" t="str">
            <v>429500012</v>
          </cell>
          <cell r="I658" t="str">
            <v>NP</v>
          </cell>
          <cell r="J658">
            <v>0</v>
          </cell>
          <cell r="K658">
            <v>0</v>
          </cell>
        </row>
        <row r="659">
          <cell r="A659" t="str">
            <v>M656</v>
          </cell>
          <cell r="B659" t="str">
            <v>VARILLA PUESTA A TIERRA ALTA CAMADA</v>
          </cell>
          <cell r="F659" t="str">
            <v>u</v>
          </cell>
          <cell r="G659">
            <v>17</v>
          </cell>
          <cell r="H659" t="str">
            <v>429444514</v>
          </cell>
          <cell r="I659" t="str">
            <v>NP</v>
          </cell>
          <cell r="J659">
            <v>0</v>
          </cell>
          <cell r="K659">
            <v>0</v>
          </cell>
        </row>
        <row r="660">
          <cell r="A660" t="str">
            <v>M657</v>
          </cell>
          <cell r="B660" t="str">
            <v>TUBO EMT 1/2" Y FLEJES DE SUJECION</v>
          </cell>
          <cell r="F660" t="str">
            <v>u</v>
          </cell>
          <cell r="G660">
            <v>3</v>
          </cell>
          <cell r="H660" t="str">
            <v>412740021</v>
          </cell>
          <cell r="I660" t="str">
            <v>NP</v>
          </cell>
          <cell r="J660">
            <v>0</v>
          </cell>
          <cell r="K660">
            <v>0</v>
          </cell>
        </row>
        <row r="661">
          <cell r="A661" t="str">
            <v>M658</v>
          </cell>
          <cell r="B661" t="str">
            <v>TERMINAL DE OJO COMPRESION # 2</v>
          </cell>
          <cell r="F661" t="str">
            <v>u</v>
          </cell>
          <cell r="G661">
            <v>3</v>
          </cell>
          <cell r="H661" t="str">
            <v>462110521</v>
          </cell>
          <cell r="I661" t="str">
            <v>NP</v>
          </cell>
          <cell r="J661">
            <v>0</v>
          </cell>
          <cell r="K661">
            <v>0</v>
          </cell>
        </row>
        <row r="662">
          <cell r="A662" t="str">
            <v>M659</v>
          </cell>
          <cell r="B662" t="str">
            <v>CONDUCTOR # 2 AWG ACAR</v>
          </cell>
          <cell r="F662" t="str">
            <v>m</v>
          </cell>
          <cell r="G662">
            <v>1.1200000000000001</v>
          </cell>
          <cell r="H662" t="str">
            <v>429420013</v>
          </cell>
          <cell r="I662" t="str">
            <v>NP</v>
          </cell>
          <cell r="J662">
            <v>0</v>
          </cell>
          <cell r="K662">
            <v>0</v>
          </cell>
        </row>
        <row r="663">
          <cell r="A663" t="str">
            <v>M660</v>
          </cell>
          <cell r="B663" t="str">
            <v>CONDUCTOR # 2/0 AWG ACAR</v>
          </cell>
          <cell r="F663" t="str">
            <v>m</v>
          </cell>
          <cell r="G663">
            <v>1.1200000000000001</v>
          </cell>
          <cell r="H663" t="str">
            <v>429420013</v>
          </cell>
          <cell r="I663" t="str">
            <v>NP</v>
          </cell>
          <cell r="J663">
            <v>0</v>
          </cell>
          <cell r="K663">
            <v>0</v>
          </cell>
        </row>
        <row r="664">
          <cell r="A664" t="str">
            <v>M661</v>
          </cell>
          <cell r="B664" t="str">
            <v>CABLE ACERO GALVANIZADO 3/8", 7H, 3155 KGF</v>
          </cell>
          <cell r="F664" t="str">
            <v>m</v>
          </cell>
          <cell r="G664">
            <v>1.5</v>
          </cell>
          <cell r="H664" t="str">
            <v>429420011</v>
          </cell>
          <cell r="I664" t="str">
            <v>NP</v>
          </cell>
          <cell r="J664">
            <v>0</v>
          </cell>
          <cell r="K664">
            <v>0</v>
          </cell>
        </row>
        <row r="665">
          <cell r="A665" t="str">
            <v>M662</v>
          </cell>
          <cell r="B665" t="str">
            <v>RETENCION PREFORMADA PARA CABLE ACERO GALV 3/8"</v>
          </cell>
          <cell r="F665" t="str">
            <v>u</v>
          </cell>
          <cell r="G665">
            <v>3.5</v>
          </cell>
          <cell r="H665" t="str">
            <v>429410016</v>
          </cell>
          <cell r="I665" t="str">
            <v>NP</v>
          </cell>
          <cell r="J665">
            <v>0</v>
          </cell>
          <cell r="K665">
            <v>0</v>
          </cell>
        </row>
        <row r="666">
          <cell r="A666" t="str">
            <v>M663</v>
          </cell>
          <cell r="B666" t="str">
            <v>GUARDACABO DE ACERO GALVANIZADO PARA 3/8"</v>
          </cell>
          <cell r="F666" t="str">
            <v>u</v>
          </cell>
          <cell r="G666">
            <v>3.92</v>
          </cell>
          <cell r="H666" t="str">
            <v>429410017</v>
          </cell>
          <cell r="I666" t="str">
            <v>NP</v>
          </cell>
          <cell r="J666">
            <v>0</v>
          </cell>
          <cell r="K666">
            <v>0</v>
          </cell>
        </row>
        <row r="667">
          <cell r="A667" t="str">
            <v>M664</v>
          </cell>
          <cell r="B667" t="str">
            <v>VARILLA DE ANCLAJE DE ACERO GALVANIZADO, TUERCA Y ARANDELA, 16 x 1800mm (5/8" x 71")</v>
          </cell>
          <cell r="F667" t="str">
            <v>u</v>
          </cell>
          <cell r="G667">
            <v>10</v>
          </cell>
          <cell r="H667" t="str">
            <v>4143100110</v>
          </cell>
          <cell r="I667" t="str">
            <v>NP</v>
          </cell>
          <cell r="J667">
            <v>0</v>
          </cell>
          <cell r="K667">
            <v>0</v>
          </cell>
        </row>
        <row r="668">
          <cell r="A668" t="str">
            <v>M665</v>
          </cell>
          <cell r="B668" t="str">
            <v>ANCLA DE HA 30x30x10cm</v>
          </cell>
          <cell r="F668" t="str">
            <v>u</v>
          </cell>
          <cell r="G668">
            <v>10</v>
          </cell>
          <cell r="H668" t="str">
            <v>429990528</v>
          </cell>
          <cell r="I668" t="str">
            <v>NP</v>
          </cell>
          <cell r="J668">
            <v>0</v>
          </cell>
          <cell r="K668">
            <v>0</v>
          </cell>
        </row>
        <row r="669">
          <cell r="A669" t="str">
            <v>M666</v>
          </cell>
          <cell r="B669" t="str">
            <v>AISLADOR DE RETENIDA ANSI 54-2</v>
          </cell>
          <cell r="F669" t="str">
            <v>u</v>
          </cell>
          <cell r="G669">
            <v>5</v>
          </cell>
          <cell r="H669" t="str">
            <v>389993322</v>
          </cell>
          <cell r="I669" t="str">
            <v>NP</v>
          </cell>
          <cell r="J669">
            <v>0</v>
          </cell>
          <cell r="K669">
            <v>0</v>
          </cell>
        </row>
        <row r="670">
          <cell r="A670" t="str">
            <v>M667</v>
          </cell>
          <cell r="B670" t="str">
            <v>MATERIALES DE OFICINA</v>
          </cell>
          <cell r="F670" t="str">
            <v>u</v>
          </cell>
          <cell r="G670">
            <v>20</v>
          </cell>
          <cell r="H670" t="str">
            <v>319130113</v>
          </cell>
          <cell r="I670" t="str">
            <v>NP</v>
          </cell>
          <cell r="J670">
            <v>0</v>
          </cell>
          <cell r="K670">
            <v>0</v>
          </cell>
        </row>
        <row r="671">
          <cell r="A671" t="str">
            <v>M668</v>
          </cell>
          <cell r="B671" t="str">
            <v>PINTURA SPRAY</v>
          </cell>
          <cell r="F671" t="str">
            <v>u</v>
          </cell>
          <cell r="G671">
            <v>3</v>
          </cell>
          <cell r="H671" t="str">
            <v>351100011</v>
          </cell>
          <cell r="I671" t="str">
            <v>NP</v>
          </cell>
          <cell r="J671">
            <v>0</v>
          </cell>
          <cell r="K671">
            <v>0</v>
          </cell>
        </row>
        <row r="672">
          <cell r="A672" t="str">
            <v>M669</v>
          </cell>
          <cell r="B672" t="str">
            <v>TIRAS FUSIBLES  4 A</v>
          </cell>
          <cell r="F672" t="str">
            <v>u</v>
          </cell>
          <cell r="G672">
            <v>2.5</v>
          </cell>
          <cell r="H672" t="str">
            <v>462120015</v>
          </cell>
          <cell r="I672" t="str">
            <v>NP</v>
          </cell>
          <cell r="J672">
            <v>0</v>
          </cell>
          <cell r="K672">
            <v>0</v>
          </cell>
        </row>
        <row r="673">
          <cell r="A673" t="str">
            <v>M670</v>
          </cell>
          <cell r="B673" t="str">
            <v>TIRAS FUSIBLES  7 A</v>
          </cell>
          <cell r="F673" t="str">
            <v>u</v>
          </cell>
          <cell r="G673">
            <v>3.5</v>
          </cell>
          <cell r="H673" t="str">
            <v>462120015</v>
          </cell>
          <cell r="I673" t="str">
            <v>NP</v>
          </cell>
          <cell r="J673">
            <v>0</v>
          </cell>
          <cell r="K673">
            <v>0</v>
          </cell>
        </row>
        <row r="674">
          <cell r="A674" t="str">
            <v>M671</v>
          </cell>
          <cell r="B674" t="str">
            <v>CABLE #2/0 AWG CU DESNUDO</v>
          </cell>
          <cell r="F674" t="str">
            <v>m</v>
          </cell>
          <cell r="G674">
            <v>10</v>
          </cell>
          <cell r="H674">
            <v>4634001413</v>
          </cell>
          <cell r="I674" t="str">
            <v>NP</v>
          </cell>
          <cell r="J674">
            <v>0</v>
          </cell>
          <cell r="K674">
            <v>0</v>
          </cell>
        </row>
        <row r="675">
          <cell r="A675" t="str">
            <v>M672</v>
          </cell>
          <cell r="B675" t="str">
            <v>ELECTRODO QUIMICO</v>
          </cell>
          <cell r="F675" t="str">
            <v>u</v>
          </cell>
          <cell r="G675">
            <v>450</v>
          </cell>
          <cell r="H675" t="str">
            <v>429500012</v>
          </cell>
          <cell r="I675" t="str">
            <v>NP</v>
          </cell>
          <cell r="J675">
            <v>0</v>
          </cell>
          <cell r="K675">
            <v>0</v>
          </cell>
        </row>
        <row r="676">
          <cell r="A676" t="str">
            <v>M673</v>
          </cell>
          <cell r="B676" t="str">
            <v>BASE DE HORMIGON</v>
          </cell>
          <cell r="F676" t="str">
            <v>u</v>
          </cell>
          <cell r="G676">
            <v>300</v>
          </cell>
          <cell r="H676" t="str">
            <v>375100021</v>
          </cell>
          <cell r="I676" t="str">
            <v>NP</v>
          </cell>
          <cell r="J676">
            <v>0</v>
          </cell>
          <cell r="K676">
            <v>0</v>
          </cell>
        </row>
        <row r="677">
          <cell r="A677" t="str">
            <v>M674</v>
          </cell>
          <cell r="B677" t="str">
            <v>TUBO RIGIDO DE Ø 4"</v>
          </cell>
          <cell r="F677" t="str">
            <v>u</v>
          </cell>
          <cell r="G677">
            <v>76.16</v>
          </cell>
          <cell r="H677" t="str">
            <v>421901031</v>
          </cell>
          <cell r="I677" t="str">
            <v>NP</v>
          </cell>
          <cell r="J677">
            <v>0</v>
          </cell>
          <cell r="K677">
            <v>0</v>
          </cell>
        </row>
        <row r="678">
          <cell r="A678" t="str">
            <v>M675</v>
          </cell>
          <cell r="B678" t="str">
            <v>ELEMENTO DE FIJACION (PERNO CABEZA DE COCO 5/8x3", INCLUYE TUERCA Y ARANDELA)</v>
          </cell>
          <cell r="F678" t="str">
            <v>u</v>
          </cell>
          <cell r="G678">
            <v>0.56000000000000005</v>
          </cell>
          <cell r="H678" t="str">
            <v>4299217227</v>
          </cell>
          <cell r="I678" t="str">
            <v>NP</v>
          </cell>
          <cell r="J678">
            <v>0</v>
          </cell>
          <cell r="K678">
            <v>0</v>
          </cell>
        </row>
        <row r="679">
          <cell r="A679" t="str">
            <v>M676</v>
          </cell>
          <cell r="B679" t="str">
            <v>CODO EMT RIGIDO DE Ø 4"</v>
          </cell>
          <cell r="F679" t="str">
            <v>u</v>
          </cell>
          <cell r="G679">
            <v>60</v>
          </cell>
          <cell r="H679" t="str">
            <v>429410017</v>
          </cell>
          <cell r="I679" t="str">
            <v>NP</v>
          </cell>
          <cell r="J679">
            <v>0</v>
          </cell>
          <cell r="K679">
            <v>0</v>
          </cell>
        </row>
        <row r="680">
          <cell r="A680" t="str">
            <v>M677</v>
          </cell>
          <cell r="B680" t="str">
            <v>REVERSIBLE EMT RIGIDO Ø 4"</v>
          </cell>
          <cell r="F680" t="str">
            <v>u</v>
          </cell>
          <cell r="G680">
            <v>29.68</v>
          </cell>
          <cell r="H680" t="str">
            <v>429410017</v>
          </cell>
          <cell r="I680" t="str">
            <v>NP</v>
          </cell>
          <cell r="J680">
            <v>0</v>
          </cell>
          <cell r="K680">
            <v>0</v>
          </cell>
        </row>
        <row r="681">
          <cell r="A681" t="str">
            <v>M678</v>
          </cell>
          <cell r="B681" t="str">
            <v>CONTRATUERCA EMT 4"</v>
          </cell>
          <cell r="F681" t="str">
            <v>u</v>
          </cell>
          <cell r="G681">
            <v>3.36</v>
          </cell>
          <cell r="H681" t="str">
            <v>442310111</v>
          </cell>
          <cell r="I681" t="str">
            <v>NP</v>
          </cell>
          <cell r="J681">
            <v>0</v>
          </cell>
          <cell r="K681">
            <v>0</v>
          </cell>
        </row>
        <row r="682">
          <cell r="A682" t="str">
            <v>M679</v>
          </cell>
          <cell r="B682" t="str">
            <v>CORONA EMT 4"</v>
          </cell>
          <cell r="F682" t="str">
            <v>u</v>
          </cell>
          <cell r="G682">
            <v>4.4800000000000004</v>
          </cell>
          <cell r="H682" t="str">
            <v>375700017</v>
          </cell>
          <cell r="I682" t="str">
            <v>NP</v>
          </cell>
          <cell r="J682">
            <v>0</v>
          </cell>
          <cell r="K682">
            <v>0</v>
          </cell>
        </row>
        <row r="683">
          <cell r="A683" t="str">
            <v>M680</v>
          </cell>
          <cell r="B683" t="str">
            <v>SUNCHOS METALICOS DE SUJECION</v>
          </cell>
          <cell r="F683" t="str">
            <v>u</v>
          </cell>
          <cell r="G683">
            <v>1.79</v>
          </cell>
          <cell r="H683" t="str">
            <v>429990536</v>
          </cell>
          <cell r="I683" t="str">
            <v>NP</v>
          </cell>
          <cell r="J683">
            <v>0</v>
          </cell>
          <cell r="K683">
            <v>0</v>
          </cell>
        </row>
        <row r="684">
          <cell r="A684" t="str">
            <v>M681</v>
          </cell>
          <cell r="B684" t="str">
            <v>PUNTA TERMINAL EXTERIOR # 2</v>
          </cell>
          <cell r="F684" t="str">
            <v>u</v>
          </cell>
          <cell r="G684">
            <v>60</v>
          </cell>
          <cell r="H684" t="str">
            <v>462110521</v>
          </cell>
          <cell r="I684" t="str">
            <v>NP</v>
          </cell>
          <cell r="J684">
            <v>0</v>
          </cell>
          <cell r="K684">
            <v>0</v>
          </cell>
        </row>
        <row r="685">
          <cell r="A685" t="str">
            <v>M682</v>
          </cell>
          <cell r="B685" t="str">
            <v>CINTA AUTOFUNDENTE # 23</v>
          </cell>
          <cell r="F685" t="str">
            <v>u</v>
          </cell>
          <cell r="G685">
            <v>12.5</v>
          </cell>
          <cell r="H685" t="str">
            <v>3692000121</v>
          </cell>
          <cell r="I685" t="str">
            <v>NP</v>
          </cell>
          <cell r="J685">
            <v>0</v>
          </cell>
          <cell r="K685">
            <v>0</v>
          </cell>
        </row>
        <row r="686">
          <cell r="A686" t="str">
            <v>M683</v>
          </cell>
          <cell r="B686" t="str">
            <v>CINTA AUTOFUNDENTE # 33</v>
          </cell>
          <cell r="F686" t="str">
            <v>u</v>
          </cell>
          <cell r="G686">
            <v>5.8</v>
          </cell>
          <cell r="H686" t="str">
            <v>3692000121</v>
          </cell>
          <cell r="I686" t="str">
            <v>NP</v>
          </cell>
          <cell r="J686">
            <v>0</v>
          </cell>
          <cell r="K686">
            <v>0</v>
          </cell>
        </row>
        <row r="687">
          <cell r="A687" t="str">
            <v>M684</v>
          </cell>
          <cell r="B687" t="str">
            <v>CABLE #1/0 CU 15KVV XLPE</v>
          </cell>
          <cell r="F687" t="str">
            <v>m</v>
          </cell>
          <cell r="G687">
            <v>15</v>
          </cell>
          <cell r="H687" t="str">
            <v>46340011124</v>
          </cell>
          <cell r="I687" t="str">
            <v>NP</v>
          </cell>
          <cell r="J687">
            <v>0</v>
          </cell>
          <cell r="K687">
            <v>0</v>
          </cell>
        </row>
        <row r="688">
          <cell r="A688" t="str">
            <v>M685</v>
          </cell>
          <cell r="B688" t="str">
            <v>CABLE #4 AWG THHN CU</v>
          </cell>
          <cell r="F688" t="str">
            <v>m</v>
          </cell>
          <cell r="G688">
            <v>3.7</v>
          </cell>
          <cell r="H688" t="str">
            <v>463400189</v>
          </cell>
          <cell r="I688" t="str">
            <v>NP</v>
          </cell>
          <cell r="J688">
            <v>0</v>
          </cell>
          <cell r="K688">
            <v>0</v>
          </cell>
        </row>
        <row r="689">
          <cell r="A689" t="str">
            <v>M686</v>
          </cell>
          <cell r="B689" t="str">
            <v>CABLE #6 AWG THHN CU</v>
          </cell>
          <cell r="F689" t="str">
            <v>m</v>
          </cell>
          <cell r="G689">
            <v>2.2400000000000002</v>
          </cell>
          <cell r="H689" t="str">
            <v>463400188</v>
          </cell>
          <cell r="I689" t="str">
            <v>NP</v>
          </cell>
          <cell r="J689">
            <v>0</v>
          </cell>
          <cell r="K689">
            <v>0</v>
          </cell>
        </row>
        <row r="690">
          <cell r="A690" t="str">
            <v>M687</v>
          </cell>
          <cell r="B690" t="str">
            <v>TUBO CORRUGADO Ø 110mm X6.00m</v>
          </cell>
          <cell r="F690" t="str">
            <v>u</v>
          </cell>
          <cell r="G690">
            <v>25</v>
          </cell>
          <cell r="H690" t="str">
            <v>363201011</v>
          </cell>
          <cell r="I690" t="str">
            <v>NP</v>
          </cell>
          <cell r="J690">
            <v>0</v>
          </cell>
          <cell r="K690">
            <v>0</v>
          </cell>
        </row>
        <row r="691">
          <cell r="A691" t="str">
            <v>M688</v>
          </cell>
          <cell r="B691" t="str">
            <v>UNION ELASTOMERICA Ø 110mm</v>
          </cell>
          <cell r="F691" t="str">
            <v>u</v>
          </cell>
          <cell r="G691">
            <v>1</v>
          </cell>
          <cell r="H691" t="str">
            <v>3632060125</v>
          </cell>
          <cell r="I691" t="str">
            <v>NP</v>
          </cell>
          <cell r="J691">
            <v>0</v>
          </cell>
          <cell r="K691">
            <v>0</v>
          </cell>
        </row>
        <row r="692">
          <cell r="A692" t="str">
            <v>M689</v>
          </cell>
          <cell r="B692" t="str">
            <v>AMARRAS PLASTICAS</v>
          </cell>
          <cell r="F692" t="str">
            <v>u</v>
          </cell>
          <cell r="G692">
            <v>3.92</v>
          </cell>
          <cell r="H692" t="str">
            <v>364900014</v>
          </cell>
          <cell r="I692" t="str">
            <v>NP</v>
          </cell>
          <cell r="J692">
            <v>0</v>
          </cell>
          <cell r="K692">
            <v>0</v>
          </cell>
        </row>
        <row r="693">
          <cell r="A693" t="str">
            <v>M690</v>
          </cell>
          <cell r="B693" t="str">
            <v>CINTA AISLANTE 20yd 3.00m</v>
          </cell>
          <cell r="F693" t="str">
            <v>u</v>
          </cell>
          <cell r="G693">
            <v>1.01</v>
          </cell>
          <cell r="H693" t="str">
            <v>3692000118</v>
          </cell>
          <cell r="I693" t="str">
            <v>NP</v>
          </cell>
          <cell r="J693">
            <v>0</v>
          </cell>
          <cell r="K693">
            <v>0</v>
          </cell>
        </row>
        <row r="694">
          <cell r="A694" t="str">
            <v>M691</v>
          </cell>
          <cell r="B694" t="str">
            <v>ALAMBRE GALVANIZADO # 16</v>
          </cell>
          <cell r="F694" t="str">
            <v>Kg</v>
          </cell>
          <cell r="G694">
            <v>2.2400000000000002</v>
          </cell>
          <cell r="H694" t="str">
            <v>412660012</v>
          </cell>
          <cell r="I694" t="str">
            <v>NP</v>
          </cell>
          <cell r="J694">
            <v>0</v>
          </cell>
          <cell r="K694">
            <v>0</v>
          </cell>
        </row>
        <row r="695">
          <cell r="A695" t="str">
            <v>M692</v>
          </cell>
          <cell r="B695" t="str">
            <v>ANGULO 50x3mm</v>
          </cell>
          <cell r="F695" t="str">
            <v>m</v>
          </cell>
          <cell r="G695">
            <v>3.5</v>
          </cell>
          <cell r="H695" t="str">
            <v>412650111</v>
          </cell>
          <cell r="I695" t="str">
            <v>NP</v>
          </cell>
          <cell r="J695">
            <v>0</v>
          </cell>
          <cell r="K695">
            <v>0</v>
          </cell>
        </row>
        <row r="696">
          <cell r="A696" t="str">
            <v>M693</v>
          </cell>
          <cell r="B696" t="str">
            <v>TABLERO 220 V 1.22 x 2.44 x 9 C</v>
          </cell>
          <cell r="F696" t="str">
            <v>u</v>
          </cell>
          <cell r="G696">
            <v>25</v>
          </cell>
          <cell r="H696" t="str">
            <v>46910042</v>
          </cell>
          <cell r="I696" t="str">
            <v>NP</v>
          </cell>
          <cell r="J696">
            <v>0</v>
          </cell>
          <cell r="K696">
            <v>0</v>
          </cell>
        </row>
        <row r="697">
          <cell r="A697" t="str">
            <v>M694</v>
          </cell>
          <cell r="B697" t="str">
            <v>CLAVOS DE 2" A 3 1/2"</v>
          </cell>
          <cell r="F697" t="str">
            <v>lb</v>
          </cell>
          <cell r="G697">
            <v>1.34</v>
          </cell>
          <cell r="H697" t="str">
            <v>429993125</v>
          </cell>
          <cell r="I697" t="str">
            <v>NP</v>
          </cell>
          <cell r="J697">
            <v>0</v>
          </cell>
          <cell r="K697">
            <v>0</v>
          </cell>
        </row>
        <row r="698">
          <cell r="A698" t="str">
            <v>M695</v>
          </cell>
          <cell r="B698" t="str">
            <v xml:space="preserve">SOLDADURA 60/11X1/8" </v>
          </cell>
          <cell r="F698" t="str">
            <v>Kg</v>
          </cell>
          <cell r="G698">
            <v>6.78</v>
          </cell>
          <cell r="H698" t="str">
            <v>429500012</v>
          </cell>
          <cell r="I698" t="str">
            <v>NP</v>
          </cell>
          <cell r="J698">
            <v>0</v>
          </cell>
          <cell r="K698">
            <v>0</v>
          </cell>
        </row>
        <row r="699">
          <cell r="A699" t="str">
            <v>M696</v>
          </cell>
          <cell r="B699" t="str">
            <v>ACERO ESTRUCTURAL F´Y=4200 Kg/cm2</v>
          </cell>
          <cell r="F699" t="str">
            <v>Kg</v>
          </cell>
          <cell r="G699">
            <v>1.23</v>
          </cell>
          <cell r="H699" t="str">
            <v>421900018</v>
          </cell>
          <cell r="I699" t="str">
            <v>NP</v>
          </cell>
          <cell r="J699">
            <v>0</v>
          </cell>
          <cell r="K699">
            <v>0</v>
          </cell>
        </row>
        <row r="700">
          <cell r="A700" t="str">
            <v>M697</v>
          </cell>
          <cell r="B700" t="str">
            <v>SOLDADURA E 6011</v>
          </cell>
          <cell r="F700" t="str">
            <v>Kg</v>
          </cell>
          <cell r="G700">
            <v>3</v>
          </cell>
          <cell r="H700" t="str">
            <v>429500012</v>
          </cell>
          <cell r="I700" t="str">
            <v>NP</v>
          </cell>
          <cell r="J700">
            <v>0</v>
          </cell>
          <cell r="K700">
            <v>0</v>
          </cell>
        </row>
        <row r="701">
          <cell r="A701" t="str">
            <v>M698</v>
          </cell>
          <cell r="B701" t="str">
            <v>CASCAJO MEDIO</v>
          </cell>
          <cell r="F701" t="str">
            <v>m3</v>
          </cell>
          <cell r="G701">
            <v>12.25</v>
          </cell>
          <cell r="H701" t="str">
            <v>153200015</v>
          </cell>
          <cell r="I701" t="str">
            <v>NP</v>
          </cell>
          <cell r="J701">
            <v>0</v>
          </cell>
          <cell r="K701">
            <v>0</v>
          </cell>
        </row>
        <row r="702">
          <cell r="A702" t="str">
            <v>M699</v>
          </cell>
          <cell r="B702" t="str">
            <v>INTERRUPTOR DISTRIBUCION SUBTERRANEA MT EN SF6 PADSWITCH 422</v>
          </cell>
          <cell r="F702" t="str">
            <v>u</v>
          </cell>
          <cell r="G702">
            <v>89695</v>
          </cell>
          <cell r="H702" t="str">
            <v>462110317</v>
          </cell>
          <cell r="I702" t="str">
            <v>NP</v>
          </cell>
          <cell r="J702">
            <v>0</v>
          </cell>
          <cell r="K702">
            <v>0</v>
          </cell>
        </row>
        <row r="703">
          <cell r="A703" t="str">
            <v>M700</v>
          </cell>
          <cell r="B703" t="str">
            <v>PERNOS DE ANCLAJE EN ACERO INOXIDABLE</v>
          </cell>
          <cell r="F703" t="str">
            <v>u</v>
          </cell>
          <cell r="G703">
            <v>10</v>
          </cell>
          <cell r="H703" t="str">
            <v>429990832</v>
          </cell>
          <cell r="I703" t="str">
            <v>NP</v>
          </cell>
          <cell r="J703">
            <v>0</v>
          </cell>
          <cell r="K703">
            <v>0</v>
          </cell>
        </row>
        <row r="704">
          <cell r="A704" t="str">
            <v>M701</v>
          </cell>
          <cell r="B704" t="str">
            <v>CONECTOR CODO 15KV 600 A</v>
          </cell>
          <cell r="F704" t="str">
            <v>u</v>
          </cell>
          <cell r="G704">
            <v>230</v>
          </cell>
          <cell r="H704" t="str">
            <v>462200911</v>
          </cell>
          <cell r="I704" t="str">
            <v>NP</v>
          </cell>
          <cell r="J704">
            <v>0</v>
          </cell>
          <cell r="K704">
            <v>0</v>
          </cell>
        </row>
        <row r="705">
          <cell r="A705" t="str">
            <v>M702</v>
          </cell>
          <cell r="B705" t="str">
            <v>CONECTOR CODO 15KV 200 A</v>
          </cell>
          <cell r="F705" t="str">
            <v>u</v>
          </cell>
          <cell r="G705">
            <v>60</v>
          </cell>
          <cell r="H705" t="str">
            <v>462200911</v>
          </cell>
          <cell r="I705" t="str">
            <v>NP</v>
          </cell>
          <cell r="J705">
            <v>0</v>
          </cell>
          <cell r="K705">
            <v>0</v>
          </cell>
        </row>
        <row r="706">
          <cell r="A706" t="str">
            <v>M703</v>
          </cell>
          <cell r="B706" t="str">
            <v>CONECTOR INSERT 15KV</v>
          </cell>
          <cell r="F706" t="str">
            <v>u</v>
          </cell>
          <cell r="G706">
            <v>60</v>
          </cell>
          <cell r="H706" t="str">
            <v>462200911</v>
          </cell>
          <cell r="I706" t="str">
            <v>NP</v>
          </cell>
          <cell r="J706">
            <v>0</v>
          </cell>
          <cell r="K706">
            <v>0</v>
          </cell>
        </row>
        <row r="707">
          <cell r="A707" t="str">
            <v>M704</v>
          </cell>
          <cell r="B707" t="str">
            <v>CABLE #2 CU 15KV XLPE</v>
          </cell>
          <cell r="F707" t="str">
            <v>m</v>
          </cell>
          <cell r="G707">
            <v>9.52</v>
          </cell>
          <cell r="H707">
            <v>4634001810</v>
          </cell>
          <cell r="I707" t="str">
            <v>NP</v>
          </cell>
          <cell r="J707">
            <v>0</v>
          </cell>
          <cell r="K707">
            <v>0</v>
          </cell>
        </row>
        <row r="708">
          <cell r="A708" t="str">
            <v>M705</v>
          </cell>
          <cell r="B708" t="str">
            <v>TUBO PVC PESADO DE Ø 4"</v>
          </cell>
          <cell r="F708" t="str">
            <v>u</v>
          </cell>
          <cell r="G708">
            <v>30</v>
          </cell>
          <cell r="H708" t="str">
            <v>363201011</v>
          </cell>
          <cell r="I708" t="str">
            <v>NP</v>
          </cell>
          <cell r="J708">
            <v>0</v>
          </cell>
          <cell r="K708">
            <v>0</v>
          </cell>
        </row>
        <row r="709">
          <cell r="A709" t="str">
            <v>M706</v>
          </cell>
          <cell r="B709" t="str">
            <v>TRANSFORMADOR 3F 150 KVA TIPO PAD MOUNTED</v>
          </cell>
          <cell r="F709" t="str">
            <v>u</v>
          </cell>
          <cell r="G709">
            <v>9815</v>
          </cell>
          <cell r="H709" t="str">
            <v>461210923</v>
          </cell>
          <cell r="I709" t="str">
            <v>NP</v>
          </cell>
          <cell r="J709">
            <v>0</v>
          </cell>
          <cell r="K709">
            <v>0</v>
          </cell>
        </row>
        <row r="710">
          <cell r="A710" t="str">
            <v>M707</v>
          </cell>
          <cell r="B710" t="str">
            <v>TERMINALES TALON # 500 MCM</v>
          </cell>
          <cell r="F710" t="str">
            <v>u</v>
          </cell>
          <cell r="G710">
            <v>4.26</v>
          </cell>
          <cell r="H710" t="str">
            <v>452300034</v>
          </cell>
          <cell r="I710" t="str">
            <v>NP</v>
          </cell>
          <cell r="J710">
            <v>0</v>
          </cell>
          <cell r="K710">
            <v>0</v>
          </cell>
        </row>
        <row r="711">
          <cell r="A711" t="str">
            <v>M708</v>
          </cell>
          <cell r="B711" t="str">
            <v>BASE SOCKET 3F CLASE 20</v>
          </cell>
          <cell r="F711" t="str">
            <v>u</v>
          </cell>
          <cell r="G711">
            <v>160</v>
          </cell>
          <cell r="H711" t="str">
            <v>462130016</v>
          </cell>
          <cell r="I711" t="str">
            <v>NP</v>
          </cell>
          <cell r="J711">
            <v>0</v>
          </cell>
          <cell r="K711">
            <v>0</v>
          </cell>
        </row>
        <row r="712">
          <cell r="A712" t="str">
            <v>M709</v>
          </cell>
          <cell r="B712" t="str">
            <v>GABINETE METALICO</v>
          </cell>
          <cell r="F712" t="str">
            <v>u</v>
          </cell>
          <cell r="G712">
            <v>180</v>
          </cell>
          <cell r="H712" t="str">
            <v>462130019</v>
          </cell>
          <cell r="I712" t="str">
            <v>NP</v>
          </cell>
          <cell r="J712">
            <v>0</v>
          </cell>
          <cell r="K712">
            <v>0</v>
          </cell>
        </row>
        <row r="713">
          <cell r="A713" t="str">
            <v>M710</v>
          </cell>
          <cell r="B713" t="str">
            <v>CORONA 1 1/4"</v>
          </cell>
          <cell r="F713" t="str">
            <v>u</v>
          </cell>
          <cell r="G713">
            <v>1.68</v>
          </cell>
          <cell r="H713" t="str">
            <v>375700017</v>
          </cell>
          <cell r="I713" t="str">
            <v>NP</v>
          </cell>
          <cell r="J713">
            <v>0</v>
          </cell>
          <cell r="K713">
            <v>0</v>
          </cell>
        </row>
        <row r="714">
          <cell r="A714" t="str">
            <v>M711</v>
          </cell>
          <cell r="B714" t="str">
            <v>CONTRATUERCA 1 1/4"</v>
          </cell>
          <cell r="F714" t="str">
            <v>u</v>
          </cell>
          <cell r="G714">
            <v>2.2400000000000002</v>
          </cell>
          <cell r="H714" t="str">
            <v>442310111</v>
          </cell>
          <cell r="I714" t="str">
            <v>NP</v>
          </cell>
          <cell r="J714">
            <v>0</v>
          </cell>
          <cell r="K714">
            <v>0</v>
          </cell>
        </row>
        <row r="715">
          <cell r="A715" t="str">
            <v>M712</v>
          </cell>
          <cell r="B715" t="str">
            <v>UNION METALICA RIGIDA DE Ø1 1/4"</v>
          </cell>
          <cell r="F715" t="str">
            <v>u</v>
          </cell>
          <cell r="G715">
            <v>3.36</v>
          </cell>
          <cell r="H715">
            <v>4127809120</v>
          </cell>
          <cell r="I715" t="str">
            <v>NP</v>
          </cell>
          <cell r="J715">
            <v>0</v>
          </cell>
          <cell r="K715">
            <v>0</v>
          </cell>
        </row>
        <row r="716">
          <cell r="A716" t="str">
            <v>M713</v>
          </cell>
          <cell r="B716" t="str">
            <v>CODO RIGIDO 1 1/4"</v>
          </cell>
          <cell r="F716" t="str">
            <v>u</v>
          </cell>
          <cell r="G716">
            <v>13.86</v>
          </cell>
          <cell r="H716" t="str">
            <v>415430112</v>
          </cell>
          <cell r="I716" t="str">
            <v>NP</v>
          </cell>
          <cell r="J716">
            <v>0</v>
          </cell>
          <cell r="K716">
            <v>0</v>
          </cell>
        </row>
        <row r="717">
          <cell r="A717" t="str">
            <v>M714</v>
          </cell>
          <cell r="B717" t="str">
            <v>TUBO RIGIDO 1 1/4" X 3.00m CON UNION</v>
          </cell>
          <cell r="F717" t="str">
            <v>u</v>
          </cell>
          <cell r="G717">
            <v>15.12</v>
          </cell>
          <cell r="H717" t="str">
            <v>375700015</v>
          </cell>
          <cell r="I717" t="str">
            <v>NP</v>
          </cell>
          <cell r="J717">
            <v>0</v>
          </cell>
          <cell r="K717">
            <v>0</v>
          </cell>
        </row>
        <row r="718">
          <cell r="A718" t="str">
            <v>M715</v>
          </cell>
          <cell r="B718" t="str">
            <v>TRANSFORMADORES DE CORRIENTE 600:5A</v>
          </cell>
          <cell r="F718" t="str">
            <v>u</v>
          </cell>
          <cell r="G718">
            <v>350</v>
          </cell>
          <cell r="H718" t="str">
            <v>461210921</v>
          </cell>
          <cell r="I718" t="str">
            <v>NP</v>
          </cell>
          <cell r="J718">
            <v>0</v>
          </cell>
          <cell r="K718">
            <v>0</v>
          </cell>
        </row>
        <row r="719">
          <cell r="A719" t="str">
            <v>M716</v>
          </cell>
          <cell r="B719" t="str">
            <v>TRANSFORMADORES DE CORRIENTE 400:5A</v>
          </cell>
          <cell r="F719" t="str">
            <v>u</v>
          </cell>
          <cell r="G719">
            <v>200</v>
          </cell>
          <cell r="H719" t="str">
            <v>461210923</v>
          </cell>
          <cell r="I719" t="str">
            <v>NP</v>
          </cell>
          <cell r="J719">
            <v>0</v>
          </cell>
          <cell r="K719">
            <v>0</v>
          </cell>
        </row>
        <row r="720">
          <cell r="A720" t="str">
            <v>M717</v>
          </cell>
          <cell r="B720" t="str">
            <v>DISYUNTOR 250 A - 3 POLOS, CAJA MOLDEADA</v>
          </cell>
          <cell r="F720" t="str">
            <v>u</v>
          </cell>
          <cell r="G720">
            <v>250</v>
          </cell>
          <cell r="H720" t="str">
            <v>4621103112</v>
          </cell>
          <cell r="I720" t="str">
            <v>NP</v>
          </cell>
          <cell r="J720">
            <v>0</v>
          </cell>
          <cell r="K720">
            <v>0</v>
          </cell>
        </row>
        <row r="721">
          <cell r="A721" t="str">
            <v>M718</v>
          </cell>
          <cell r="B721" t="str">
            <v>GENERADOR 3F 60 KW 220 V-INCLUYE TUBO DE ESCAPE, SILENCIADOR Y TANQUE DE COMBUSTIBLE</v>
          </cell>
          <cell r="F721" t="str">
            <v>u</v>
          </cell>
          <cell r="G721">
            <v>13305</v>
          </cell>
          <cell r="H721" t="str">
            <v>461120112</v>
          </cell>
          <cell r="I721" t="str">
            <v>NP</v>
          </cell>
          <cell r="J721">
            <v>0</v>
          </cell>
          <cell r="K721">
            <v>0</v>
          </cell>
        </row>
        <row r="722">
          <cell r="A722" t="str">
            <v>M719</v>
          </cell>
          <cell r="B722" t="str">
            <v>TRANSFORMADOR 3F 100 KVA TIPO PAD MOUNTED</v>
          </cell>
          <cell r="F722" t="str">
            <v>u</v>
          </cell>
          <cell r="G722">
            <v>7958</v>
          </cell>
          <cell r="H722" t="str">
            <v>461210923</v>
          </cell>
          <cell r="I722" t="str">
            <v>NP</v>
          </cell>
          <cell r="J722">
            <v>0</v>
          </cell>
          <cell r="K722">
            <v>0</v>
          </cell>
        </row>
        <row r="723">
          <cell r="A723" t="str">
            <v>M720</v>
          </cell>
          <cell r="B723" t="str">
            <v>DISPOSITIVO AUTOMATICO</v>
          </cell>
          <cell r="F723" t="str">
            <v>u</v>
          </cell>
          <cell r="G723">
            <v>900</v>
          </cell>
          <cell r="H723" t="str">
            <v>429940014</v>
          </cell>
          <cell r="I723" t="str">
            <v>NP</v>
          </cell>
          <cell r="J723">
            <v>0</v>
          </cell>
          <cell r="K723">
            <v>0</v>
          </cell>
        </row>
        <row r="724">
          <cell r="A724" t="str">
            <v>M721</v>
          </cell>
          <cell r="B724" t="str">
            <v>CONO DE SEGURIDAD H= 70cm REFLECTIVO CON BASE DE CAUCHO</v>
          </cell>
          <cell r="F724" t="str">
            <v>u</v>
          </cell>
          <cell r="G724">
            <v>24.11</v>
          </cell>
          <cell r="H724" t="str">
            <v>3627012110</v>
          </cell>
          <cell r="I724" t="str">
            <v>NP</v>
          </cell>
          <cell r="J724">
            <v>0</v>
          </cell>
          <cell r="K724">
            <v>0</v>
          </cell>
        </row>
        <row r="725">
          <cell r="A725" t="str">
            <v>M722</v>
          </cell>
          <cell r="B725" t="str">
            <v>CABLE #500 MCM THHN CU</v>
          </cell>
          <cell r="F725" t="str">
            <v>m</v>
          </cell>
          <cell r="G725">
            <v>40</v>
          </cell>
          <cell r="H725" t="str">
            <v>4634001826</v>
          </cell>
          <cell r="I725" t="str">
            <v>NP</v>
          </cell>
          <cell r="J725">
            <v>0</v>
          </cell>
          <cell r="K725">
            <v>0</v>
          </cell>
        </row>
        <row r="726">
          <cell r="A726" t="str">
            <v>M723</v>
          </cell>
          <cell r="B726" t="str">
            <v>CABLE #4/0 AWG THHN CU</v>
          </cell>
          <cell r="F726" t="str">
            <v>m</v>
          </cell>
          <cell r="G726">
            <v>16.239999999999998</v>
          </cell>
          <cell r="H726" t="str">
            <v>4634001814</v>
          </cell>
          <cell r="I726" t="str">
            <v>NP</v>
          </cell>
          <cell r="J726">
            <v>0</v>
          </cell>
          <cell r="K726">
            <v>0</v>
          </cell>
        </row>
        <row r="727">
          <cell r="A727" t="str">
            <v>M724</v>
          </cell>
          <cell r="B727" t="str">
            <v>PARRILLA PORTA CABLES</v>
          </cell>
          <cell r="F727" t="str">
            <v>u</v>
          </cell>
          <cell r="G727">
            <v>35</v>
          </cell>
          <cell r="H727" t="str">
            <v>434100212</v>
          </cell>
          <cell r="I727" t="str">
            <v>NP</v>
          </cell>
          <cell r="J727">
            <v>0</v>
          </cell>
          <cell r="K727">
            <v>0</v>
          </cell>
        </row>
        <row r="728">
          <cell r="A728" t="str">
            <v>M725</v>
          </cell>
          <cell r="B728" t="str">
            <v>TERMINALES TALON # 250 MCM</v>
          </cell>
          <cell r="F728" t="str">
            <v>u</v>
          </cell>
          <cell r="G728">
            <v>12.88</v>
          </cell>
          <cell r="H728" t="str">
            <v>462110521</v>
          </cell>
          <cell r="I728" t="str">
            <v>NP</v>
          </cell>
          <cell r="J728">
            <v>0</v>
          </cell>
          <cell r="K728">
            <v>0</v>
          </cell>
        </row>
        <row r="729">
          <cell r="A729" t="str">
            <v>M726</v>
          </cell>
          <cell r="B729" t="str">
            <v>CABLE #350 MCM THHN CU</v>
          </cell>
          <cell r="F729" t="str">
            <v>m</v>
          </cell>
          <cell r="G729">
            <v>32</v>
          </cell>
          <cell r="H729" t="str">
            <v>429420012</v>
          </cell>
          <cell r="I729" t="str">
            <v>NP</v>
          </cell>
          <cell r="J729">
            <v>0</v>
          </cell>
          <cell r="K729">
            <v>0</v>
          </cell>
        </row>
        <row r="730">
          <cell r="A730" t="str">
            <v>M727</v>
          </cell>
          <cell r="B730" t="str">
            <v>CABLE #250 MCM THHN CU</v>
          </cell>
          <cell r="F730" t="str">
            <v>m</v>
          </cell>
          <cell r="G730">
            <v>28</v>
          </cell>
          <cell r="H730" t="str">
            <v>4634001911</v>
          </cell>
          <cell r="I730" t="str">
            <v>NP</v>
          </cell>
          <cell r="J730">
            <v>0</v>
          </cell>
          <cell r="K730">
            <v>0</v>
          </cell>
        </row>
        <row r="731">
          <cell r="A731" t="str">
            <v>M728</v>
          </cell>
          <cell r="B731" t="str">
            <v>CABLE #2/0 AWG THHN CU</v>
          </cell>
          <cell r="F731" t="str">
            <v>m</v>
          </cell>
          <cell r="G731">
            <v>10.98</v>
          </cell>
          <cell r="H731">
            <v>4634000116</v>
          </cell>
          <cell r="I731" t="str">
            <v>NP</v>
          </cell>
          <cell r="J731">
            <v>0</v>
          </cell>
          <cell r="K731">
            <v>0</v>
          </cell>
        </row>
        <row r="732">
          <cell r="A732" t="str">
            <v>M729</v>
          </cell>
          <cell r="B732" t="str">
            <v>TUBO PVC PRESION 4"</v>
          </cell>
          <cell r="F732" t="str">
            <v>u</v>
          </cell>
          <cell r="G732">
            <v>21.84</v>
          </cell>
          <cell r="H732" t="str">
            <v>532410013</v>
          </cell>
          <cell r="I732" t="str">
            <v>NP</v>
          </cell>
          <cell r="J732">
            <v>0</v>
          </cell>
          <cell r="K732">
            <v>0</v>
          </cell>
        </row>
        <row r="733">
          <cell r="A733" t="str">
            <v>M730</v>
          </cell>
          <cell r="B733" t="str">
            <v>DISYUNTOR 70 A - 3 POLOS, CAJA MOLDEADA</v>
          </cell>
          <cell r="F733" t="str">
            <v>u</v>
          </cell>
          <cell r="G733">
            <v>106.4</v>
          </cell>
          <cell r="H733" t="str">
            <v>4621103112</v>
          </cell>
          <cell r="I733" t="str">
            <v>NP</v>
          </cell>
          <cell r="J733">
            <v>0</v>
          </cell>
          <cell r="K733">
            <v>0</v>
          </cell>
        </row>
        <row r="734">
          <cell r="A734" t="str">
            <v>M731</v>
          </cell>
          <cell r="B734" t="str">
            <v>CODO PVC 4"</v>
          </cell>
          <cell r="F734" t="str">
            <v>u</v>
          </cell>
          <cell r="G734">
            <v>12.88</v>
          </cell>
          <cell r="H734" t="str">
            <v>3755000183</v>
          </cell>
          <cell r="I734" t="str">
            <v>NP</v>
          </cell>
          <cell r="J734">
            <v>0</v>
          </cell>
          <cell r="K734">
            <v>0</v>
          </cell>
        </row>
        <row r="735">
          <cell r="A735" t="str">
            <v>M732</v>
          </cell>
          <cell r="B735" t="str">
            <v>DISYUNTOR 125 A - 3 POLOS, CAJA MOLDEADA</v>
          </cell>
          <cell r="F735" t="str">
            <v>u</v>
          </cell>
          <cell r="G735">
            <v>224</v>
          </cell>
          <cell r="H735" t="str">
            <v>4621103112</v>
          </cell>
          <cell r="I735" t="str">
            <v>NP</v>
          </cell>
          <cell r="J735">
            <v>0</v>
          </cell>
          <cell r="K735">
            <v>0</v>
          </cell>
        </row>
        <row r="736">
          <cell r="A736" t="str">
            <v>M733</v>
          </cell>
          <cell r="B736" t="str">
            <v>CONECTOR EMT 4"</v>
          </cell>
          <cell r="F736" t="str">
            <v>u</v>
          </cell>
          <cell r="G736">
            <v>6.72</v>
          </cell>
          <cell r="H736" t="str">
            <v>462200911</v>
          </cell>
          <cell r="I736" t="str">
            <v>NP</v>
          </cell>
          <cell r="J736">
            <v>0</v>
          </cell>
          <cell r="K736">
            <v>0</v>
          </cell>
        </row>
        <row r="737">
          <cell r="A737" t="str">
            <v>M734</v>
          </cell>
          <cell r="B737" t="str">
            <v>DISYUNTOR 350 A - 3 POLOS, CAJA MOLDEADA REGULADO</v>
          </cell>
          <cell r="F737" t="str">
            <v>u</v>
          </cell>
          <cell r="G737">
            <v>1200</v>
          </cell>
          <cell r="H737" t="str">
            <v>4621103112</v>
          </cell>
          <cell r="I737" t="str">
            <v>NP</v>
          </cell>
          <cell r="J737">
            <v>0</v>
          </cell>
          <cell r="K737">
            <v>0</v>
          </cell>
        </row>
        <row r="738">
          <cell r="A738" t="str">
            <v>M735</v>
          </cell>
          <cell r="B738" t="str">
            <v>DISYUNTOR 500 A - 3 POLOS, CAJA MOLDEADA REGULADO</v>
          </cell>
          <cell r="F738" t="str">
            <v>u</v>
          </cell>
          <cell r="G738">
            <v>1200</v>
          </cell>
          <cell r="H738" t="str">
            <v>4621103112</v>
          </cell>
          <cell r="I738" t="str">
            <v>NP</v>
          </cell>
          <cell r="J738">
            <v>0</v>
          </cell>
          <cell r="K738">
            <v>0</v>
          </cell>
        </row>
        <row r="739">
          <cell r="A739" t="str">
            <v>M736</v>
          </cell>
          <cell r="B739" t="str">
            <v>CABLE #4 AWG CU DESNUDO</v>
          </cell>
          <cell r="F739" t="str">
            <v>m</v>
          </cell>
          <cell r="G739">
            <v>3.36</v>
          </cell>
          <cell r="H739">
            <v>463400143</v>
          </cell>
          <cell r="I739" t="str">
            <v>NP</v>
          </cell>
          <cell r="J739">
            <v>0</v>
          </cell>
          <cell r="K739">
            <v>0</v>
          </cell>
        </row>
        <row r="740">
          <cell r="A740" t="str">
            <v>M737</v>
          </cell>
          <cell r="B740" t="str">
            <v>TANQUETA DE POLIETILENO H 1.20m D 62cm CON BASE</v>
          </cell>
          <cell r="F740" t="str">
            <v>u</v>
          </cell>
          <cell r="G740">
            <v>130.69999999999999</v>
          </cell>
          <cell r="H740" t="str">
            <v>421901063</v>
          </cell>
          <cell r="I740" t="str">
            <v>NP</v>
          </cell>
          <cell r="J740">
            <v>0</v>
          </cell>
          <cell r="K740">
            <v>0</v>
          </cell>
        </row>
        <row r="741">
          <cell r="A741" t="str">
            <v>M738</v>
          </cell>
          <cell r="B741" t="str">
            <v>VARILLA DE COBRE DE ALTA CAMADA 5/8"x 6'</v>
          </cell>
          <cell r="F741" t="str">
            <v>u</v>
          </cell>
          <cell r="G741">
            <v>14.34</v>
          </cell>
          <cell r="H741" t="str">
            <v>429444514</v>
          </cell>
          <cell r="I741" t="str">
            <v>NP</v>
          </cell>
          <cell r="J741">
            <v>0</v>
          </cell>
          <cell r="K741">
            <v>0</v>
          </cell>
        </row>
        <row r="742">
          <cell r="A742" t="str">
            <v>M739</v>
          </cell>
          <cell r="B742" t="str">
            <v>KIT SOLDADURA EXOTERMICA 200</v>
          </cell>
          <cell r="F742" t="str">
            <v>u</v>
          </cell>
          <cell r="G742">
            <v>11.2</v>
          </cell>
          <cell r="H742" t="str">
            <v>429500012</v>
          </cell>
          <cell r="I742" t="str">
            <v>NP</v>
          </cell>
          <cell r="J742">
            <v>0</v>
          </cell>
          <cell r="K742">
            <v>0</v>
          </cell>
        </row>
        <row r="743">
          <cell r="A743" t="str">
            <v>M740</v>
          </cell>
          <cell r="B743" t="str">
            <v>CONECTOR PARA VARILLA COPPERWELD</v>
          </cell>
          <cell r="F743" t="str">
            <v>u</v>
          </cell>
          <cell r="G743">
            <v>1.68</v>
          </cell>
          <cell r="H743" t="str">
            <v>462200911</v>
          </cell>
          <cell r="I743" t="str">
            <v>NP</v>
          </cell>
          <cell r="J743">
            <v>0</v>
          </cell>
          <cell r="K743">
            <v>0</v>
          </cell>
        </row>
        <row r="744">
          <cell r="A744" t="str">
            <v>M741</v>
          </cell>
          <cell r="B744" t="str">
            <v>CABLE #1/0 AWG THHN CU</v>
          </cell>
          <cell r="F744" t="str">
            <v>m</v>
          </cell>
          <cell r="G744">
            <v>7.5</v>
          </cell>
          <cell r="H744" t="str">
            <v>4634001811</v>
          </cell>
          <cell r="I744" t="str">
            <v>NP</v>
          </cell>
          <cell r="J744">
            <v>0</v>
          </cell>
          <cell r="K744">
            <v>0</v>
          </cell>
        </row>
        <row r="745">
          <cell r="A745" t="str">
            <v>M742</v>
          </cell>
          <cell r="B745" t="str">
            <v>TUBO PVC 2 1/2"</v>
          </cell>
          <cell r="F745" t="str">
            <v>u</v>
          </cell>
          <cell r="G745">
            <v>16</v>
          </cell>
          <cell r="H745" t="str">
            <v>363201011</v>
          </cell>
          <cell r="I745" t="str">
            <v>NP</v>
          </cell>
          <cell r="J745">
            <v>0</v>
          </cell>
          <cell r="K745">
            <v>0</v>
          </cell>
        </row>
        <row r="746">
          <cell r="A746" t="str">
            <v>M743</v>
          </cell>
          <cell r="B746" t="str">
            <v>CODO PVC 2 1/2"</v>
          </cell>
          <cell r="F746" t="str">
            <v>u</v>
          </cell>
          <cell r="G746">
            <v>8</v>
          </cell>
          <cell r="H746" t="str">
            <v>375700017</v>
          </cell>
          <cell r="I746" t="str">
            <v>NP</v>
          </cell>
          <cell r="J746">
            <v>0</v>
          </cell>
          <cell r="K746">
            <v>0</v>
          </cell>
        </row>
        <row r="747">
          <cell r="A747" t="str">
            <v>M744</v>
          </cell>
          <cell r="B747" t="str">
            <v>CONECTOR PVC 2 1/2"</v>
          </cell>
          <cell r="F747" t="str">
            <v>u</v>
          </cell>
          <cell r="G747">
            <v>3.92</v>
          </cell>
          <cell r="H747" t="str">
            <v>462200911</v>
          </cell>
          <cell r="I747" t="str">
            <v>NP</v>
          </cell>
          <cell r="J747">
            <v>0</v>
          </cell>
          <cell r="K747">
            <v>0</v>
          </cell>
        </row>
        <row r="748">
          <cell r="A748" t="str">
            <v>M745</v>
          </cell>
          <cell r="B748" t="str">
            <v>CABLE #8 AWG THHN CU</v>
          </cell>
          <cell r="F748" t="str">
            <v>m</v>
          </cell>
          <cell r="G748">
            <v>1.46</v>
          </cell>
          <cell r="H748" t="str">
            <v>463400187</v>
          </cell>
          <cell r="I748" t="str">
            <v>NP</v>
          </cell>
          <cell r="J748">
            <v>0</v>
          </cell>
          <cell r="K748">
            <v>0</v>
          </cell>
        </row>
        <row r="749">
          <cell r="A749" t="str">
            <v>M746</v>
          </cell>
          <cell r="B749" t="str">
            <v>CABLE #10 AWG THHN CU</v>
          </cell>
          <cell r="F749" t="str">
            <v>m</v>
          </cell>
          <cell r="G749">
            <v>0.9</v>
          </cell>
          <cell r="H749" t="str">
            <v>463400185</v>
          </cell>
          <cell r="I749" t="str">
            <v>NP</v>
          </cell>
          <cell r="J749">
            <v>0</v>
          </cell>
          <cell r="K749">
            <v>0</v>
          </cell>
        </row>
        <row r="750">
          <cell r="A750" t="str">
            <v>M747</v>
          </cell>
          <cell r="B750" t="str">
            <v>CABLE #12 AWG THHN CU</v>
          </cell>
          <cell r="F750" t="str">
            <v>m</v>
          </cell>
          <cell r="G750">
            <v>0.67</v>
          </cell>
          <cell r="H750" t="str">
            <v>463400184</v>
          </cell>
          <cell r="I750" t="str">
            <v>NP</v>
          </cell>
          <cell r="J750">
            <v>0</v>
          </cell>
          <cell r="K750">
            <v>0</v>
          </cell>
        </row>
        <row r="751">
          <cell r="A751" t="str">
            <v>M748</v>
          </cell>
          <cell r="B751" t="str">
            <v>TUBO EMT 2"</v>
          </cell>
          <cell r="F751" t="str">
            <v>u</v>
          </cell>
          <cell r="G751">
            <v>10</v>
          </cell>
          <cell r="H751" t="str">
            <v>412740021</v>
          </cell>
          <cell r="I751" t="str">
            <v>NP</v>
          </cell>
          <cell r="J751">
            <v>0</v>
          </cell>
          <cell r="K751">
            <v>0</v>
          </cell>
        </row>
        <row r="752">
          <cell r="A752" t="str">
            <v>M749</v>
          </cell>
          <cell r="B752" t="str">
            <v>CODO EMT RIGIDO DE Ø 2"</v>
          </cell>
          <cell r="F752" t="str">
            <v>u</v>
          </cell>
          <cell r="G752">
            <v>15</v>
          </cell>
          <cell r="H752" t="str">
            <v>3755000187</v>
          </cell>
          <cell r="I752" t="str">
            <v>NP</v>
          </cell>
          <cell r="J752">
            <v>0</v>
          </cell>
          <cell r="K752">
            <v>0</v>
          </cell>
        </row>
        <row r="753">
          <cell r="A753" t="str">
            <v>M750</v>
          </cell>
          <cell r="B753" t="str">
            <v>CONECTOR EMT 2"</v>
          </cell>
          <cell r="F753" t="str">
            <v>u</v>
          </cell>
          <cell r="G753">
            <v>1.5</v>
          </cell>
          <cell r="H753" t="str">
            <v>462200911</v>
          </cell>
          <cell r="I753" t="str">
            <v>NP</v>
          </cell>
          <cell r="J753">
            <v>0</v>
          </cell>
          <cell r="K753">
            <v>0</v>
          </cell>
        </row>
        <row r="754">
          <cell r="A754" t="str">
            <v>M751</v>
          </cell>
          <cell r="B754" t="str">
            <v>DISYUNTOR 40 A -2 POLOS</v>
          </cell>
          <cell r="F754" t="str">
            <v>u</v>
          </cell>
          <cell r="G754">
            <v>16</v>
          </cell>
          <cell r="H754" t="str">
            <v>4621103112</v>
          </cell>
          <cell r="I754" t="str">
            <v>NP</v>
          </cell>
          <cell r="J754">
            <v>0</v>
          </cell>
          <cell r="K754">
            <v>0</v>
          </cell>
        </row>
        <row r="755">
          <cell r="A755" t="str">
            <v>M752</v>
          </cell>
          <cell r="B755" t="str">
            <v>BASE SOCKET 1F CLASE 100</v>
          </cell>
          <cell r="F755" t="str">
            <v>u</v>
          </cell>
          <cell r="G755">
            <v>40</v>
          </cell>
          <cell r="H755" t="str">
            <v>462130016</v>
          </cell>
          <cell r="I755" t="str">
            <v>NP</v>
          </cell>
          <cell r="J755">
            <v>0</v>
          </cell>
          <cell r="K755">
            <v>0</v>
          </cell>
        </row>
        <row r="756">
          <cell r="A756" t="str">
            <v>M753</v>
          </cell>
          <cell r="B756" t="str">
            <v>BASE SOCKET 3F CLASE 100</v>
          </cell>
          <cell r="F756" t="str">
            <v>u</v>
          </cell>
          <cell r="G756">
            <v>60</v>
          </cell>
          <cell r="H756" t="str">
            <v>462130016</v>
          </cell>
          <cell r="I756" t="str">
            <v>NP</v>
          </cell>
          <cell r="J756">
            <v>0</v>
          </cell>
          <cell r="K756">
            <v>0</v>
          </cell>
        </row>
        <row r="757">
          <cell r="A757" t="str">
            <v>M754</v>
          </cell>
          <cell r="B757" t="str">
            <v>PANTALLAS CON LECTURA DE PARAMETROS Y LUCES IND</v>
          </cell>
          <cell r="F757" t="str">
            <v>u</v>
          </cell>
          <cell r="G757">
            <v>120</v>
          </cell>
          <cell r="H757" t="str">
            <v>452300064</v>
          </cell>
          <cell r="I757" t="str">
            <v>NP</v>
          </cell>
          <cell r="J757">
            <v>0</v>
          </cell>
          <cell r="K757">
            <v>0</v>
          </cell>
        </row>
        <row r="758">
          <cell r="A758" t="str">
            <v>M755</v>
          </cell>
          <cell r="B758" t="str">
            <v>DISYUNTOR 30 A - 2 POLOS</v>
          </cell>
          <cell r="F758" t="str">
            <v>u</v>
          </cell>
          <cell r="G758">
            <v>16</v>
          </cell>
          <cell r="H758" t="str">
            <v>4621103112</v>
          </cell>
          <cell r="I758" t="str">
            <v>NP</v>
          </cell>
          <cell r="J758">
            <v>0</v>
          </cell>
          <cell r="K758">
            <v>0</v>
          </cell>
        </row>
        <row r="759">
          <cell r="A759" t="str">
            <v>M756</v>
          </cell>
          <cell r="B759" t="str">
            <v>DISYUNTOR 20 A - 2 POLOS</v>
          </cell>
          <cell r="F759" t="str">
            <v>u</v>
          </cell>
          <cell r="G759">
            <v>16</v>
          </cell>
          <cell r="H759" t="str">
            <v>4621103112</v>
          </cell>
          <cell r="I759" t="str">
            <v>NP</v>
          </cell>
          <cell r="J759">
            <v>0</v>
          </cell>
          <cell r="K759">
            <v>0</v>
          </cell>
        </row>
        <row r="760">
          <cell r="A760" t="str">
            <v>M757</v>
          </cell>
          <cell r="B760" t="str">
            <v>ARRANCADOR PARA MOTOR</v>
          </cell>
          <cell r="F760" t="str">
            <v>u</v>
          </cell>
          <cell r="G760">
            <v>250</v>
          </cell>
          <cell r="H760" t="str">
            <v>491130016</v>
          </cell>
          <cell r="I760" t="str">
            <v>NP</v>
          </cell>
          <cell r="J760">
            <v>0</v>
          </cell>
          <cell r="K760">
            <v>0</v>
          </cell>
        </row>
        <row r="761">
          <cell r="A761" t="str">
            <v>M758</v>
          </cell>
          <cell r="B761" t="str">
            <v>ARRANCADORES SUAVES</v>
          </cell>
          <cell r="F761" t="str">
            <v>u</v>
          </cell>
          <cell r="G761">
            <v>250</v>
          </cell>
          <cell r="H761" t="str">
            <v>462110314</v>
          </cell>
          <cell r="I761" t="str">
            <v>NP</v>
          </cell>
          <cell r="J761">
            <v>0</v>
          </cell>
          <cell r="K761">
            <v>0</v>
          </cell>
        </row>
        <row r="762">
          <cell r="A762" t="str">
            <v>M759</v>
          </cell>
          <cell r="B762" t="str">
            <v>GABINETE METALICO CON BARRAS PARA TABLEROS TCB, TDB</v>
          </cell>
          <cell r="F762" t="str">
            <v>u</v>
          </cell>
          <cell r="G762">
            <v>450</v>
          </cell>
          <cell r="H762" t="str">
            <v>462130019</v>
          </cell>
          <cell r="I762" t="str">
            <v>NP</v>
          </cell>
          <cell r="J762">
            <v>0</v>
          </cell>
          <cell r="K762">
            <v>0</v>
          </cell>
        </row>
        <row r="763">
          <cell r="A763" t="str">
            <v>M760</v>
          </cell>
          <cell r="B763" t="str">
            <v>DISYUNTOR 300 A - 3 POLOS, CAJA MOLDEADA</v>
          </cell>
          <cell r="F763" t="str">
            <v>u</v>
          </cell>
          <cell r="G763">
            <v>300</v>
          </cell>
          <cell r="H763" t="str">
            <v>4621103112</v>
          </cell>
          <cell r="I763" t="str">
            <v>NP</v>
          </cell>
          <cell r="J763">
            <v>0</v>
          </cell>
          <cell r="K763">
            <v>0</v>
          </cell>
        </row>
        <row r="764">
          <cell r="A764" t="str">
            <v>M761</v>
          </cell>
          <cell r="B764" t="str">
            <v>GABINETE METALICO CON BARRAS PARA PANEL ADM</v>
          </cell>
          <cell r="F764" t="str">
            <v>u</v>
          </cell>
          <cell r="G764">
            <v>200</v>
          </cell>
          <cell r="H764" t="str">
            <v>462130019</v>
          </cell>
          <cell r="I764" t="str">
            <v>NP</v>
          </cell>
          <cell r="J764">
            <v>0</v>
          </cell>
          <cell r="K764">
            <v>0</v>
          </cell>
        </row>
        <row r="765">
          <cell r="A765" t="str">
            <v>M762</v>
          </cell>
          <cell r="B765" t="str">
            <v>DISYUNTOR 2F 30 A - 2 POLOS</v>
          </cell>
          <cell r="F765" t="str">
            <v>u</v>
          </cell>
          <cell r="G765">
            <v>16</v>
          </cell>
          <cell r="H765" t="str">
            <v>4621103112</v>
          </cell>
          <cell r="I765" t="str">
            <v>NP</v>
          </cell>
          <cell r="J765">
            <v>0</v>
          </cell>
          <cell r="K765">
            <v>0</v>
          </cell>
        </row>
        <row r="766">
          <cell r="A766" t="str">
            <v>M763</v>
          </cell>
          <cell r="B766" t="str">
            <v>DISYUNTOR 2F 20 A - 2 POLOS</v>
          </cell>
          <cell r="F766" t="str">
            <v>u</v>
          </cell>
          <cell r="G766">
            <v>16</v>
          </cell>
          <cell r="H766" t="str">
            <v>4621103112</v>
          </cell>
          <cell r="I766" t="str">
            <v>NP</v>
          </cell>
          <cell r="J766">
            <v>0</v>
          </cell>
          <cell r="K766">
            <v>0</v>
          </cell>
        </row>
        <row r="767">
          <cell r="A767" t="str">
            <v>M764</v>
          </cell>
          <cell r="B767" t="str">
            <v>DISYUNTOR 1F 20 A - 1 POLO</v>
          </cell>
          <cell r="F767" t="str">
            <v>u</v>
          </cell>
          <cell r="G767">
            <v>8</v>
          </cell>
          <cell r="H767" t="str">
            <v>4621103112</v>
          </cell>
          <cell r="I767" t="str">
            <v>NP</v>
          </cell>
          <cell r="J767">
            <v>0</v>
          </cell>
          <cell r="K767">
            <v>0</v>
          </cell>
        </row>
        <row r="768">
          <cell r="A768" t="str">
            <v>M765</v>
          </cell>
          <cell r="B768" t="str">
            <v>GABINETE METALICO CON BARRAS PARA PANELES</v>
          </cell>
          <cell r="F768" t="str">
            <v>u</v>
          </cell>
          <cell r="G768">
            <v>80</v>
          </cell>
          <cell r="H768" t="str">
            <v>462130019</v>
          </cell>
          <cell r="I768" t="str">
            <v>NP</v>
          </cell>
          <cell r="J768">
            <v>0</v>
          </cell>
          <cell r="K768">
            <v>0</v>
          </cell>
        </row>
        <row r="769">
          <cell r="A769" t="str">
            <v>M766</v>
          </cell>
          <cell r="B769" t="str">
            <v>GABINETE METALICO CON BARRAS PARA PANEL PSG Y PDK</v>
          </cell>
          <cell r="F769" t="str">
            <v>u</v>
          </cell>
          <cell r="G769">
            <v>40</v>
          </cell>
          <cell r="H769" t="str">
            <v>462130019</v>
          </cell>
          <cell r="I769" t="str">
            <v>NP</v>
          </cell>
          <cell r="J769">
            <v>0</v>
          </cell>
          <cell r="K769">
            <v>0</v>
          </cell>
        </row>
        <row r="770">
          <cell r="A770" t="str">
            <v>M767</v>
          </cell>
          <cell r="B770" t="str">
            <v>ALAMBRE GALVANIZADO # 18</v>
          </cell>
          <cell r="F770" t="str">
            <v>Kg</v>
          </cell>
          <cell r="G770">
            <v>1.68</v>
          </cell>
          <cell r="H770" t="str">
            <v>412660012</v>
          </cell>
          <cell r="I770" t="str">
            <v>NP</v>
          </cell>
          <cell r="J770">
            <v>0</v>
          </cell>
          <cell r="K770">
            <v>0</v>
          </cell>
        </row>
        <row r="771">
          <cell r="A771" t="str">
            <v>M768</v>
          </cell>
          <cell r="B771" t="str">
            <v>TUBO EMT 1/2" x 3.00m CON UNION</v>
          </cell>
          <cell r="F771" t="str">
            <v>u</v>
          </cell>
          <cell r="G771">
            <v>2.62</v>
          </cell>
          <cell r="H771" t="str">
            <v>412740021</v>
          </cell>
          <cell r="I771" t="str">
            <v>NP</v>
          </cell>
          <cell r="J771">
            <v>0</v>
          </cell>
          <cell r="K771">
            <v>0</v>
          </cell>
        </row>
        <row r="772">
          <cell r="A772" t="str">
            <v>M769</v>
          </cell>
          <cell r="B772" t="str">
            <v>CONECTOR EMT 1/2"</v>
          </cell>
          <cell r="F772" t="str">
            <v>u</v>
          </cell>
          <cell r="G772">
            <v>0.5</v>
          </cell>
          <cell r="H772" t="str">
            <v>462200911</v>
          </cell>
          <cell r="I772" t="str">
            <v>NP</v>
          </cell>
          <cell r="J772">
            <v>0</v>
          </cell>
          <cell r="K772">
            <v>0</v>
          </cell>
        </row>
        <row r="773">
          <cell r="A773" t="str">
            <v>M770</v>
          </cell>
          <cell r="B773" t="str">
            <v>CAJA OCTOGONAL GRANDE CON TAPA</v>
          </cell>
          <cell r="F773" t="str">
            <v>u</v>
          </cell>
          <cell r="G773">
            <v>0.9</v>
          </cell>
          <cell r="H773" t="str">
            <v>462130014</v>
          </cell>
          <cell r="I773" t="str">
            <v>NP</v>
          </cell>
          <cell r="J773">
            <v>0</v>
          </cell>
          <cell r="K773">
            <v>0</v>
          </cell>
        </row>
        <row r="774">
          <cell r="A774" t="str">
            <v>M771</v>
          </cell>
          <cell r="B774" t="str">
            <v>CAJA RECTANGULAR PROFUNDA</v>
          </cell>
          <cell r="F774" t="str">
            <v>u</v>
          </cell>
          <cell r="G774">
            <v>0.74</v>
          </cell>
          <cell r="H774" t="str">
            <v>462130014</v>
          </cell>
          <cell r="I774" t="str">
            <v>NP</v>
          </cell>
          <cell r="J774">
            <v>0</v>
          </cell>
          <cell r="K774">
            <v>0</v>
          </cell>
        </row>
        <row r="775">
          <cell r="A775" t="str">
            <v>M772</v>
          </cell>
          <cell r="B775" t="str">
            <v>INTERRUPTOR SENCILLO 120 V</v>
          </cell>
          <cell r="F775" t="str">
            <v>u</v>
          </cell>
          <cell r="G775">
            <v>1.68</v>
          </cell>
          <cell r="H775" t="str">
            <v>4621103111</v>
          </cell>
          <cell r="I775" t="str">
            <v>NP</v>
          </cell>
          <cell r="J775">
            <v>0</v>
          </cell>
          <cell r="K775">
            <v>0</v>
          </cell>
        </row>
        <row r="776">
          <cell r="A776" t="str">
            <v>M773</v>
          </cell>
          <cell r="B776" t="str">
            <v>PIATINA 2 x 14 AWG CU</v>
          </cell>
          <cell r="F776" t="str">
            <v>m</v>
          </cell>
          <cell r="G776">
            <v>8.6199999999999992</v>
          </cell>
          <cell r="H776" t="str">
            <v>429420012</v>
          </cell>
          <cell r="I776" t="str">
            <v>NP</v>
          </cell>
          <cell r="J776">
            <v>0</v>
          </cell>
          <cell r="K776">
            <v>0</v>
          </cell>
        </row>
        <row r="777">
          <cell r="A777" t="str">
            <v>M774</v>
          </cell>
          <cell r="B777" t="str">
            <v>BROCAS, TORNILLOS Y GRAPAS</v>
          </cell>
          <cell r="F777" t="str">
            <v>u</v>
          </cell>
          <cell r="G777">
            <v>2</v>
          </cell>
          <cell r="H777" t="str">
            <v>444610021</v>
          </cell>
          <cell r="I777" t="str">
            <v>NP</v>
          </cell>
          <cell r="J777">
            <v>0</v>
          </cell>
          <cell r="K777">
            <v>0</v>
          </cell>
        </row>
        <row r="778">
          <cell r="A778" t="str">
            <v>M775</v>
          </cell>
          <cell r="B778" t="str">
            <v>CAJA 4X4</v>
          </cell>
          <cell r="F778" t="str">
            <v>u</v>
          </cell>
          <cell r="G778">
            <v>1.5</v>
          </cell>
          <cell r="H778" t="str">
            <v>462130014</v>
          </cell>
          <cell r="I778" t="str">
            <v>NP</v>
          </cell>
          <cell r="J778">
            <v>0</v>
          </cell>
          <cell r="K778">
            <v>0</v>
          </cell>
        </row>
        <row r="779">
          <cell r="A779" t="str">
            <v>M776</v>
          </cell>
          <cell r="B779" t="str">
            <v>TUBO PVC 3/4x3.00m</v>
          </cell>
          <cell r="F779" t="str">
            <v>u</v>
          </cell>
          <cell r="G779">
            <v>3.62</v>
          </cell>
          <cell r="H779" t="str">
            <v>363201011</v>
          </cell>
          <cell r="I779" t="str">
            <v>NP</v>
          </cell>
          <cell r="J779">
            <v>0</v>
          </cell>
          <cell r="K779">
            <v>0</v>
          </cell>
        </row>
        <row r="780">
          <cell r="A780" t="str">
            <v>M777</v>
          </cell>
          <cell r="B780" t="str">
            <v>CONECTOR PVC 3/4"</v>
          </cell>
          <cell r="F780" t="str">
            <v>u</v>
          </cell>
          <cell r="G780">
            <v>0.5</v>
          </cell>
          <cell r="H780" t="str">
            <v>462200911</v>
          </cell>
          <cell r="I780" t="str">
            <v>NP</v>
          </cell>
          <cell r="J780">
            <v>0</v>
          </cell>
          <cell r="K780">
            <v>0</v>
          </cell>
        </row>
        <row r="781">
          <cell r="A781" t="str">
            <v>M778</v>
          </cell>
          <cell r="B781" t="str">
            <v>INSUMOS PARA BOTIQUIN PRIMEROS AUXILIOS (GUANTES, GASAS, ALGODON, ETC.)</v>
          </cell>
          <cell r="F781" t="str">
            <v>glb</v>
          </cell>
          <cell r="G781">
            <v>50</v>
          </cell>
          <cell r="H781" t="str">
            <v>713340113</v>
          </cell>
          <cell r="I781" t="str">
            <v>NP</v>
          </cell>
          <cell r="J781">
            <v>0</v>
          </cell>
          <cell r="K781">
            <v>0</v>
          </cell>
        </row>
        <row r="782">
          <cell r="A782" t="str">
            <v>M779</v>
          </cell>
          <cell r="B782" t="str">
            <v>TOMACORRIENTE DOBLE  POLARIZADO 120 V</v>
          </cell>
          <cell r="F782" t="str">
            <v>u</v>
          </cell>
          <cell r="G782">
            <v>5</v>
          </cell>
          <cell r="H782" t="str">
            <v>462120612</v>
          </cell>
          <cell r="I782" t="str">
            <v>NP</v>
          </cell>
          <cell r="J782">
            <v>0</v>
          </cell>
          <cell r="K782">
            <v>0</v>
          </cell>
        </row>
        <row r="783">
          <cell r="A783" t="str">
            <v>M780</v>
          </cell>
          <cell r="B783" t="str">
            <v>TUBO EMT 3/4" x 3.00m CON UNION</v>
          </cell>
          <cell r="F783" t="str">
            <v>u</v>
          </cell>
          <cell r="G783">
            <v>3.62</v>
          </cell>
          <cell r="H783" t="str">
            <v>412740021</v>
          </cell>
          <cell r="I783" t="str">
            <v>NP</v>
          </cell>
          <cell r="J783">
            <v>0</v>
          </cell>
          <cell r="K783">
            <v>0</v>
          </cell>
        </row>
        <row r="784">
          <cell r="A784" t="str">
            <v>M781</v>
          </cell>
          <cell r="B784" t="str">
            <v>CONECTOR EMT 3/4"</v>
          </cell>
          <cell r="F784" t="str">
            <v>u</v>
          </cell>
          <cell r="G784">
            <v>0.5</v>
          </cell>
          <cell r="H784" t="str">
            <v>462200911</v>
          </cell>
          <cell r="I784" t="str">
            <v>NP</v>
          </cell>
          <cell r="J784">
            <v>0</v>
          </cell>
          <cell r="K784">
            <v>0</v>
          </cell>
        </row>
        <row r="785">
          <cell r="A785" t="str">
            <v>M782</v>
          </cell>
          <cell r="B785" t="str">
            <v>LUMINARIA TIPO APLIQUE 1x60W</v>
          </cell>
          <cell r="F785" t="str">
            <v>u</v>
          </cell>
          <cell r="G785">
            <v>15</v>
          </cell>
          <cell r="H785" t="str">
            <v>46910044</v>
          </cell>
          <cell r="I785" t="str">
            <v>NP</v>
          </cell>
          <cell r="J785">
            <v>0</v>
          </cell>
          <cell r="K785">
            <v>0</v>
          </cell>
        </row>
        <row r="786">
          <cell r="A786" t="str">
            <v>M783</v>
          </cell>
          <cell r="B786" t="str">
            <v>CINTA AISLANTE (20 YDS)</v>
          </cell>
          <cell r="F786" t="str">
            <v>u</v>
          </cell>
          <cell r="G786">
            <v>1.01</v>
          </cell>
          <cell r="H786" t="str">
            <v>3692000117</v>
          </cell>
          <cell r="I786" t="str">
            <v>NP</v>
          </cell>
          <cell r="J786">
            <v>0</v>
          </cell>
          <cell r="K786">
            <v>0</v>
          </cell>
        </row>
        <row r="787">
          <cell r="A787" t="str">
            <v>M784</v>
          </cell>
          <cell r="B787" t="str">
            <v>FOCO AHORRADOR 60W</v>
          </cell>
          <cell r="F787" t="str">
            <v>u</v>
          </cell>
          <cell r="G787">
            <v>3.92</v>
          </cell>
          <cell r="H787" t="str">
            <v>465100211</v>
          </cell>
          <cell r="I787" t="str">
            <v>NP</v>
          </cell>
          <cell r="J787">
            <v>0</v>
          </cell>
          <cell r="K787">
            <v>0</v>
          </cell>
        </row>
        <row r="788">
          <cell r="A788" t="str">
            <v>M785</v>
          </cell>
          <cell r="B788" t="str">
            <v>LUMINARIA TIPO APLIQUE DE PISO 220V 1.2 W</v>
          </cell>
          <cell r="F788" t="str">
            <v>u</v>
          </cell>
          <cell r="G788">
            <v>25</v>
          </cell>
          <cell r="H788" t="str">
            <v>46910044</v>
          </cell>
          <cell r="I788" t="str">
            <v>NP</v>
          </cell>
          <cell r="J788">
            <v>0</v>
          </cell>
          <cell r="K788">
            <v>0</v>
          </cell>
        </row>
        <row r="789">
          <cell r="A789" t="str">
            <v>M786</v>
          </cell>
          <cell r="B789" t="str">
            <v>APLIQUE DE PISO DECORATIVO AJUSTABLE ASIMETRICO 220 V- 38 W; IP68-IK10</v>
          </cell>
          <cell r="F789" t="str">
            <v>u</v>
          </cell>
          <cell r="G789">
            <v>13.92</v>
          </cell>
          <cell r="H789" t="str">
            <v>279130111</v>
          </cell>
          <cell r="I789" t="str">
            <v>NP</v>
          </cell>
          <cell r="J789">
            <v>0</v>
          </cell>
          <cell r="K789">
            <v>0</v>
          </cell>
        </row>
        <row r="790">
          <cell r="A790" t="str">
            <v>M787</v>
          </cell>
          <cell r="B790" t="str">
            <v>LUMINARIA LED SELLADA 220V 55W</v>
          </cell>
          <cell r="F790" t="str">
            <v>u</v>
          </cell>
          <cell r="G790">
            <v>90</v>
          </cell>
          <cell r="H790" t="str">
            <v>465390015</v>
          </cell>
          <cell r="I790" t="str">
            <v>NP</v>
          </cell>
          <cell r="J790">
            <v>0</v>
          </cell>
          <cell r="K790">
            <v>0</v>
          </cell>
        </row>
        <row r="791">
          <cell r="A791" t="str">
            <v>M788</v>
          </cell>
          <cell r="B791" t="str">
            <v>LAMPARA SELLADA LED 220V 20W</v>
          </cell>
          <cell r="F791" t="str">
            <v>u</v>
          </cell>
          <cell r="G791">
            <v>70</v>
          </cell>
          <cell r="H791" t="str">
            <v>46910044</v>
          </cell>
          <cell r="I791" t="str">
            <v>NP</v>
          </cell>
          <cell r="J791">
            <v>0</v>
          </cell>
          <cell r="K791">
            <v>0</v>
          </cell>
        </row>
        <row r="792">
          <cell r="A792" t="str">
            <v>M789</v>
          </cell>
          <cell r="B792" t="str">
            <v>LUMINARIA TIPO PARQUE EN POSTE 220V - 80W</v>
          </cell>
          <cell r="F792" t="str">
            <v>u</v>
          </cell>
          <cell r="G792">
            <v>380</v>
          </cell>
          <cell r="H792" t="str">
            <v>46910044</v>
          </cell>
          <cell r="I792" t="str">
            <v>NP</v>
          </cell>
          <cell r="J792">
            <v>0</v>
          </cell>
          <cell r="K792">
            <v>0</v>
          </cell>
        </row>
        <row r="793">
          <cell r="A793" t="str">
            <v>M790</v>
          </cell>
          <cell r="B793" t="str">
            <v>LUMINARIA TIPO PARQUE EN POSTE 220V - 100W</v>
          </cell>
          <cell r="F793" t="str">
            <v>u</v>
          </cell>
          <cell r="G793">
            <v>400</v>
          </cell>
          <cell r="H793" t="str">
            <v>46910044</v>
          </cell>
          <cell r="I793" t="str">
            <v>NP</v>
          </cell>
          <cell r="J793">
            <v>0</v>
          </cell>
          <cell r="K793">
            <v>0</v>
          </cell>
        </row>
        <row r="794">
          <cell r="A794" t="str">
            <v>M791</v>
          </cell>
          <cell r="B794" t="str">
            <v>CANALETA METALICA SELLADA 30.00cm X 20.00cm X 2.50m</v>
          </cell>
          <cell r="F794" t="str">
            <v>u</v>
          </cell>
          <cell r="G794">
            <v>60</v>
          </cell>
          <cell r="H794" t="str">
            <v>412520111</v>
          </cell>
          <cell r="I794" t="str">
            <v>NP</v>
          </cell>
          <cell r="J794">
            <v>0</v>
          </cell>
          <cell r="K794">
            <v>0</v>
          </cell>
        </row>
        <row r="795">
          <cell r="A795" t="str">
            <v>M792</v>
          </cell>
          <cell r="B795" t="str">
            <v>ELEMENTOS DE SUJECION</v>
          </cell>
          <cell r="F795" t="str">
            <v>u</v>
          </cell>
          <cell r="G795">
            <v>2</v>
          </cell>
          <cell r="H795" t="str">
            <v>433310914</v>
          </cell>
          <cell r="I795" t="str">
            <v>NP</v>
          </cell>
          <cell r="J795">
            <v>0</v>
          </cell>
          <cell r="K795">
            <v>0</v>
          </cell>
        </row>
        <row r="796">
          <cell r="A796" t="str">
            <v>M793</v>
          </cell>
          <cell r="B796" t="str">
            <v>LUMINARIA TIPO LED 218 W 100-227V</v>
          </cell>
          <cell r="F796" t="str">
            <v>u</v>
          </cell>
          <cell r="G796">
            <v>490</v>
          </cell>
          <cell r="H796" t="str">
            <v>465390011</v>
          </cell>
          <cell r="I796" t="str">
            <v>NP</v>
          </cell>
          <cell r="J796">
            <v>0</v>
          </cell>
          <cell r="K796">
            <v>0</v>
          </cell>
        </row>
        <row r="797">
          <cell r="A797" t="str">
            <v>M794</v>
          </cell>
          <cell r="B797" t="str">
            <v>CABLE CONCENTRICO  2 # 12 AWG CU</v>
          </cell>
          <cell r="F797" t="str">
            <v>m</v>
          </cell>
          <cell r="G797">
            <v>1.5</v>
          </cell>
          <cell r="H797" t="str">
            <v>4634001911</v>
          </cell>
          <cell r="I797" t="str">
            <v>NP</v>
          </cell>
          <cell r="J797">
            <v>0</v>
          </cell>
          <cell r="K797">
            <v>0</v>
          </cell>
        </row>
        <row r="798">
          <cell r="A798" t="str">
            <v>M795</v>
          </cell>
          <cell r="B798" t="str">
            <v>POSTE DE 12.00m</v>
          </cell>
          <cell r="F798" t="str">
            <v>u</v>
          </cell>
          <cell r="G798">
            <v>700</v>
          </cell>
          <cell r="H798" t="str">
            <v>3755000313</v>
          </cell>
          <cell r="I798" t="str">
            <v>NP</v>
          </cell>
          <cell r="J798">
            <v>0</v>
          </cell>
          <cell r="K798">
            <v>0</v>
          </cell>
        </row>
        <row r="799">
          <cell r="A799" t="str">
            <v>M796</v>
          </cell>
          <cell r="B799" t="str">
            <v>CONECTOR CABLE CONCENTRICO</v>
          </cell>
          <cell r="F799" t="str">
            <v>u</v>
          </cell>
          <cell r="G799">
            <v>4</v>
          </cell>
          <cell r="H799" t="str">
            <v>462200911</v>
          </cell>
          <cell r="I799" t="str">
            <v>NP</v>
          </cell>
          <cell r="J799">
            <v>0</v>
          </cell>
          <cell r="K799">
            <v>0</v>
          </cell>
        </row>
        <row r="800">
          <cell r="A800" t="str">
            <v>M797</v>
          </cell>
          <cell r="B800" t="str">
            <v>PANEL LED CUADRADA - 30W - 100-220V</v>
          </cell>
          <cell r="F800" t="str">
            <v>u</v>
          </cell>
          <cell r="G800">
            <v>70</v>
          </cell>
          <cell r="H800" t="str">
            <v>46910044</v>
          </cell>
          <cell r="I800" t="str">
            <v>NP</v>
          </cell>
          <cell r="J800">
            <v>0</v>
          </cell>
          <cell r="K800">
            <v>0</v>
          </cell>
        </row>
        <row r="801">
          <cell r="A801" t="str">
            <v>M798</v>
          </cell>
          <cell r="B801" t="str">
            <v>TIRAS LED RGB 24V - 12V; IP67 - IK10 (1.00m)</v>
          </cell>
          <cell r="F801" t="str">
            <v>u</v>
          </cell>
          <cell r="G801">
            <v>25</v>
          </cell>
          <cell r="H801" t="str">
            <v>46910044</v>
          </cell>
          <cell r="I801" t="str">
            <v>NP</v>
          </cell>
          <cell r="J801">
            <v>0</v>
          </cell>
          <cell r="K801">
            <v>0</v>
          </cell>
        </row>
        <row r="802">
          <cell r="A802" t="str">
            <v>M799</v>
          </cell>
          <cell r="B802" t="str">
            <v>COLUMNA INTELIGENTE CI-WIFI-CAMARAS-ALARMAS</v>
          </cell>
          <cell r="F802" t="str">
            <v>u</v>
          </cell>
          <cell r="G802">
            <v>12000</v>
          </cell>
          <cell r="H802" t="str">
            <v>482700024</v>
          </cell>
          <cell r="I802" t="str">
            <v>NP</v>
          </cell>
          <cell r="J802">
            <v>0</v>
          </cell>
          <cell r="K802">
            <v>0</v>
          </cell>
        </row>
        <row r="803">
          <cell r="A803" t="str">
            <v>M800</v>
          </cell>
          <cell r="B803" t="str">
            <v>MINI POSTE DE ILUMINACION 220 V - 25 W; IP67 - IK10</v>
          </cell>
          <cell r="F803" t="str">
            <v>u</v>
          </cell>
          <cell r="G803">
            <v>95</v>
          </cell>
          <cell r="H803" t="str">
            <v>3755000322</v>
          </cell>
          <cell r="I803" t="str">
            <v>NP</v>
          </cell>
          <cell r="J803">
            <v>0</v>
          </cell>
          <cell r="K803">
            <v>0</v>
          </cell>
        </row>
        <row r="804">
          <cell r="A804" t="str">
            <v>M801</v>
          </cell>
          <cell r="B804" t="str">
            <v>TIRAS LED LUZ NEUTRA 24V - 12W; IP67 - IK10 (1.00m)</v>
          </cell>
          <cell r="F804" t="str">
            <v>u</v>
          </cell>
          <cell r="G804">
            <v>15</v>
          </cell>
          <cell r="H804" t="str">
            <v>465390015</v>
          </cell>
          <cell r="I804" t="str">
            <v>NP</v>
          </cell>
          <cell r="J804">
            <v>0</v>
          </cell>
          <cell r="K804">
            <v>0</v>
          </cell>
        </row>
        <row r="805">
          <cell r="A805" t="str">
            <v>M802</v>
          </cell>
          <cell r="B805" t="str">
            <v>REFLECTOR SUMERGIBLE RGB 150 W, IP68 (CHORRO AGUA)</v>
          </cell>
          <cell r="F805" t="str">
            <v>u</v>
          </cell>
          <cell r="G805">
            <v>150</v>
          </cell>
          <cell r="H805" t="str">
            <v>441902016</v>
          </cell>
          <cell r="I805" t="str">
            <v>NP</v>
          </cell>
          <cell r="J805">
            <v>0</v>
          </cell>
          <cell r="K805">
            <v>0</v>
          </cell>
        </row>
        <row r="806">
          <cell r="A806" t="str">
            <v>M803</v>
          </cell>
          <cell r="B806" t="str">
            <v>REFLECTOR LED 150 W - 220 V; COLOR NEUTRO GRADO IP68</v>
          </cell>
          <cell r="F806" t="str">
            <v>u</v>
          </cell>
          <cell r="G806">
            <v>180</v>
          </cell>
          <cell r="H806" t="str">
            <v>441902016</v>
          </cell>
          <cell r="I806" t="str">
            <v>NP</v>
          </cell>
          <cell r="J806">
            <v>0</v>
          </cell>
          <cell r="K806">
            <v>0</v>
          </cell>
        </row>
        <row r="807">
          <cell r="A807" t="str">
            <v>M804</v>
          </cell>
          <cell r="B807" t="str">
            <v>FUNDA BX 1"</v>
          </cell>
          <cell r="F807" t="str">
            <v>m</v>
          </cell>
          <cell r="G807">
            <v>5</v>
          </cell>
          <cell r="H807" t="str">
            <v>341503016</v>
          </cell>
          <cell r="I807" t="str">
            <v>NP</v>
          </cell>
          <cell r="J807">
            <v>0</v>
          </cell>
          <cell r="K807">
            <v>0</v>
          </cell>
        </row>
        <row r="808">
          <cell r="A808" t="str">
            <v>M805</v>
          </cell>
          <cell r="B808" t="str">
            <v>CAJA DE PASO ACERO INOXIDABLE 20x20x10cm</v>
          </cell>
          <cell r="F808" t="str">
            <v>u</v>
          </cell>
          <cell r="G808">
            <v>40</v>
          </cell>
          <cell r="H808" t="str">
            <v>462200912</v>
          </cell>
          <cell r="I808" t="str">
            <v>NP</v>
          </cell>
          <cell r="J808">
            <v>0</v>
          </cell>
          <cell r="K808">
            <v>0</v>
          </cell>
        </row>
        <row r="809">
          <cell r="A809" t="str">
            <v>M806</v>
          </cell>
          <cell r="B809" t="str">
            <v>CONECTOR PVC 1"</v>
          </cell>
          <cell r="F809" t="str">
            <v>u</v>
          </cell>
          <cell r="G809">
            <v>1</v>
          </cell>
          <cell r="H809" t="str">
            <v>462200911</v>
          </cell>
          <cell r="I809" t="str">
            <v>NP</v>
          </cell>
          <cell r="J809">
            <v>0</v>
          </cell>
          <cell r="K809">
            <v>0</v>
          </cell>
        </row>
        <row r="810">
          <cell r="A810" t="str">
            <v>M807</v>
          </cell>
          <cell r="B810" t="str">
            <v>TAPA DE GRAFITO ESFEROIDAL DE 80cm DIAMETRO 125KN</v>
          </cell>
          <cell r="F810" t="str">
            <v>u</v>
          </cell>
          <cell r="G810">
            <v>310</v>
          </cell>
          <cell r="H810" t="str">
            <v>42190022</v>
          </cell>
          <cell r="I810" t="str">
            <v>NP</v>
          </cell>
          <cell r="J810">
            <v>0</v>
          </cell>
          <cell r="K810">
            <v>0</v>
          </cell>
        </row>
        <row r="811">
          <cell r="A811" t="str">
            <v>M808</v>
          </cell>
          <cell r="B811" t="str">
            <v>TAPA DE GRAFITO ESFEROIDAL DE 60cm DIAMETRO 125KN</v>
          </cell>
          <cell r="F811" t="str">
            <v>u</v>
          </cell>
          <cell r="G811">
            <v>180</v>
          </cell>
          <cell r="H811" t="str">
            <v>42190022</v>
          </cell>
          <cell r="I811" t="str">
            <v>NP</v>
          </cell>
          <cell r="J811">
            <v>0</v>
          </cell>
          <cell r="K811">
            <v>0</v>
          </cell>
        </row>
        <row r="812">
          <cell r="A812" t="str">
            <v>M809</v>
          </cell>
          <cell r="B812" t="str">
            <v>TAPA METALICA DE 40x40cm 125KN</v>
          </cell>
          <cell r="F812" t="str">
            <v>u</v>
          </cell>
          <cell r="G812">
            <v>140</v>
          </cell>
          <cell r="H812" t="str">
            <v>42190022</v>
          </cell>
          <cell r="I812" t="str">
            <v>NP</v>
          </cell>
          <cell r="J812">
            <v>0</v>
          </cell>
          <cell r="K812">
            <v>0</v>
          </cell>
        </row>
        <row r="813">
          <cell r="A813" t="str">
            <v>M810</v>
          </cell>
          <cell r="B813" t="str">
            <v>TRANSFORMADOR 1F 10 KVA AUTO PROTEGIDO</v>
          </cell>
          <cell r="F813" t="str">
            <v>u</v>
          </cell>
          <cell r="G813">
            <v>900</v>
          </cell>
          <cell r="H813" t="str">
            <v>461210923</v>
          </cell>
          <cell r="I813" t="str">
            <v>NP</v>
          </cell>
          <cell r="J813">
            <v>0</v>
          </cell>
          <cell r="K813">
            <v>0</v>
          </cell>
        </row>
        <row r="814">
          <cell r="A814" t="str">
            <v>M811</v>
          </cell>
          <cell r="B814" t="str">
            <v>ABRAZADERA SIMPLE AG 3 PERNOS DE 6 1/2"</v>
          </cell>
          <cell r="F814" t="str">
            <v>u</v>
          </cell>
          <cell r="G814">
            <v>8.4</v>
          </cell>
          <cell r="H814" t="str">
            <v>429990527</v>
          </cell>
          <cell r="I814" t="str">
            <v>NP</v>
          </cell>
          <cell r="J814">
            <v>0</v>
          </cell>
          <cell r="K814">
            <v>0</v>
          </cell>
        </row>
        <row r="815">
          <cell r="A815" t="str">
            <v>M812</v>
          </cell>
          <cell r="B815" t="str">
            <v>ESTRIBO PARA DERIVACION CU SN</v>
          </cell>
          <cell r="F815" t="str">
            <v>u</v>
          </cell>
          <cell r="G815">
            <v>10</v>
          </cell>
          <cell r="H815" t="str">
            <v>429921715</v>
          </cell>
          <cell r="I815" t="str">
            <v>NP</v>
          </cell>
          <cell r="J815">
            <v>0</v>
          </cell>
          <cell r="K815">
            <v>0</v>
          </cell>
        </row>
        <row r="816">
          <cell r="A816" t="str">
            <v>M813</v>
          </cell>
          <cell r="B816" t="str">
            <v>GRAPA PARA LINEA EN CALIENTE</v>
          </cell>
          <cell r="F816" t="str">
            <v>u</v>
          </cell>
          <cell r="G816">
            <v>10</v>
          </cell>
          <cell r="H816" t="str">
            <v>42999081513</v>
          </cell>
          <cell r="I816" t="str">
            <v>NP</v>
          </cell>
          <cell r="J816">
            <v>0</v>
          </cell>
          <cell r="K816">
            <v>0</v>
          </cell>
        </row>
        <row r="817">
          <cell r="A817" t="str">
            <v>M814</v>
          </cell>
          <cell r="B817" t="str">
            <v>CONECTOR DENTADO ESTANCO 35 A 150 mm2</v>
          </cell>
          <cell r="F817" t="str">
            <v>u</v>
          </cell>
          <cell r="G817">
            <v>3</v>
          </cell>
          <cell r="H817" t="str">
            <v>462200911</v>
          </cell>
          <cell r="I817" t="str">
            <v>NP</v>
          </cell>
          <cell r="J817">
            <v>0</v>
          </cell>
          <cell r="K817">
            <v>0</v>
          </cell>
        </row>
        <row r="818">
          <cell r="A818" t="str">
            <v>M815</v>
          </cell>
          <cell r="B818" t="str">
            <v>KIT PARA ATENCION DE DERRAMES</v>
          </cell>
          <cell r="F818" t="str">
            <v>u</v>
          </cell>
          <cell r="G818">
            <v>30</v>
          </cell>
          <cell r="H818" t="str">
            <v>713340113</v>
          </cell>
          <cell r="I818" t="str">
            <v>NP</v>
          </cell>
          <cell r="J818">
            <v>0</v>
          </cell>
          <cell r="K818">
            <v>0</v>
          </cell>
        </row>
        <row r="819">
          <cell r="A819" t="str">
            <v>M816</v>
          </cell>
          <cell r="B819" t="str">
            <v>CONDUCTOR # 4 AWG THHN CU</v>
          </cell>
          <cell r="F819" t="str">
            <v>u</v>
          </cell>
          <cell r="G819">
            <v>4</v>
          </cell>
          <cell r="H819" t="str">
            <v>429420013</v>
          </cell>
          <cell r="I819" t="str">
            <v>NP</v>
          </cell>
          <cell r="J819">
            <v>0</v>
          </cell>
          <cell r="K819">
            <v>0</v>
          </cell>
        </row>
        <row r="820">
          <cell r="A820" t="str">
            <v>M817</v>
          </cell>
          <cell r="B820" t="str">
            <v>TUBO RIGIDO DE Ø 2"</v>
          </cell>
          <cell r="F820" t="str">
            <v>u</v>
          </cell>
          <cell r="G820">
            <v>35</v>
          </cell>
          <cell r="H820" t="str">
            <v>421901031</v>
          </cell>
          <cell r="I820" t="str">
            <v>NP</v>
          </cell>
          <cell r="J820">
            <v>0</v>
          </cell>
          <cell r="K820">
            <v>0</v>
          </cell>
        </row>
        <row r="821">
          <cell r="A821" t="str">
            <v>M818</v>
          </cell>
          <cell r="B821" t="str">
            <v>UNION METALICA RIGIDA DE Ø2"</v>
          </cell>
          <cell r="F821" t="str">
            <v>u</v>
          </cell>
          <cell r="G821">
            <v>8</v>
          </cell>
          <cell r="H821">
            <v>4127809120</v>
          </cell>
          <cell r="I821" t="str">
            <v>NP</v>
          </cell>
          <cell r="J821">
            <v>0</v>
          </cell>
          <cell r="K821">
            <v>0</v>
          </cell>
        </row>
        <row r="822">
          <cell r="A822" t="str">
            <v>M819</v>
          </cell>
          <cell r="B822" t="str">
            <v>CODO LR PVC E-UZ 90' x 75mm PN10</v>
          </cell>
          <cell r="F822" t="str">
            <v>u</v>
          </cell>
          <cell r="G822">
            <v>7</v>
          </cell>
          <cell r="H822" t="str">
            <v>3755000183</v>
          </cell>
          <cell r="I822" t="str">
            <v>NP</v>
          </cell>
          <cell r="J822">
            <v>0</v>
          </cell>
          <cell r="K822">
            <v>0</v>
          </cell>
        </row>
        <row r="823">
          <cell r="A823" t="str">
            <v>M820</v>
          </cell>
          <cell r="B823" t="str">
            <v>REVERSIBLE EMT RIGIDO Ø 2"</v>
          </cell>
          <cell r="F823" t="str">
            <v>u</v>
          </cell>
          <cell r="G823">
            <v>20</v>
          </cell>
          <cell r="H823" t="str">
            <v>429410017</v>
          </cell>
          <cell r="I823" t="str">
            <v>NP</v>
          </cell>
          <cell r="J823">
            <v>0</v>
          </cell>
          <cell r="K823">
            <v>0</v>
          </cell>
        </row>
        <row r="824">
          <cell r="A824" t="str">
            <v>M821</v>
          </cell>
          <cell r="B824" t="str">
            <v>TUBO 50mm PVC PESADO x 3.00m</v>
          </cell>
          <cell r="F824" t="str">
            <v>u</v>
          </cell>
          <cell r="G824">
            <v>15</v>
          </cell>
          <cell r="H824" t="str">
            <v>363201021</v>
          </cell>
          <cell r="I824" t="str">
            <v>NP</v>
          </cell>
          <cell r="J824">
            <v>0</v>
          </cell>
          <cell r="K824">
            <v>0</v>
          </cell>
        </row>
        <row r="825">
          <cell r="A825" t="str">
            <v>M822</v>
          </cell>
          <cell r="B825" t="str">
            <v>TUBO 110mm PVC PESADO x 3.00m</v>
          </cell>
          <cell r="F825" t="str">
            <v>u</v>
          </cell>
          <cell r="G825">
            <v>30</v>
          </cell>
          <cell r="H825" t="str">
            <v>363201021</v>
          </cell>
          <cell r="I825" t="str">
            <v>NP</v>
          </cell>
          <cell r="J825">
            <v>0</v>
          </cell>
          <cell r="K825">
            <v>0</v>
          </cell>
        </row>
        <row r="826">
          <cell r="A826" t="str">
            <v>M823</v>
          </cell>
          <cell r="B826" t="str">
            <v>ELEMENTOS Y CABLES PARA CONEXIONADO INTERNO</v>
          </cell>
          <cell r="F826" t="str">
            <v>u</v>
          </cell>
          <cell r="G826">
            <v>40</v>
          </cell>
          <cell r="H826" t="str">
            <v>4299905218</v>
          </cell>
          <cell r="I826" t="str">
            <v>NP</v>
          </cell>
          <cell r="J826">
            <v>0</v>
          </cell>
          <cell r="K826">
            <v>0</v>
          </cell>
        </row>
        <row r="827">
          <cell r="A827" t="str">
            <v>M824</v>
          </cell>
          <cell r="B827" t="str">
            <v>DISYUNTOR 50 A - 2 POLOS, CAJA MOLDEADA</v>
          </cell>
          <cell r="F827" t="str">
            <v>u</v>
          </cell>
          <cell r="G827">
            <v>35</v>
          </cell>
          <cell r="H827" t="str">
            <v>4621103112</v>
          </cell>
          <cell r="I827" t="str">
            <v>NP</v>
          </cell>
          <cell r="J827">
            <v>0</v>
          </cell>
          <cell r="K827">
            <v>0</v>
          </cell>
        </row>
        <row r="828">
          <cell r="A828" t="str">
            <v>M825</v>
          </cell>
          <cell r="B828" t="str">
            <v>ESMALTE VARIOS COLORES (SPR.)</v>
          </cell>
          <cell r="F828" t="str">
            <v>galón (US)</v>
          </cell>
          <cell r="G828">
            <v>13</v>
          </cell>
          <cell r="H828" t="str">
            <v>351100011</v>
          </cell>
          <cell r="I828" t="str">
            <v>NP</v>
          </cell>
          <cell r="J828">
            <v>0</v>
          </cell>
          <cell r="K828">
            <v>0</v>
          </cell>
        </row>
        <row r="829">
          <cell r="A829" t="str">
            <v>M826</v>
          </cell>
          <cell r="B829" t="str">
            <v>ACOMETIDA FIBRA OPTICA</v>
          </cell>
          <cell r="F829" t="str">
            <v>u</v>
          </cell>
          <cell r="G829">
            <v>293</v>
          </cell>
          <cell r="H829" t="str">
            <v>463400026</v>
          </cell>
          <cell r="I829" t="str">
            <v>NP</v>
          </cell>
          <cell r="J829">
            <v>0</v>
          </cell>
          <cell r="K829">
            <v>0</v>
          </cell>
        </row>
        <row r="830">
          <cell r="A830" t="str">
            <v>M827</v>
          </cell>
          <cell r="B830" t="str">
            <v>ELEMENTOS ACCESORIOS</v>
          </cell>
          <cell r="F830" t="str">
            <v>u</v>
          </cell>
          <cell r="G830">
            <v>80</v>
          </cell>
          <cell r="H830" t="str">
            <v>445210011</v>
          </cell>
          <cell r="I830" t="str">
            <v>NP</v>
          </cell>
          <cell r="J830">
            <v>0</v>
          </cell>
          <cell r="K830">
            <v>0</v>
          </cell>
        </row>
        <row r="831">
          <cell r="A831" t="str">
            <v>M828</v>
          </cell>
          <cell r="B831" t="str">
            <v>TUBERIA METALICA RIGIDA DE 2"</v>
          </cell>
          <cell r="F831" t="str">
            <v>u</v>
          </cell>
          <cell r="G831">
            <v>28.5</v>
          </cell>
          <cell r="H831" t="str">
            <v>412750052</v>
          </cell>
          <cell r="I831" t="str">
            <v>NP</v>
          </cell>
          <cell r="J831">
            <v>0</v>
          </cell>
          <cell r="K831">
            <v>0</v>
          </cell>
        </row>
        <row r="832">
          <cell r="A832" t="str">
            <v>M829</v>
          </cell>
          <cell r="B832" t="str">
            <v>REVERSIBLE METALICA RIGIDA DE 2"</v>
          </cell>
          <cell r="F832" t="str">
            <v>u</v>
          </cell>
          <cell r="G832">
            <v>7.3</v>
          </cell>
          <cell r="H832" t="str">
            <v>3544002145</v>
          </cell>
          <cell r="I832" t="str">
            <v>NP</v>
          </cell>
          <cell r="J832">
            <v>0</v>
          </cell>
          <cell r="K832">
            <v>0</v>
          </cell>
        </row>
        <row r="833">
          <cell r="A833" t="str">
            <v>M830</v>
          </cell>
          <cell r="B833" t="str">
            <v>ANTICORROSIVO CROMATO 5 (CO)</v>
          </cell>
          <cell r="F833" t="str">
            <v>gln</v>
          </cell>
          <cell r="G833">
            <v>10</v>
          </cell>
          <cell r="H833" t="str">
            <v>351100111</v>
          </cell>
          <cell r="I833" t="str">
            <v>NP</v>
          </cell>
          <cell r="J833">
            <v>0</v>
          </cell>
          <cell r="K833">
            <v>0</v>
          </cell>
        </row>
        <row r="834">
          <cell r="A834" t="str">
            <v>M831</v>
          </cell>
          <cell r="B834" t="str">
            <v>CODO METALICO RIGIDO DE 2"</v>
          </cell>
          <cell r="F834" t="str">
            <v>u</v>
          </cell>
          <cell r="G834">
            <v>7.5</v>
          </cell>
          <cell r="H834" t="str">
            <v>429410017</v>
          </cell>
          <cell r="I834" t="str">
            <v>NP</v>
          </cell>
          <cell r="J834">
            <v>0</v>
          </cell>
          <cell r="K834">
            <v>0</v>
          </cell>
        </row>
        <row r="835">
          <cell r="A835" t="str">
            <v>M832</v>
          </cell>
          <cell r="B835" t="str">
            <v>FLEJE DE SUJECCION (CINTA ERIBAND)</v>
          </cell>
          <cell r="F835" t="str">
            <v>u</v>
          </cell>
          <cell r="G835">
            <v>11</v>
          </cell>
          <cell r="H835" t="str">
            <v>429990714</v>
          </cell>
          <cell r="I835" t="str">
            <v>NP</v>
          </cell>
          <cell r="J835">
            <v>0</v>
          </cell>
          <cell r="K835">
            <v>0</v>
          </cell>
        </row>
        <row r="836">
          <cell r="A836" t="str">
            <v>M833</v>
          </cell>
          <cell r="B836" t="str">
            <v>HERRAJES PARA RED DE FIBRA</v>
          </cell>
          <cell r="F836" t="str">
            <v>u</v>
          </cell>
          <cell r="G836">
            <v>25</v>
          </cell>
          <cell r="H836" t="str">
            <v>429990532</v>
          </cell>
          <cell r="I836" t="str">
            <v>NP</v>
          </cell>
          <cell r="J836">
            <v>0</v>
          </cell>
          <cell r="K836">
            <v>0</v>
          </cell>
        </row>
        <row r="837">
          <cell r="A837" t="str">
            <v>M834</v>
          </cell>
          <cell r="B837" t="str">
            <v>CABLE FIBRA OPTICA ADADSS 24 HILOS</v>
          </cell>
          <cell r="F837" t="str">
            <v>km</v>
          </cell>
          <cell r="G837">
            <v>1000</v>
          </cell>
          <cell r="H837" t="str">
            <v>463400026</v>
          </cell>
          <cell r="I837" t="str">
            <v>NP</v>
          </cell>
          <cell r="J837">
            <v>0</v>
          </cell>
          <cell r="K837">
            <v>0</v>
          </cell>
        </row>
        <row r="838">
          <cell r="A838" t="str">
            <v>M835</v>
          </cell>
          <cell r="B838" t="str">
            <v>EXTINTOR PQS 10 lb</v>
          </cell>
          <cell r="F838" t="str">
            <v>u</v>
          </cell>
          <cell r="G838">
            <v>20</v>
          </cell>
          <cell r="H838" t="str">
            <v>713340113</v>
          </cell>
          <cell r="I838" t="str">
            <v>NP</v>
          </cell>
          <cell r="J838">
            <v>0</v>
          </cell>
          <cell r="K838">
            <v>0</v>
          </cell>
        </row>
        <row r="839">
          <cell r="A839" t="str">
            <v>M836</v>
          </cell>
          <cell r="B839" t="str">
            <v>TABLERO TRIPLEX CORRIENTE 1.22 x 2.44 x 9</v>
          </cell>
          <cell r="F839" t="str">
            <v>u</v>
          </cell>
          <cell r="G839">
            <v>21.44</v>
          </cell>
          <cell r="H839" t="str">
            <v>46910042</v>
          </cell>
          <cell r="I839" t="str">
            <v>NP</v>
          </cell>
          <cell r="J839">
            <v>0</v>
          </cell>
          <cell r="K839">
            <v>0</v>
          </cell>
        </row>
        <row r="840">
          <cell r="A840" t="str">
            <v>M837</v>
          </cell>
          <cell r="B840" t="str">
            <v>CAJA DE PASO 25 x 25 x 15 cm (PUERTA INOXIDABLE)</v>
          </cell>
          <cell r="F840" t="str">
            <v>u</v>
          </cell>
          <cell r="G840">
            <v>25</v>
          </cell>
          <cell r="H840" t="str">
            <v>433201111</v>
          </cell>
          <cell r="I840" t="str">
            <v>NP</v>
          </cell>
          <cell r="J840">
            <v>0</v>
          </cell>
          <cell r="K840">
            <v>0</v>
          </cell>
        </row>
        <row r="841">
          <cell r="A841" t="str">
            <v>M838</v>
          </cell>
          <cell r="B841" t="str">
            <v>GABINETE RACK DE PISO CERRADO 42UR</v>
          </cell>
          <cell r="F841" t="str">
            <v>u</v>
          </cell>
          <cell r="G841">
            <v>809</v>
          </cell>
          <cell r="H841" t="str">
            <v>4294445113</v>
          </cell>
          <cell r="I841" t="str">
            <v>NP</v>
          </cell>
          <cell r="J841">
            <v>0</v>
          </cell>
          <cell r="K841">
            <v>0</v>
          </cell>
        </row>
        <row r="842">
          <cell r="A842" t="str">
            <v>M839</v>
          </cell>
          <cell r="B842" t="str">
            <v>PEDESTAL / GABINETE EXTERIOR - ACERO INOXIDABLE</v>
          </cell>
          <cell r="F842" t="str">
            <v>u</v>
          </cell>
          <cell r="G842">
            <v>450</v>
          </cell>
          <cell r="H842" t="str">
            <v>429990516</v>
          </cell>
          <cell r="I842" t="str">
            <v>NP</v>
          </cell>
          <cell r="J842">
            <v>0</v>
          </cell>
          <cell r="K842">
            <v>0</v>
          </cell>
        </row>
        <row r="843">
          <cell r="A843" t="str">
            <v>M840</v>
          </cell>
          <cell r="B843" t="str">
            <v>ROUTER CORD GB CON PUERTO SFP</v>
          </cell>
          <cell r="F843" t="str">
            <v>u</v>
          </cell>
          <cell r="G843">
            <v>672</v>
          </cell>
          <cell r="H843" t="str">
            <v>472110212</v>
          </cell>
          <cell r="I843" t="str">
            <v>NP</v>
          </cell>
          <cell r="J843">
            <v>0</v>
          </cell>
          <cell r="K843">
            <v>0</v>
          </cell>
        </row>
        <row r="844">
          <cell r="A844" t="str">
            <v>M841</v>
          </cell>
          <cell r="B844" t="str">
            <v>SWITCH CORE 24 PUERTOS LAN + 2 PUERTOS FIBRA ÓPTICA</v>
          </cell>
          <cell r="F844" t="str">
            <v>u</v>
          </cell>
          <cell r="G844">
            <v>280</v>
          </cell>
          <cell r="H844" t="str">
            <v>472110216</v>
          </cell>
          <cell r="I844" t="str">
            <v>NP</v>
          </cell>
          <cell r="J844">
            <v>0</v>
          </cell>
          <cell r="K844">
            <v>0</v>
          </cell>
        </row>
        <row r="845">
          <cell r="A845" t="str">
            <v>M842</v>
          </cell>
          <cell r="B845" t="str">
            <v>SWITCH POE ADMINISTRABLE 24 PUERTOS</v>
          </cell>
          <cell r="F845" t="str">
            <v>u</v>
          </cell>
          <cell r="G845">
            <v>360</v>
          </cell>
          <cell r="H845" t="str">
            <v>452900023</v>
          </cell>
          <cell r="I845" t="str">
            <v>NP</v>
          </cell>
          <cell r="J845">
            <v>0</v>
          </cell>
          <cell r="K845">
            <v>0</v>
          </cell>
        </row>
        <row r="846">
          <cell r="A846" t="str">
            <v>M843</v>
          </cell>
          <cell r="B846" t="str">
            <v>NVR 32 CANALES</v>
          </cell>
          <cell r="F846" t="str">
            <v>u</v>
          </cell>
          <cell r="G846">
            <v>360</v>
          </cell>
          <cell r="H846" t="str">
            <v>473230011</v>
          </cell>
          <cell r="I846" t="str">
            <v>NP</v>
          </cell>
          <cell r="J846">
            <v>0</v>
          </cell>
          <cell r="K846">
            <v>0</v>
          </cell>
        </row>
        <row r="847">
          <cell r="A847" t="str">
            <v>M844</v>
          </cell>
          <cell r="B847" t="str">
            <v>DISCO DURO 6 TB - 3.5</v>
          </cell>
          <cell r="F847" t="str">
            <v>u</v>
          </cell>
          <cell r="G847">
            <v>224</v>
          </cell>
          <cell r="H847" t="str">
            <v>452900019</v>
          </cell>
          <cell r="I847" t="str">
            <v>NP</v>
          </cell>
          <cell r="J847">
            <v>0</v>
          </cell>
          <cell r="K847">
            <v>0</v>
          </cell>
        </row>
        <row r="848">
          <cell r="A848" t="str">
            <v>M845</v>
          </cell>
          <cell r="B848" t="str">
            <v>UNIDAD UPS 1.5 KVA - ON LINE</v>
          </cell>
          <cell r="F848" t="str">
            <v>u</v>
          </cell>
          <cell r="G848">
            <v>450</v>
          </cell>
          <cell r="H848" t="str">
            <v>4529000114</v>
          </cell>
          <cell r="I848" t="str">
            <v>NP</v>
          </cell>
          <cell r="J848">
            <v>0</v>
          </cell>
          <cell r="K848">
            <v>0</v>
          </cell>
        </row>
        <row r="849">
          <cell r="A849" t="str">
            <v>M846</v>
          </cell>
          <cell r="B849" t="str">
            <v>UNIDAD UPS 3 KVA - ON LINE</v>
          </cell>
          <cell r="F849" t="str">
            <v>u</v>
          </cell>
          <cell r="G849">
            <v>900</v>
          </cell>
          <cell r="H849" t="str">
            <v>452900023</v>
          </cell>
          <cell r="I849" t="str">
            <v>NP</v>
          </cell>
          <cell r="J849">
            <v>0</v>
          </cell>
          <cell r="K849">
            <v>0</v>
          </cell>
        </row>
        <row r="850">
          <cell r="A850" t="str">
            <v>M847</v>
          </cell>
          <cell r="B850" t="str">
            <v>ROSETA OPTICA COMPLETA</v>
          </cell>
          <cell r="F850" t="str">
            <v>u</v>
          </cell>
          <cell r="G850">
            <v>9</v>
          </cell>
          <cell r="H850" t="str">
            <v>452900028</v>
          </cell>
          <cell r="I850" t="str">
            <v>NP</v>
          </cell>
          <cell r="J850">
            <v>0</v>
          </cell>
          <cell r="K850">
            <v>0</v>
          </cell>
        </row>
        <row r="851">
          <cell r="A851" t="str">
            <v>M848</v>
          </cell>
          <cell r="B851" t="str">
            <v>FIBRA OPTICA 2 HILOS - DROP (BOBINA)</v>
          </cell>
          <cell r="F851" t="str">
            <v>u</v>
          </cell>
          <cell r="G851">
            <v>50</v>
          </cell>
          <cell r="H851" t="str">
            <v>463400026</v>
          </cell>
          <cell r="I851" t="str">
            <v>NP</v>
          </cell>
          <cell r="J851">
            <v>0</v>
          </cell>
          <cell r="K851">
            <v>0</v>
          </cell>
        </row>
        <row r="852">
          <cell r="A852" t="str">
            <v>M849</v>
          </cell>
          <cell r="B852" t="str">
            <v>PATCH CORDS LC MONOMODO DUPLEX</v>
          </cell>
          <cell r="F852" t="str">
            <v>u</v>
          </cell>
          <cell r="G852">
            <v>7</v>
          </cell>
          <cell r="H852" t="str">
            <v>452800044</v>
          </cell>
          <cell r="I852" t="str">
            <v>NP</v>
          </cell>
          <cell r="J852">
            <v>0</v>
          </cell>
          <cell r="K852">
            <v>0</v>
          </cell>
        </row>
        <row r="853">
          <cell r="A853" t="str">
            <v>M850</v>
          </cell>
          <cell r="B853" t="str">
            <v>OLT - 4 PUERTOS GPON</v>
          </cell>
          <cell r="F853" t="str">
            <v>u</v>
          </cell>
          <cell r="G853">
            <v>700</v>
          </cell>
          <cell r="H853" t="str">
            <v>532320011</v>
          </cell>
          <cell r="I853" t="str">
            <v>NP</v>
          </cell>
          <cell r="J853">
            <v>0</v>
          </cell>
          <cell r="K853">
            <v>0</v>
          </cell>
        </row>
        <row r="854">
          <cell r="A854" t="str">
            <v>M851</v>
          </cell>
          <cell r="B854" t="str">
            <v>PATCH CORDS UTP – CATEGORIA 6A- 2.00m DE LARGO</v>
          </cell>
          <cell r="F854" t="str">
            <v>u</v>
          </cell>
          <cell r="G854">
            <v>5</v>
          </cell>
          <cell r="H854" t="str">
            <v>452800045</v>
          </cell>
          <cell r="I854" t="str">
            <v>NP</v>
          </cell>
          <cell r="J854">
            <v>0</v>
          </cell>
          <cell r="K854">
            <v>0</v>
          </cell>
        </row>
        <row r="855">
          <cell r="A855" t="str">
            <v>M852</v>
          </cell>
          <cell r="B855" t="str">
            <v>CONVERTIDORES DE FIBRA OPTICA SFP - MONOMODO 10K</v>
          </cell>
          <cell r="F855" t="str">
            <v>u</v>
          </cell>
          <cell r="G855">
            <v>90</v>
          </cell>
          <cell r="H855" t="str">
            <v>452800042</v>
          </cell>
          <cell r="I855" t="str">
            <v>NP</v>
          </cell>
          <cell r="J855">
            <v>0</v>
          </cell>
          <cell r="K855">
            <v>0</v>
          </cell>
        </row>
        <row r="856">
          <cell r="A856" t="str">
            <v>M853</v>
          </cell>
          <cell r="B856" t="str">
            <v>CAJA DE DISTRIBUCION IP 68 COMPLETA CON SPLITTER 1:16</v>
          </cell>
          <cell r="F856" t="str">
            <v>u</v>
          </cell>
          <cell r="G856">
            <v>50</v>
          </cell>
          <cell r="H856" t="str">
            <v>452500016</v>
          </cell>
          <cell r="I856" t="str">
            <v>NP</v>
          </cell>
          <cell r="J856">
            <v>0</v>
          </cell>
          <cell r="K856">
            <v>0</v>
          </cell>
        </row>
        <row r="857">
          <cell r="A857" t="str">
            <v>M854</v>
          </cell>
          <cell r="B857" t="str">
            <v>CABLE UTP  CATEGORIA 6A, 100% COBRE - EXTERIOR</v>
          </cell>
          <cell r="F857" t="str">
            <v>u</v>
          </cell>
          <cell r="G857">
            <v>110</v>
          </cell>
          <cell r="H857" t="str">
            <v>4634000111</v>
          </cell>
          <cell r="I857" t="str">
            <v>NP</v>
          </cell>
          <cell r="J857">
            <v>0</v>
          </cell>
          <cell r="K857">
            <v>0</v>
          </cell>
        </row>
        <row r="858">
          <cell r="A858" t="str">
            <v>M855</v>
          </cell>
          <cell r="B858" t="str">
            <v>BANDEJA PORTA CABLES TIPO ESCALERA 0.25X0.1X2.5 m</v>
          </cell>
          <cell r="F858" t="str">
            <v>u</v>
          </cell>
          <cell r="G858">
            <v>54</v>
          </cell>
          <cell r="H858" t="str">
            <v>421901062</v>
          </cell>
          <cell r="I858" t="str">
            <v>NP</v>
          </cell>
          <cell r="J858">
            <v>0</v>
          </cell>
          <cell r="K858">
            <v>0</v>
          </cell>
        </row>
        <row r="859">
          <cell r="A859" t="str">
            <v>M856</v>
          </cell>
          <cell r="B859" t="str">
            <v>CAMARA IP DOMO INTERNAS</v>
          </cell>
          <cell r="F859" t="str">
            <v>u</v>
          </cell>
          <cell r="G859">
            <v>120</v>
          </cell>
          <cell r="H859" t="str">
            <v>481500115</v>
          </cell>
          <cell r="I859" t="str">
            <v>NP</v>
          </cell>
          <cell r="J859">
            <v>0</v>
          </cell>
          <cell r="K859">
            <v>0</v>
          </cell>
        </row>
        <row r="860">
          <cell r="A860" t="str">
            <v>M857</v>
          </cell>
          <cell r="B860" t="str">
            <v>CAMARA IP BALA EXTERNAS</v>
          </cell>
          <cell r="F860" t="str">
            <v>u</v>
          </cell>
          <cell r="G860">
            <v>480</v>
          </cell>
          <cell r="H860" t="str">
            <v>482650311</v>
          </cell>
          <cell r="I860" t="str">
            <v>NP</v>
          </cell>
          <cell r="J860">
            <v>0</v>
          </cell>
          <cell r="K860">
            <v>0</v>
          </cell>
        </row>
        <row r="861">
          <cell r="A861" t="str">
            <v>M858</v>
          </cell>
          <cell r="B861" t="str">
            <v>EQUIPO ACCESS POINT</v>
          </cell>
          <cell r="F861" t="str">
            <v>u</v>
          </cell>
          <cell r="G861">
            <v>1390</v>
          </cell>
          <cell r="H861" t="str">
            <v>472110213</v>
          </cell>
          <cell r="I861" t="str">
            <v>NP</v>
          </cell>
          <cell r="J861">
            <v>0</v>
          </cell>
          <cell r="K861">
            <v>0</v>
          </cell>
        </row>
        <row r="862">
          <cell r="A862" t="str">
            <v>M859</v>
          </cell>
          <cell r="B862" t="str">
            <v>RELOJ BIOMETRICO</v>
          </cell>
          <cell r="F862" t="str">
            <v>u</v>
          </cell>
          <cell r="G862">
            <v>1400</v>
          </cell>
          <cell r="H862" t="str">
            <v>452300051</v>
          </cell>
          <cell r="I862" t="str">
            <v>NP</v>
          </cell>
          <cell r="J862">
            <v>0</v>
          </cell>
          <cell r="K862">
            <v>0</v>
          </cell>
        </row>
        <row r="863">
          <cell r="A863" t="str">
            <v>M860</v>
          </cell>
          <cell r="B863" t="str">
            <v>TELEVISOR SMART TV ANDROID 55"</v>
          </cell>
          <cell r="F863" t="str">
            <v>u</v>
          </cell>
          <cell r="G863">
            <v>1200</v>
          </cell>
          <cell r="H863" t="str">
            <v>473130011</v>
          </cell>
          <cell r="I863" t="str">
            <v>NP</v>
          </cell>
          <cell r="J863">
            <v>0</v>
          </cell>
          <cell r="K863">
            <v>0</v>
          </cell>
        </row>
        <row r="864">
          <cell r="A864" t="str">
            <v>M861</v>
          </cell>
          <cell r="B864" t="str">
            <v>SOPORTE METALICO</v>
          </cell>
          <cell r="F864" t="str">
            <v>u</v>
          </cell>
          <cell r="G864">
            <v>25.6</v>
          </cell>
          <cell r="H864" t="str">
            <v>4529000122</v>
          </cell>
          <cell r="I864" t="str">
            <v>NP</v>
          </cell>
          <cell r="J864">
            <v>0</v>
          </cell>
          <cell r="K864">
            <v>0</v>
          </cell>
        </row>
        <row r="865">
          <cell r="A865" t="str">
            <v>M862</v>
          </cell>
          <cell r="B865" t="str">
            <v>PUNTO DE CONEXIÓN DE RED</v>
          </cell>
          <cell r="F865" t="str">
            <v>u</v>
          </cell>
          <cell r="G865">
            <v>80</v>
          </cell>
          <cell r="H865" t="str">
            <v>452300015</v>
          </cell>
          <cell r="I865" t="str">
            <v>NP</v>
          </cell>
          <cell r="J865">
            <v>0</v>
          </cell>
          <cell r="K865">
            <v>0</v>
          </cell>
        </row>
        <row r="866">
          <cell r="A866" t="str">
            <v>M863</v>
          </cell>
          <cell r="B866" t="str">
            <v>CERTIFICACION DE RED</v>
          </cell>
          <cell r="F866" t="str">
            <v>u</v>
          </cell>
          <cell r="G866">
            <v>5.9</v>
          </cell>
          <cell r="H866" t="str">
            <v>482700024</v>
          </cell>
          <cell r="I866" t="str">
            <v>NP</v>
          </cell>
          <cell r="J866">
            <v>0</v>
          </cell>
          <cell r="K866">
            <v>0</v>
          </cell>
        </row>
        <row r="867">
          <cell r="A867" t="str">
            <v>M864</v>
          </cell>
          <cell r="B867" t="str">
            <v>(1 UNIDAD) BATERIAS SANITARIAS PORTATILES, INCLUYE INSTALACION Y DESINSTALACION</v>
          </cell>
          <cell r="F867" t="str">
            <v>u</v>
          </cell>
          <cell r="G867">
            <v>135.68</v>
          </cell>
          <cell r="H867" t="str">
            <v>4491709310</v>
          </cell>
          <cell r="I867" t="str">
            <v>NP</v>
          </cell>
          <cell r="J867">
            <v>0</v>
          </cell>
          <cell r="K867">
            <v>0</v>
          </cell>
        </row>
        <row r="868">
          <cell r="A868" t="str">
            <v>M865</v>
          </cell>
          <cell r="B868" t="str">
            <v>TANQUE METALICO 55 galon (US)</v>
          </cell>
          <cell r="F868" t="str">
            <v>u</v>
          </cell>
          <cell r="G868">
            <v>15</v>
          </cell>
          <cell r="H868" t="str">
            <v>4222000110</v>
          </cell>
          <cell r="I868" t="str">
            <v>NP</v>
          </cell>
          <cell r="J868">
            <v>0</v>
          </cell>
          <cell r="K868">
            <v>0</v>
          </cell>
        </row>
        <row r="869">
          <cell r="A869" t="str">
            <v>M866</v>
          </cell>
          <cell r="B869" t="str">
            <v>VOLANTE INFORMATIVO A COLORES</v>
          </cell>
          <cell r="F869" t="str">
            <v>u</v>
          </cell>
          <cell r="G869">
            <v>0.05</v>
          </cell>
          <cell r="H869" t="str">
            <v>321910011</v>
          </cell>
          <cell r="I869" t="str">
            <v>NP</v>
          </cell>
          <cell r="J869">
            <v>0</v>
          </cell>
          <cell r="K869">
            <v>0</v>
          </cell>
        </row>
        <row r="870">
          <cell r="A870" t="str">
            <v>M867</v>
          </cell>
          <cell r="B870" t="str">
            <v>CASCO</v>
          </cell>
          <cell r="F870" t="str">
            <v>u</v>
          </cell>
          <cell r="G870">
            <v>7.85</v>
          </cell>
          <cell r="H870" t="str">
            <v>282500033</v>
          </cell>
          <cell r="I870" t="str">
            <v>NP</v>
          </cell>
          <cell r="J870">
            <v>0</v>
          </cell>
          <cell r="K870">
            <v>0</v>
          </cell>
        </row>
        <row r="871">
          <cell r="A871" t="str">
            <v>M868</v>
          </cell>
          <cell r="B871" t="str">
            <v>CHALECO</v>
          </cell>
          <cell r="F871" t="str">
            <v>u</v>
          </cell>
          <cell r="G871">
            <v>5.09</v>
          </cell>
          <cell r="H871" t="str">
            <v>282500033</v>
          </cell>
          <cell r="I871" t="str">
            <v>NP</v>
          </cell>
          <cell r="J871">
            <v>0</v>
          </cell>
          <cell r="K871">
            <v>0</v>
          </cell>
        </row>
        <row r="872">
          <cell r="A872" t="str">
            <v>M869</v>
          </cell>
          <cell r="B872" t="str">
            <v>MASCARILLA DESECHABLE</v>
          </cell>
          <cell r="F872" t="str">
            <v>u</v>
          </cell>
          <cell r="G872">
            <v>0.95</v>
          </cell>
          <cell r="H872" t="str">
            <v>271900931</v>
          </cell>
          <cell r="I872" t="str">
            <v>NP</v>
          </cell>
          <cell r="J872">
            <v>0</v>
          </cell>
          <cell r="K872">
            <v>0</v>
          </cell>
        </row>
        <row r="873">
          <cell r="A873" t="str">
            <v>M870</v>
          </cell>
          <cell r="B873" t="str">
            <v>BOTIN PUNTA DE ACERO</v>
          </cell>
          <cell r="F873" t="str">
            <v>u</v>
          </cell>
          <cell r="G873">
            <v>27</v>
          </cell>
          <cell r="H873" t="str">
            <v>282500033</v>
          </cell>
          <cell r="I873" t="str">
            <v>NP</v>
          </cell>
          <cell r="J873">
            <v>0</v>
          </cell>
          <cell r="K873">
            <v>0</v>
          </cell>
        </row>
        <row r="874">
          <cell r="A874" t="str">
            <v>M871</v>
          </cell>
          <cell r="B874" t="str">
            <v>GAFAS PROTECTORAS DE VISTA</v>
          </cell>
          <cell r="F874" t="str">
            <v>u</v>
          </cell>
          <cell r="G874">
            <v>2</v>
          </cell>
          <cell r="H874" t="str">
            <v>282500033</v>
          </cell>
          <cell r="I874" t="str">
            <v>NP</v>
          </cell>
          <cell r="J874">
            <v>0</v>
          </cell>
          <cell r="K874">
            <v>0</v>
          </cell>
        </row>
        <row r="875">
          <cell r="A875" t="str">
            <v>M872</v>
          </cell>
          <cell r="B875" t="str">
            <v>TAPON AUDITIVO</v>
          </cell>
          <cell r="F875" t="str">
            <v>u</v>
          </cell>
          <cell r="G875">
            <v>2</v>
          </cell>
          <cell r="H875" t="str">
            <v>282500033</v>
          </cell>
          <cell r="I875" t="str">
            <v>NP</v>
          </cell>
          <cell r="J875">
            <v>0</v>
          </cell>
          <cell r="K875">
            <v>0</v>
          </cell>
        </row>
        <row r="876">
          <cell r="A876" t="str">
            <v>M873</v>
          </cell>
          <cell r="B876" t="str">
            <v>GUANTES DE CAUCHO SENCILLO (PAR)</v>
          </cell>
          <cell r="F876" t="str">
            <v>u</v>
          </cell>
          <cell r="G876">
            <v>2.5</v>
          </cell>
          <cell r="H876" t="str">
            <v>282290018</v>
          </cell>
          <cell r="I876" t="str">
            <v>NP</v>
          </cell>
          <cell r="J876">
            <v>0</v>
          </cell>
          <cell r="K876">
            <v>0</v>
          </cell>
        </row>
        <row r="877">
          <cell r="A877" t="str">
            <v>M874</v>
          </cell>
          <cell r="B877" t="str">
            <v>CAMISETA IDENTIFICATIVA CUELLO REDONDO</v>
          </cell>
          <cell r="F877" t="str">
            <v>u</v>
          </cell>
          <cell r="G877">
            <v>4</v>
          </cell>
          <cell r="H877" t="str">
            <v>282500033</v>
          </cell>
          <cell r="I877" t="str">
            <v>NP</v>
          </cell>
          <cell r="J877">
            <v>0</v>
          </cell>
          <cell r="K877">
            <v>0</v>
          </cell>
        </row>
        <row r="878">
          <cell r="A878" t="str">
            <v>M875</v>
          </cell>
          <cell r="B878" t="str">
            <v>CINTA PLASTICA DE SEGURIDAD COLOR REFLECTIVA</v>
          </cell>
          <cell r="F878" t="str">
            <v>u</v>
          </cell>
          <cell r="G878">
            <v>0.05</v>
          </cell>
          <cell r="H878" t="str">
            <v>3692000111</v>
          </cell>
          <cell r="I878" t="str">
            <v>NP</v>
          </cell>
          <cell r="J878">
            <v>0</v>
          </cell>
          <cell r="K878">
            <v>0</v>
          </cell>
        </row>
        <row r="879">
          <cell r="A879" t="str">
            <v>M876</v>
          </cell>
          <cell r="B879" t="str">
            <v>PARANTE VIAL DE POLIETILENO H=1.41m, D=0.74m, INCLUYE BASE</v>
          </cell>
          <cell r="F879" t="str">
            <v>u</v>
          </cell>
          <cell r="G879">
            <v>38.82</v>
          </cell>
          <cell r="H879" t="str">
            <v>421901063</v>
          </cell>
          <cell r="I879" t="str">
            <v>NP</v>
          </cell>
          <cell r="J879">
            <v>0</v>
          </cell>
          <cell r="K879">
            <v>0</v>
          </cell>
        </row>
        <row r="880">
          <cell r="A880" t="str">
            <v>M877</v>
          </cell>
          <cell r="B880" t="str">
            <v>LAMINA VINIL REFLECTIVA GRADO INGENIERIA (COLORES)</v>
          </cell>
          <cell r="F880" t="str">
            <v>m2</v>
          </cell>
          <cell r="G880">
            <v>19.100000000000001</v>
          </cell>
          <cell r="H880" t="str">
            <v>421901063</v>
          </cell>
          <cell r="I880" t="str">
            <v>NP</v>
          </cell>
          <cell r="J880">
            <v>0</v>
          </cell>
          <cell r="K880">
            <v>0</v>
          </cell>
        </row>
        <row r="881">
          <cell r="A881" t="str">
            <v>M878</v>
          </cell>
          <cell r="B881" t="str">
            <v>PLANCHA METALICA ASTM A36 E=1,5mm</v>
          </cell>
          <cell r="F881" t="str">
            <v>m2</v>
          </cell>
          <cell r="G881">
            <v>16.600000000000001</v>
          </cell>
          <cell r="H881" t="str">
            <v>412650111</v>
          </cell>
          <cell r="I881" t="str">
            <v>NP</v>
          </cell>
          <cell r="J881">
            <v>0</v>
          </cell>
          <cell r="K881">
            <v>0</v>
          </cell>
        </row>
        <row r="882">
          <cell r="A882" t="str">
            <v>M879</v>
          </cell>
          <cell r="B882" t="str">
            <v>CODO 45' PP 3/4</v>
          </cell>
          <cell r="F882" t="str">
            <v>u</v>
          </cell>
          <cell r="G882">
            <v>1.93</v>
          </cell>
          <cell r="H882" t="str">
            <v>3755000183</v>
          </cell>
          <cell r="I882" t="str">
            <v>NP</v>
          </cell>
          <cell r="J882">
            <v>0</v>
          </cell>
          <cell r="K882">
            <v>0</v>
          </cell>
        </row>
        <row r="883">
          <cell r="A883" t="str">
            <v>M880</v>
          </cell>
          <cell r="B883" t="str">
            <v>VALVULA DE BOLA PVC D= 1 plg ROSCABLE</v>
          </cell>
          <cell r="F883" t="str">
            <v>u</v>
          </cell>
          <cell r="G883">
            <v>1.38</v>
          </cell>
          <cell r="H883" t="str">
            <v>432404015</v>
          </cell>
          <cell r="I883" t="str">
            <v>NP</v>
          </cell>
          <cell r="J883">
            <v>0</v>
          </cell>
          <cell r="K883">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POS"/>
      <sheetName val="DATOS-PERSONAL TECNICO"/>
      <sheetName val="MANO DE OBRA "/>
      <sheetName val="MATERIALES"/>
      <sheetName val="UMBRALESCPC"/>
      <sheetName val="RUBROS"/>
      <sheetName val="A.P.U. - BASE"/>
      <sheetName val="DATOS DE PROFESIONALES"/>
      <sheetName val="INFORMACION GENERAL PROYECTO"/>
      <sheetName val="PRESUPUESTO REFERENCIAL"/>
      <sheetName val="CALCULO DE CANTIDADES"/>
      <sheetName val="PRESUPUESTO USHAY"/>
      <sheetName val="ANALISIS DE PRECIOS UNITARIOS"/>
      <sheetName val="CRONOGRAMA DE TRABAJO"/>
      <sheetName val="DESAGREGACION TECNOLOGICA"/>
      <sheetName val="RENDIMIENTO-TIEMPO-VALORADO"/>
      <sheetName val="LISTADO DE GARANTIAS "/>
      <sheetName val="PROYECTO-REGENERACION FASE III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S ACTUALIZADOS "/>
      <sheetName val="CRONOGRAMA"/>
      <sheetName val="APU's"/>
      <sheetName val="Presupuesto ushay"/>
    </sheetNames>
    <sheetDataSet>
      <sheetData sheetId="0"/>
      <sheetData sheetId="1"/>
      <sheetData sheetId="2">
        <row r="62">
          <cell r="H62">
            <v>4.16</v>
          </cell>
        </row>
      </sheetData>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Materiales"/>
      <sheetName val="Equipos"/>
      <sheetName val="Transporte"/>
      <sheetName val="Mano"/>
      <sheetName val="Hoja6"/>
      <sheetName val="Hoja7"/>
      <sheetName val="Hoja8"/>
      <sheetName val="Hoja9"/>
      <sheetName val="Hoja10"/>
      <sheetName val="Hoja11"/>
      <sheetName val="Hoja12"/>
      <sheetName val="Hoja13"/>
      <sheetName val="Hoja14"/>
      <sheetName val="Hoja15"/>
      <sheetName val="Hoja16"/>
      <sheetName val="Módulo1"/>
      <sheetName val="Módulo2"/>
      <sheetName val="SABANA 3"/>
      <sheetName val="1"/>
      <sheetName val="PLANILLA FISICA"/>
      <sheetName val="26."/>
      <sheetName val="PLA 5 LIMONAL"/>
      <sheetName val="72"/>
      <sheetName val="32"/>
      <sheetName val="121,"/>
      <sheetName val="71"/>
      <sheetName val="142"/>
      <sheetName val="154,"/>
    </sheetNames>
    <sheetDataSet>
      <sheetData sheetId="0" refreshError="1"/>
      <sheetData sheetId="1" refreshError="1"/>
      <sheetData sheetId="2" refreshError="1"/>
      <sheetData sheetId="3" refreshError="1">
        <row r="1">
          <cell r="A1" t="str">
            <v>CÓDIGO</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PVP USD"/>
      <sheetName val="Hoja1"/>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P"/>
      <sheetName val="ANALISIS"/>
      <sheetName val="PPTO"/>
      <sheetName val="1000"/>
      <sheetName val="1153"/>
      <sheetName val="1154"/>
      <sheetName val="1155"/>
      <sheetName val="1156"/>
      <sheetName val="1157"/>
      <sheetName val="1164"/>
      <sheetName val="1165"/>
      <sheetName val="1166"/>
      <sheetName val="Hoja1"/>
      <sheetName val="TABLAS"/>
      <sheetName val="MDO"/>
      <sheetName val="EQUIPOS"/>
      <sheetName val="ITG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4">
          <cell r="B4" t="str">
            <v>CODIGO</v>
          </cell>
          <cell r="C4" t="str">
            <v>DESCRIPCION</v>
          </cell>
          <cell r="D4" t="str">
            <v>TARIFA</v>
          </cell>
        </row>
        <row r="6">
          <cell r="B6" t="str">
            <v>E-01</v>
          </cell>
          <cell r="C6" t="str">
            <v>HERRAMIENTAS ELÉCTRICAS GRUPO 4</v>
          </cell>
          <cell r="D6">
            <v>1.1599999999999999</v>
          </cell>
        </row>
        <row r="7">
          <cell r="B7" t="str">
            <v>E-02</v>
          </cell>
          <cell r="C7" t="str">
            <v>MEDIDOR DE AISLAMIENTO RANGO 1-5KV</v>
          </cell>
          <cell r="D7">
            <v>25</v>
          </cell>
        </row>
        <row r="8">
          <cell r="B8" t="str">
            <v>E-03</v>
          </cell>
          <cell r="C8" t="str">
            <v>EQUIPOS DE PRUEBA</v>
          </cell>
          <cell r="D8">
            <v>55.55</v>
          </cell>
        </row>
        <row r="13">
          <cell r="B13" t="str">
            <v>T-01</v>
          </cell>
          <cell r="C13" t="str">
            <v>VIAJE CAMION 10 TN</v>
          </cell>
          <cell r="D13">
            <v>600</v>
          </cell>
        </row>
      </sheetData>
      <sheetData sheetId="16"/>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GENERAL"/>
      <sheetName val="MANO DE OBRA"/>
      <sheetName val="Equipo"/>
      <sheetName val="Material"/>
      <sheetName val="Materiales"/>
      <sheetName val="PRESUPUESTO"/>
      <sheetName val="PRESUPUESTO (2)"/>
      <sheetName val="PRESUPUESTO USHAY"/>
      <sheetName val="RUBROS GENERALES"/>
      <sheetName val="APU OFERTA"/>
      <sheetName val="APU 1 - 20"/>
      <sheetName val="APU 61 - 80"/>
      <sheetName val="CRONOGRAMA"/>
      <sheetName val="VAE"/>
      <sheetName val="PRESUPUESTO BASE v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4">
          <cell r="K4" t="str">
            <v>TRATAMIENTO BITUMINOSO SUPERFICIAL TIPO 2B</v>
          </cell>
          <cell r="Q4" t="str">
            <v>REMOCIÓN DE ÁRBOLES (INCL. DESALOJO)</v>
          </cell>
          <cell r="W4" t="str">
            <v>SUMINISTRO E INSTALACIÓN TUBERÍA PVC 90 mm (INCL. UNIÓN SELLADO ELASTOMERICO)</v>
          </cell>
          <cell r="AC4" t="str">
            <v>ACERO DE REFUERZO EN BARRAS FY = 4200 KG/CM2</v>
          </cell>
          <cell r="AI4" t="str">
            <v>REUBICACIÓN DE POSTE/ H.A. DE ALUMBRADO</v>
          </cell>
        </row>
        <row r="5">
          <cell r="K5" t="str">
            <v>CAPA/ RODADURA/ H.A. MEZC/ PLANTA; E = 5 CM (INCL. IMP.) (BACHEO)</v>
          </cell>
          <cell r="Q5" t="str">
            <v>DEMOLICIÓN DE HORMIGÓN ARMADO (INCL. DESALOJO)</v>
          </cell>
          <cell r="W5" t="str">
            <v>TAPA DE H.A. PARA CÁMARA (1.00 X 1.00 X 0.15) M</v>
          </cell>
          <cell r="AC5" t="str">
            <v>REPLANTILLO F'C = 140 KG/CM2; E = 5 CM</v>
          </cell>
          <cell r="AI5" t="str">
            <v>PUNTO DE ALUMBRADO 120 [V], 2#12 + T + #12 AWG THHN Cu</v>
          </cell>
        </row>
        <row r="6">
          <cell r="K6" t="str">
            <v>CAPA/ RODADURA/ H.A. MEZC/ PLANTA; E = 7,5 CM (INCL. IMP.) (BACHEO)</v>
          </cell>
          <cell r="Q6" t="str">
            <v>PICADO Y RETIRO DE CERÁMICAS EN PAREDES Y PISOS</v>
          </cell>
          <cell r="W6" t="str">
            <v>SUMINISTRO E INSTALACIÓN DE TUBERÍA PVC UNIÓN ROSCABLE 1/2"</v>
          </cell>
          <cell r="AC6" t="str">
            <v>CONTRAPISO H.S. E = 0,15 M; F'C = 180 KG/CM2</v>
          </cell>
          <cell r="AI6" t="str">
            <v>TRANSFORMADOR MONOFASICO 25 KVA</v>
          </cell>
        </row>
        <row r="7">
          <cell r="K7" t="str">
            <v>CAPA/ RODADURA/ H.A. MEZC/ PLANTA; E = 10 CM (INCL. IMPRIMACION)</v>
          </cell>
          <cell r="Q7" t="str">
            <v>DEMOLICIÓN DE PARED DE BLOQUE Y DESALOJO</v>
          </cell>
          <cell r="W7" t="str">
            <v>SUMINISTRO E INSTALACIÓN DE TUBERÍA PVC UNIÓN ROSCABLE 3/4"</v>
          </cell>
          <cell r="AC7" t="str">
            <v>ESTRUCTURA METÁLICA</v>
          </cell>
          <cell r="AI7" t="str">
            <v>PUNTO DE LUZ 220 V</v>
          </cell>
        </row>
        <row r="8">
          <cell r="K8" t="str">
            <v>CARPETA ASFALTICA DE 2"</v>
          </cell>
          <cell r="Q8" t="str">
            <v>PICADA Y RESANES</v>
          </cell>
          <cell r="W8" t="str">
            <v>SUMINISTRO E INSTALACIÓN DE REJILLA DE ALUMINIO</v>
          </cell>
          <cell r="AI8" t="str">
            <v>CAJA DE REVISIÓN C/ TAPA (40 X 40 X 40) CM</v>
          </cell>
        </row>
        <row r="9">
          <cell r="K9" t="str">
            <v>BORDILLO CUNETA F´C = 280 KG/CM2</v>
          </cell>
          <cell r="Q9" t="str">
            <v xml:space="preserve">RETIRO Y TRASLADO DE ADOQUINES DE HORMIGÓN </v>
          </cell>
          <cell r="W9" t="str">
            <v>SUMINISTRO E INSTALACIÓN DE REJILLA DE PVC</v>
          </cell>
          <cell r="AI9" t="str">
            <v>REUBICACIÓN DE PUNTO DE LUZ</v>
          </cell>
        </row>
        <row r="10">
          <cell r="K10" t="str">
            <v>BORDILLO PARTERRE F'C = 210 KG/CM2</v>
          </cell>
          <cell r="Q10" t="str">
            <v>RETIRO Y TRASLADO DE TAPAS DE HORMIGÓN</v>
          </cell>
          <cell r="W10" t="str">
            <v>SUMIDERO SENCILLO DE HORMIGÓN SIMPLE (INCL. REJILLA Y EXCAVACIÓN)</v>
          </cell>
          <cell r="AI10" t="str">
            <v>ACOMETIDA DE BAJA TENSIÓN</v>
          </cell>
        </row>
        <row r="11">
          <cell r="K11" t="str">
            <v>HORMIGÓN CICLOPEO</v>
          </cell>
          <cell r="Q11" t="str">
            <v>DEMOLICIÓN Y DESALOJO DE PAVIMENTO RÍGIDO HASTA 0.30 M DE ESPESOR</v>
          </cell>
          <cell r="W11" t="str">
            <v>SUMIDERO DOBLE DE HORMIGÓN SIMPLE (INCL. REJILLA Y EXCAVACIÓN)</v>
          </cell>
          <cell r="AI11" t="str">
            <v>PANEL O TABLERO PARA MEDIDOR</v>
          </cell>
        </row>
        <row r="12">
          <cell r="K12" t="str">
            <v>ADOQUINADO VEHICULAR F'C = 350 KG/CM2; E = 8 CM</v>
          </cell>
          <cell r="Q12" t="str">
            <v>DEMOLICIÓN Y DESALOJO CON MAQUINARIA DE CONTRAPISO DE H. SIMPLE (HASTA 0.15 M DE ESPESOR)</v>
          </cell>
          <cell r="W12" t="str">
            <v>POZO SEPTICO (PAREDES DE BLOQUES)</v>
          </cell>
          <cell r="AI12" t="str">
            <v>PUNTO DE TOMACORRIENTE SENCILLO 110 V</v>
          </cell>
        </row>
        <row r="13">
          <cell r="K13" t="str">
            <v>ADOQUÍN NATURAL F'C = 350 KG/CM2; E = 6 CM</v>
          </cell>
          <cell r="Q13" t="str">
            <v>DEMOLICIÓN DE BORDILLO DE HORMIGÓN SIMPLE</v>
          </cell>
          <cell r="W13" t="str">
            <v>PUNTO DE AA.PP</v>
          </cell>
        </row>
        <row r="14">
          <cell r="K14" t="str">
            <v>SUMINISTRO E INSTALACIÓN DE GUARDACAMINO SENCILLO</v>
          </cell>
          <cell r="Q14" t="str">
            <v>DEMOLICIÓN DE ESTRUCTURAS DE H. SIMPLE</v>
          </cell>
          <cell r="W14" t="str">
            <v>PUNTO DE AA.SS.</v>
          </cell>
        </row>
        <row r="15">
          <cell r="K15" t="str">
            <v>CERRAMIENTO CON TUBO 2" Y MALLA METÁLICA (INCL. BORDILLO DE H.S 0.15M X 0.4 M)</v>
          </cell>
          <cell r="Q15" t="str">
            <v>DEMOLICIÓN DE ESTRUCTURAS DE H. ARMADO (LOC</v>
          </cell>
        </row>
        <row r="16">
          <cell r="K16" t="str">
            <v>ALAMBRADO DE PUAS</v>
          </cell>
          <cell r="Q16" t="str">
            <v>DESMONTAJE DE PLANCHAS PARA CUBIERTAS (INCL. SU ESTRUCTURA SOPORTANTE Y DESALOJO)</v>
          </cell>
        </row>
      </sheetData>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EQUIPOS"/>
      <sheetName val="MANO DE OBRA"/>
      <sheetName val="RUBROS"/>
      <sheetName val="COMPONENTES"/>
      <sheetName val="COMPONENTE 1"/>
      <sheetName val="COMPONENTES 2"/>
      <sheetName val="COMPONENTES 3"/>
      <sheetName val="COMPONENTES 4"/>
      <sheetName val="COMPONENTE 5"/>
      <sheetName val="RES. DE PRESUP. y cronog."/>
      <sheetName val="REPORTE_FINAL"/>
      <sheetName val="CALCULO"/>
      <sheetName val="Hoja1"/>
    </sheetNames>
    <sheetDataSet>
      <sheetData sheetId="0">
        <row r="1">
          <cell r="B1" t="str">
            <v>INSTITUTO DE CONTRATACION DE OBRAS</v>
          </cell>
        </row>
      </sheetData>
      <sheetData sheetId="1"/>
      <sheetData sheetId="2">
        <row r="1">
          <cell r="B1" t="str">
            <v>CONTRALORIA GENERAL DEL ESTADO</v>
          </cell>
        </row>
        <row r="2">
          <cell r="B2" t="str">
            <v>SALARIOS MINIMOS DE LEY</v>
          </cell>
        </row>
        <row r="3">
          <cell r="B3" t="str">
            <v>CATEGORIAS OCUPACIONALES</v>
          </cell>
          <cell r="C3" t="str">
            <v>SUELDO UNIFICADO</v>
          </cell>
          <cell r="D3" t="str">
            <v>JORNAL REAL</v>
          </cell>
          <cell r="E3" t="str">
            <v>COSTO HORARIO</v>
          </cell>
        </row>
        <row r="4">
          <cell r="B4" t="str">
            <v>REMUNERACION BASICA UNIFICADA MINIMA</v>
          </cell>
          <cell r="C4">
            <v>292</v>
          </cell>
        </row>
        <row r="6">
          <cell r="B6" t="str">
            <v>ESTRUCTURA OCUPACIONAL  E1</v>
          </cell>
        </row>
        <row r="7">
          <cell r="A7" t="str">
            <v>O1</v>
          </cell>
          <cell r="B7" t="str">
            <v>Conserje o mensajero</v>
          </cell>
          <cell r="C7">
            <v>292</v>
          </cell>
          <cell r="D7">
            <v>23.6</v>
          </cell>
          <cell r="E7">
            <v>2.95</v>
          </cell>
        </row>
        <row r="9">
          <cell r="B9" t="str">
            <v>ESTRUCTURA OCUPACIONAL  E2</v>
          </cell>
        </row>
        <row r="10">
          <cell r="A10" t="str">
            <v>O2</v>
          </cell>
          <cell r="B10" t="str">
            <v>Peon</v>
          </cell>
          <cell r="C10">
            <v>292</v>
          </cell>
          <cell r="D10">
            <v>24.08</v>
          </cell>
          <cell r="E10">
            <v>3.01</v>
          </cell>
        </row>
        <row r="11">
          <cell r="A11" t="str">
            <v>O3</v>
          </cell>
          <cell r="B11" t="str">
            <v>Guardian</v>
          </cell>
          <cell r="C11">
            <v>292</v>
          </cell>
          <cell r="D11">
            <v>24.08</v>
          </cell>
          <cell r="E11">
            <v>3.01</v>
          </cell>
        </row>
        <row r="12">
          <cell r="A12" t="str">
            <v>O4</v>
          </cell>
          <cell r="B12" t="str">
            <v>Ayudante de albañil</v>
          </cell>
          <cell r="C12">
            <v>292</v>
          </cell>
          <cell r="D12">
            <v>24.08</v>
          </cell>
          <cell r="E12">
            <v>3.01</v>
          </cell>
        </row>
        <row r="13">
          <cell r="A13" t="str">
            <v>O5</v>
          </cell>
          <cell r="B13" t="str">
            <v>Ayudante de operador de equipo</v>
          </cell>
          <cell r="C13">
            <v>292</v>
          </cell>
          <cell r="D13">
            <v>24.08</v>
          </cell>
          <cell r="E13">
            <v>3.01</v>
          </cell>
        </row>
        <row r="14">
          <cell r="A14" t="str">
            <v>O6</v>
          </cell>
          <cell r="B14" t="str">
            <v>Ayudante de fierrero</v>
          </cell>
          <cell r="C14">
            <v>292</v>
          </cell>
          <cell r="D14">
            <v>24.08</v>
          </cell>
          <cell r="E14">
            <v>3.01</v>
          </cell>
        </row>
        <row r="15">
          <cell r="A15" t="str">
            <v>O7</v>
          </cell>
          <cell r="B15" t="str">
            <v>Ayudante de carpintero</v>
          </cell>
          <cell r="C15">
            <v>292</v>
          </cell>
          <cell r="D15">
            <v>24.08</v>
          </cell>
          <cell r="E15">
            <v>3.01</v>
          </cell>
        </row>
        <row r="16">
          <cell r="A16" t="str">
            <v>O8</v>
          </cell>
          <cell r="B16" t="str">
            <v>Ayudante de encofrador</v>
          </cell>
          <cell r="C16">
            <v>292</v>
          </cell>
          <cell r="D16">
            <v>24.08</v>
          </cell>
          <cell r="E16">
            <v>3.01</v>
          </cell>
        </row>
        <row r="17">
          <cell r="A17" t="str">
            <v>O9</v>
          </cell>
          <cell r="B17" t="str">
            <v>Ayudante de carpintero de ribera</v>
          </cell>
          <cell r="C17">
            <v>292</v>
          </cell>
          <cell r="D17">
            <v>24.08</v>
          </cell>
          <cell r="E17">
            <v>3.01</v>
          </cell>
        </row>
        <row r="18">
          <cell r="A18" t="str">
            <v>O10</v>
          </cell>
          <cell r="B18" t="str">
            <v>Ayudante de plomero</v>
          </cell>
          <cell r="C18">
            <v>292</v>
          </cell>
          <cell r="D18">
            <v>24.08</v>
          </cell>
          <cell r="E18">
            <v>3.01</v>
          </cell>
        </row>
        <row r="19">
          <cell r="A19" t="str">
            <v>O11</v>
          </cell>
          <cell r="B19" t="str">
            <v>Ayudante de electricista</v>
          </cell>
          <cell r="C19">
            <v>292</v>
          </cell>
          <cell r="D19">
            <v>24.08</v>
          </cell>
          <cell r="E19">
            <v>3.01</v>
          </cell>
        </row>
        <row r="20">
          <cell r="A20" t="str">
            <v>O12</v>
          </cell>
          <cell r="B20" t="str">
            <v>Ayudante de instalador de revestimiento en general</v>
          </cell>
          <cell r="C20">
            <v>292</v>
          </cell>
          <cell r="D20">
            <v>24.08</v>
          </cell>
          <cell r="E20">
            <v>3.01</v>
          </cell>
        </row>
        <row r="21">
          <cell r="A21" t="str">
            <v>O13</v>
          </cell>
          <cell r="B21" t="str">
            <v>Machetero</v>
          </cell>
          <cell r="C21">
            <v>292</v>
          </cell>
          <cell r="D21">
            <v>24.08</v>
          </cell>
          <cell r="E21">
            <v>3.01</v>
          </cell>
        </row>
        <row r="23">
          <cell r="B23" t="str">
            <v>ESTRUCTURA OCUPACIONAL  D2</v>
          </cell>
        </row>
        <row r="24">
          <cell r="A24" t="str">
            <v>O14</v>
          </cell>
          <cell r="B24" t="str">
            <v>Albañil</v>
          </cell>
          <cell r="C24">
            <v>295.08999999999997</v>
          </cell>
          <cell r="D24">
            <v>24.4</v>
          </cell>
          <cell r="E24">
            <v>3.05</v>
          </cell>
        </row>
        <row r="25">
          <cell r="A25" t="str">
            <v>O15</v>
          </cell>
          <cell r="B25" t="str">
            <v>Operador de equipo liviano</v>
          </cell>
          <cell r="C25">
            <v>295.08999999999997</v>
          </cell>
          <cell r="D25">
            <v>24.4</v>
          </cell>
          <cell r="E25">
            <v>3.05</v>
          </cell>
        </row>
        <row r="26">
          <cell r="A26" t="str">
            <v>O16</v>
          </cell>
          <cell r="B26" t="str">
            <v>Pintor</v>
          </cell>
          <cell r="C26">
            <v>295.08999999999997</v>
          </cell>
          <cell r="D26">
            <v>24.4</v>
          </cell>
          <cell r="E26">
            <v>3.05</v>
          </cell>
        </row>
        <row r="27">
          <cell r="A27" t="str">
            <v>O17</v>
          </cell>
          <cell r="B27" t="str">
            <v>Fierrero</v>
          </cell>
          <cell r="C27">
            <v>295.08999999999997</v>
          </cell>
          <cell r="D27">
            <v>24.4</v>
          </cell>
          <cell r="E27">
            <v>3.05</v>
          </cell>
        </row>
        <row r="28">
          <cell r="A28" t="str">
            <v>O18</v>
          </cell>
          <cell r="B28" t="str">
            <v>carpintero</v>
          </cell>
          <cell r="C28">
            <v>295.08999999999997</v>
          </cell>
          <cell r="D28">
            <v>24.4</v>
          </cell>
          <cell r="E28">
            <v>3.05</v>
          </cell>
        </row>
        <row r="29">
          <cell r="A29" t="str">
            <v>O19</v>
          </cell>
          <cell r="B29" t="str">
            <v>Encofrador</v>
          </cell>
          <cell r="C29">
            <v>295.08999999999997</v>
          </cell>
          <cell r="D29">
            <v>24.4</v>
          </cell>
          <cell r="E29">
            <v>3.05</v>
          </cell>
        </row>
        <row r="30">
          <cell r="A30" t="str">
            <v>O20</v>
          </cell>
          <cell r="B30" t="str">
            <v>Carpintero de ribera</v>
          </cell>
          <cell r="C30">
            <v>295.08999999999997</v>
          </cell>
          <cell r="D30">
            <v>24.4</v>
          </cell>
          <cell r="E30">
            <v>3.05</v>
          </cell>
        </row>
        <row r="31">
          <cell r="A31" t="str">
            <v>O21</v>
          </cell>
          <cell r="B31" t="str">
            <v>Plomero</v>
          </cell>
          <cell r="C31">
            <v>295.08999999999997</v>
          </cell>
          <cell r="D31">
            <v>24.4</v>
          </cell>
          <cell r="E31">
            <v>3.05</v>
          </cell>
        </row>
        <row r="32">
          <cell r="A32" t="str">
            <v>O22</v>
          </cell>
          <cell r="B32" t="str">
            <v>Electricista</v>
          </cell>
          <cell r="C32">
            <v>295.08999999999997</v>
          </cell>
          <cell r="D32">
            <v>24.4</v>
          </cell>
          <cell r="E32">
            <v>3.05</v>
          </cell>
        </row>
        <row r="33">
          <cell r="A33" t="str">
            <v>O23</v>
          </cell>
          <cell r="B33" t="str">
            <v>Instalador de revestimiento en general</v>
          </cell>
          <cell r="C33">
            <v>295.08999999999997</v>
          </cell>
          <cell r="D33">
            <v>24.4</v>
          </cell>
          <cell r="E33">
            <v>3.05</v>
          </cell>
        </row>
        <row r="34">
          <cell r="A34" t="str">
            <v>O24</v>
          </cell>
          <cell r="B34" t="str">
            <v>Ayudante de perforador</v>
          </cell>
          <cell r="C34">
            <v>295.08999999999997</v>
          </cell>
          <cell r="D34">
            <v>24.4</v>
          </cell>
          <cell r="E34">
            <v>3.05</v>
          </cell>
        </row>
        <row r="35">
          <cell r="A35" t="str">
            <v>O25</v>
          </cell>
          <cell r="B35" t="str">
            <v>Cadenero</v>
          </cell>
          <cell r="C35">
            <v>295.08999999999997</v>
          </cell>
          <cell r="D35">
            <v>24.4</v>
          </cell>
          <cell r="E35">
            <v>3.05</v>
          </cell>
        </row>
        <row r="36">
          <cell r="A36" t="str">
            <v>O26</v>
          </cell>
          <cell r="B36" t="str">
            <v>Mampostero</v>
          </cell>
          <cell r="C36">
            <v>295.08999999999997</v>
          </cell>
          <cell r="D36">
            <v>24.4</v>
          </cell>
          <cell r="E36">
            <v>3.05</v>
          </cell>
        </row>
        <row r="37">
          <cell r="A37" t="str">
            <v>O27</v>
          </cell>
          <cell r="B37" t="str">
            <v>Enlucidor</v>
          </cell>
          <cell r="C37">
            <v>295.08999999999997</v>
          </cell>
          <cell r="D37">
            <v>24.4</v>
          </cell>
          <cell r="E37">
            <v>3.05</v>
          </cell>
        </row>
        <row r="38">
          <cell r="A38" t="str">
            <v>O28</v>
          </cell>
          <cell r="B38" t="str">
            <v>Hojalatero</v>
          </cell>
          <cell r="C38">
            <v>295.08999999999997</v>
          </cell>
          <cell r="D38">
            <v>24.4</v>
          </cell>
          <cell r="E38">
            <v>3.05</v>
          </cell>
        </row>
        <row r="39">
          <cell r="A39" t="str">
            <v>O28.1</v>
          </cell>
          <cell r="B39" t="str">
            <v>Tecnico liniero electrico</v>
          </cell>
          <cell r="C39">
            <v>295.08999999999997</v>
          </cell>
          <cell r="D39">
            <v>24.4</v>
          </cell>
          <cell r="E39">
            <v>3.05</v>
          </cell>
        </row>
        <row r="40">
          <cell r="A40" t="str">
            <v>O28.2</v>
          </cell>
          <cell r="B40" t="str">
            <v>Tecnico en montaje de subestaciones</v>
          </cell>
          <cell r="C40">
            <v>295.08999999999997</v>
          </cell>
          <cell r="D40">
            <v>24.4</v>
          </cell>
          <cell r="E40">
            <v>3.05</v>
          </cell>
        </row>
        <row r="41">
          <cell r="A41" t="str">
            <v>O28.3</v>
          </cell>
          <cell r="B41" t="str">
            <v>Tecnico electromecanico de construccion</v>
          </cell>
          <cell r="C41">
            <v>295.08999999999997</v>
          </cell>
          <cell r="D41">
            <v>24.4</v>
          </cell>
          <cell r="E41">
            <v>3.05</v>
          </cell>
        </row>
        <row r="42">
          <cell r="B42" t="str">
            <v>ESTRUCTURA OCUPACIONAL  C1</v>
          </cell>
        </row>
        <row r="43">
          <cell r="A43" t="str">
            <v>O29</v>
          </cell>
          <cell r="B43" t="str">
            <v>Maestro soldador especializado</v>
          </cell>
          <cell r="C43">
            <v>294.39</v>
          </cell>
          <cell r="D43">
            <v>27.04</v>
          </cell>
          <cell r="E43">
            <v>3.38</v>
          </cell>
        </row>
        <row r="44">
          <cell r="A44" t="str">
            <v>O30</v>
          </cell>
          <cell r="B44" t="str">
            <v>Maestro electrico /liniero/subestacion</v>
          </cell>
          <cell r="C44">
            <v>310.98</v>
          </cell>
          <cell r="D44">
            <v>27.04</v>
          </cell>
          <cell r="E44">
            <v>3.38</v>
          </cell>
        </row>
        <row r="45">
          <cell r="A45" t="str">
            <v>O31</v>
          </cell>
          <cell r="B45" t="str">
            <v>Maestro de estructura mayor con certificado o tirulo</v>
          </cell>
          <cell r="C45">
            <v>310.98</v>
          </cell>
          <cell r="D45">
            <v>27.04</v>
          </cell>
          <cell r="E45">
            <v>3.38</v>
          </cell>
        </row>
        <row r="46">
          <cell r="A46" t="str">
            <v>O32</v>
          </cell>
          <cell r="B46" t="str">
            <v>Maestro electronico especializado</v>
          </cell>
          <cell r="C46">
            <v>294.39</v>
          </cell>
          <cell r="D46">
            <v>27.04</v>
          </cell>
          <cell r="E46">
            <v>3.38</v>
          </cell>
        </row>
        <row r="47">
          <cell r="A47" t="str">
            <v>O33</v>
          </cell>
          <cell r="B47" t="str">
            <v>Tecnico construcciones civiles con certificado y/o titulo</v>
          </cell>
          <cell r="C47">
            <v>294.39</v>
          </cell>
          <cell r="D47">
            <v>27.04</v>
          </cell>
          <cell r="E47">
            <v>3.38</v>
          </cell>
        </row>
        <row r="49">
          <cell r="B49" t="str">
            <v>ESTRUCTURA OCUPACIONAL  C2</v>
          </cell>
        </row>
        <row r="50">
          <cell r="A50" t="str">
            <v>O34</v>
          </cell>
          <cell r="B50" t="str">
            <v>Maestro de obra</v>
          </cell>
          <cell r="C50">
            <v>292</v>
          </cell>
          <cell r="D50">
            <v>27.07</v>
          </cell>
          <cell r="E50">
            <v>3.38</v>
          </cell>
        </row>
        <row r="51">
          <cell r="A51" t="str">
            <v>O35</v>
          </cell>
          <cell r="B51" t="str">
            <v>Operador de planta de hormigon</v>
          </cell>
          <cell r="C51">
            <v>304.67</v>
          </cell>
          <cell r="D51">
            <v>25.68</v>
          </cell>
          <cell r="E51">
            <v>3.21</v>
          </cell>
        </row>
        <row r="52">
          <cell r="A52" t="str">
            <v>O36</v>
          </cell>
          <cell r="B52" t="str">
            <v>Perforador (barrenador)</v>
          </cell>
          <cell r="C52">
            <v>304.67</v>
          </cell>
          <cell r="D52">
            <v>25.68</v>
          </cell>
          <cell r="E52">
            <v>3.21</v>
          </cell>
        </row>
        <row r="53">
          <cell r="A53" t="str">
            <v>O37</v>
          </cell>
          <cell r="B53" t="str">
            <v>Perfilero</v>
          </cell>
          <cell r="C53">
            <v>304.67</v>
          </cell>
          <cell r="D53">
            <v>25.68</v>
          </cell>
          <cell r="E53">
            <v>3.21</v>
          </cell>
        </row>
        <row r="55">
          <cell r="B55" t="str">
            <v>ESTRUCTURA OCUPACIONAL  C3</v>
          </cell>
        </row>
        <row r="56">
          <cell r="A56" t="str">
            <v>O38</v>
          </cell>
          <cell r="B56" t="str">
            <v>Maestro plomero</v>
          </cell>
          <cell r="C56">
            <v>292</v>
          </cell>
          <cell r="D56">
            <v>24.4</v>
          </cell>
          <cell r="E56">
            <v>3.05</v>
          </cell>
        </row>
        <row r="58">
          <cell r="B58" t="str">
            <v>ESTRUCTURA OCUPACIONAL  B3</v>
          </cell>
        </row>
        <row r="59">
          <cell r="A59" t="str">
            <v>O39</v>
          </cell>
          <cell r="B59" t="str">
            <v>Inspector de obra</v>
          </cell>
          <cell r="C59">
            <v>311.04000000000002</v>
          </cell>
          <cell r="D59">
            <v>27.07</v>
          </cell>
          <cell r="E59">
            <v>3.38</v>
          </cell>
        </row>
        <row r="60">
          <cell r="A60" t="str">
            <v>O39.1</v>
          </cell>
          <cell r="B60" t="str">
            <v>Supervisor eléctrico general</v>
          </cell>
          <cell r="C60">
            <v>311.04000000000002</v>
          </cell>
          <cell r="D60">
            <v>27.07</v>
          </cell>
          <cell r="E60">
            <v>3.38</v>
          </cell>
        </row>
        <row r="62">
          <cell r="B62" t="str">
            <v>ESTRUCTURA OCUPACIONAL  B1</v>
          </cell>
        </row>
        <row r="63">
          <cell r="A63" t="str">
            <v>O39.2</v>
          </cell>
          <cell r="B63" t="str">
            <v>Ingeniero eléctrico</v>
          </cell>
          <cell r="C63">
            <v>322.66000000000003</v>
          </cell>
          <cell r="D63">
            <v>27.14</v>
          </cell>
          <cell r="E63">
            <v>3.39</v>
          </cell>
        </row>
        <row r="64">
          <cell r="A64" t="str">
            <v>O39.3</v>
          </cell>
          <cell r="B64" t="str">
            <v>Residente de obra</v>
          </cell>
          <cell r="C64">
            <v>322.66000000000003</v>
          </cell>
          <cell r="D64">
            <v>27.14</v>
          </cell>
          <cell r="E64">
            <v>3.39</v>
          </cell>
        </row>
        <row r="66">
          <cell r="B66" t="str">
            <v>LABORATORIO</v>
          </cell>
        </row>
        <row r="67">
          <cell r="A67" t="str">
            <v>O40</v>
          </cell>
          <cell r="B67" t="str">
            <v>Ayudante de laboratorio: con conocimientos basicos y dos años de experiencia(Estr. Oc. D2)</v>
          </cell>
          <cell r="C67">
            <v>292</v>
          </cell>
          <cell r="D67">
            <v>24.4</v>
          </cell>
          <cell r="E67">
            <v>3.05</v>
          </cell>
        </row>
        <row r="68">
          <cell r="A68" t="str">
            <v>O41</v>
          </cell>
          <cell r="B68" t="str">
            <v>Laboratorista 1 Experiencia de hasta 7 años /Estr. Oc. C2)</v>
          </cell>
          <cell r="C68">
            <v>292</v>
          </cell>
          <cell r="D68">
            <v>25.68</v>
          </cell>
          <cell r="E68">
            <v>3.21</v>
          </cell>
        </row>
        <row r="69">
          <cell r="A69" t="str">
            <v>O42</v>
          </cell>
          <cell r="B69" t="str">
            <v>Laboratorista 2: Experiencia mayor de 7 años (Estr. Oc. C1)</v>
          </cell>
          <cell r="C69">
            <v>310.98</v>
          </cell>
          <cell r="D69">
            <v>27.07</v>
          </cell>
          <cell r="E69">
            <v>3.38</v>
          </cell>
        </row>
        <row r="71">
          <cell r="B71" t="str">
            <v>TOPOGRAFIA</v>
          </cell>
        </row>
        <row r="72">
          <cell r="A72" t="str">
            <v>O43</v>
          </cell>
          <cell r="B72" t="str">
            <v>Practico en la rama de la topografia (Estr. Oc. D2)</v>
          </cell>
          <cell r="C72">
            <v>292</v>
          </cell>
          <cell r="D72">
            <v>24.4</v>
          </cell>
          <cell r="E72">
            <v>3.05</v>
          </cell>
        </row>
        <row r="73">
          <cell r="A73" t="str">
            <v>O44</v>
          </cell>
          <cell r="B73" t="str">
            <v>Topografo 1:Experiencia de hasta 5 años(Estr. Oc. C2)</v>
          </cell>
          <cell r="C73">
            <v>292</v>
          </cell>
          <cell r="D73">
            <v>25.68</v>
          </cell>
          <cell r="E73">
            <v>3.21</v>
          </cell>
        </row>
        <row r="74">
          <cell r="A74" t="str">
            <v>O45</v>
          </cell>
          <cell r="B74" t="str">
            <v>Topografo 2:Experiencia de hasta 5 años(Estr. Oc. C1)</v>
          </cell>
          <cell r="C74">
            <v>310.98</v>
          </cell>
          <cell r="D74">
            <v>27.07</v>
          </cell>
          <cell r="E74">
            <v>3.38</v>
          </cell>
        </row>
        <row r="76">
          <cell r="B76" t="str">
            <v>DIBUJANTES</v>
          </cell>
        </row>
        <row r="77">
          <cell r="A77" t="str">
            <v>O46</v>
          </cell>
          <cell r="B77" t="str">
            <v>Dibujante 1: Con esperiencia de hasta 4 años(Estr.Oc. D2)</v>
          </cell>
          <cell r="C77">
            <v>292</v>
          </cell>
          <cell r="D77">
            <v>24.4</v>
          </cell>
          <cell r="E77">
            <v>3.05</v>
          </cell>
        </row>
        <row r="78">
          <cell r="A78" t="str">
            <v>O47</v>
          </cell>
          <cell r="B78" t="str">
            <v>Dibujante 2: Con esperiencia de hasta 4 años(Estr.Oc. C2)</v>
          </cell>
          <cell r="C78">
            <v>304.67</v>
          </cell>
          <cell r="D78">
            <v>25.68</v>
          </cell>
          <cell r="E78">
            <v>3.21</v>
          </cell>
        </row>
        <row r="79">
          <cell r="A79" t="str">
            <v>O48</v>
          </cell>
          <cell r="B79" t="str">
            <v>OPERADORES Y MECANICOS DE EQUIPO PESADO Y CAMINERO DE EXCAVACION,CONSTRUCCION, INDUSTRIA  Y OTRAS SIMILARES</v>
          </cell>
          <cell r="C79">
            <v>310.98</v>
          </cell>
          <cell r="D79" t="str">
            <v>21,,7</v>
          </cell>
          <cell r="E79">
            <v>2.71</v>
          </cell>
        </row>
        <row r="81">
          <cell r="B81" t="str">
            <v>ESTRUCTURA OCUPACIONAL  C1 (GRUPO I)</v>
          </cell>
        </row>
        <row r="82">
          <cell r="A82" t="str">
            <v>O49</v>
          </cell>
          <cell r="B82" t="str">
            <v>Operador de Motoniveladora</v>
          </cell>
          <cell r="C82">
            <v>310.98</v>
          </cell>
          <cell r="D82">
            <v>27.07</v>
          </cell>
          <cell r="E82">
            <v>3.38</v>
          </cell>
        </row>
        <row r="83">
          <cell r="A83" t="str">
            <v>O50</v>
          </cell>
          <cell r="B83" t="str">
            <v>Operador de Excavadora</v>
          </cell>
          <cell r="C83">
            <v>310.98</v>
          </cell>
          <cell r="D83">
            <v>27.07</v>
          </cell>
          <cell r="E83">
            <v>3.38</v>
          </cell>
        </row>
        <row r="84">
          <cell r="A84" t="str">
            <v>O51</v>
          </cell>
          <cell r="B84" t="str">
            <v>Operador de Grua puente de elevacion</v>
          </cell>
          <cell r="C84">
            <v>310.98</v>
          </cell>
          <cell r="D84">
            <v>27.07</v>
          </cell>
          <cell r="E84">
            <v>3.38</v>
          </cell>
        </row>
        <row r="85">
          <cell r="A85" t="str">
            <v>O52</v>
          </cell>
          <cell r="B85" t="str">
            <v>Operador de Pala de castillo</v>
          </cell>
          <cell r="C85">
            <v>310.98</v>
          </cell>
          <cell r="D85">
            <v>27.07</v>
          </cell>
          <cell r="E85">
            <v>3.38</v>
          </cell>
        </row>
        <row r="86">
          <cell r="A86" t="str">
            <v>O53</v>
          </cell>
          <cell r="B86" t="str">
            <v>Operador de Grua estacionaria</v>
          </cell>
          <cell r="C86">
            <v>310.98</v>
          </cell>
          <cell r="D86">
            <v>27.07</v>
          </cell>
          <cell r="E86">
            <v>3.38</v>
          </cell>
        </row>
        <row r="87">
          <cell r="A87" t="str">
            <v>O54</v>
          </cell>
          <cell r="B87" t="str">
            <v>Operador de Draga</v>
          </cell>
          <cell r="C87">
            <v>310.98</v>
          </cell>
          <cell r="D87">
            <v>27.07</v>
          </cell>
          <cell r="E87">
            <v>3.38</v>
          </cell>
        </row>
        <row r="88">
          <cell r="A88" t="str">
            <v>O55</v>
          </cell>
          <cell r="B88" t="str">
            <v>Operador de Tractor, carriles o ruedas(buldozer, topador, roturador,malacate,trailla)</v>
          </cell>
          <cell r="C88">
            <v>310.98</v>
          </cell>
          <cell r="D88">
            <v>27.07</v>
          </cell>
          <cell r="E88">
            <v>3.38</v>
          </cell>
        </row>
        <row r="89">
          <cell r="A89" t="str">
            <v>O56</v>
          </cell>
          <cell r="B89" t="str">
            <v>Operador de Tractor tiende tubos(side Bone)</v>
          </cell>
          <cell r="C89">
            <v>310.98</v>
          </cell>
          <cell r="D89">
            <v>27.07</v>
          </cell>
          <cell r="E89">
            <v>3.38</v>
          </cell>
        </row>
        <row r="90">
          <cell r="A90" t="str">
            <v>O57</v>
          </cell>
          <cell r="B90" t="str">
            <v>Operador de Mototrailla</v>
          </cell>
          <cell r="C90">
            <v>310.98</v>
          </cell>
          <cell r="D90">
            <v>27.07</v>
          </cell>
          <cell r="E90">
            <v>3.38</v>
          </cell>
        </row>
        <row r="91">
          <cell r="A91" t="str">
            <v>O58</v>
          </cell>
          <cell r="B91" t="str">
            <v>Operador de Cargadora frontal</v>
          </cell>
          <cell r="C91">
            <v>310.98</v>
          </cell>
          <cell r="D91">
            <v>27.07</v>
          </cell>
          <cell r="E91">
            <v>3.38</v>
          </cell>
        </row>
        <row r="92">
          <cell r="A92" t="str">
            <v>O59</v>
          </cell>
          <cell r="B92" t="str">
            <v>Operador de Retroexcavadora</v>
          </cell>
          <cell r="C92">
            <v>310.98</v>
          </cell>
          <cell r="D92">
            <v>27.07</v>
          </cell>
          <cell r="E92">
            <v>3.38</v>
          </cell>
        </row>
        <row r="93">
          <cell r="A93" t="str">
            <v>O60</v>
          </cell>
          <cell r="B93" t="str">
            <v>Operador de Auto-tren cama baja (trailer)</v>
          </cell>
          <cell r="C93">
            <v>310.98</v>
          </cell>
          <cell r="D93">
            <v>27.07</v>
          </cell>
          <cell r="E93">
            <v>3.38</v>
          </cell>
        </row>
        <row r="94">
          <cell r="A94" t="str">
            <v>O61</v>
          </cell>
          <cell r="B94" t="str">
            <v>Operador de Fresadora de pavimento asfaltico</v>
          </cell>
          <cell r="C94">
            <v>310.98</v>
          </cell>
          <cell r="D94">
            <v>27.07</v>
          </cell>
          <cell r="E94">
            <v>3.38</v>
          </cell>
        </row>
        <row r="95">
          <cell r="A95" t="str">
            <v>O62</v>
          </cell>
          <cell r="B95" t="str">
            <v>Operador de Recicladora de pavimento asfaltico</v>
          </cell>
          <cell r="C95">
            <v>310.98</v>
          </cell>
          <cell r="D95">
            <v>27.07</v>
          </cell>
          <cell r="E95">
            <v>3.38</v>
          </cell>
        </row>
        <row r="96">
          <cell r="A96" t="str">
            <v>O63</v>
          </cell>
          <cell r="B96" t="str">
            <v>Operador de Planta de emulsion asfaltica</v>
          </cell>
          <cell r="C96">
            <v>310.98</v>
          </cell>
          <cell r="D96">
            <v>27.07</v>
          </cell>
          <cell r="E96">
            <v>3.38</v>
          </cell>
        </row>
        <row r="97">
          <cell r="A97" t="str">
            <v>O64</v>
          </cell>
          <cell r="B97" t="str">
            <v>Operador de Maquina para sellos asfalticos</v>
          </cell>
          <cell r="C97">
            <v>310.98</v>
          </cell>
          <cell r="D97">
            <v>27.07</v>
          </cell>
          <cell r="E97">
            <v>3.38</v>
          </cell>
        </row>
        <row r="98">
          <cell r="A98" t="str">
            <v>O65</v>
          </cell>
          <cell r="B98" t="str">
            <v>Operador de Squider</v>
          </cell>
          <cell r="C98">
            <v>310.98</v>
          </cell>
          <cell r="D98">
            <v>27.07</v>
          </cell>
          <cell r="E98">
            <v>3.38</v>
          </cell>
        </row>
        <row r="99">
          <cell r="A99" t="str">
            <v>O65.1</v>
          </cell>
          <cell r="B99" t="str">
            <v>Operador de Camión articulado con volteo</v>
          </cell>
          <cell r="C99">
            <v>310.98</v>
          </cell>
          <cell r="D99">
            <v>27.07</v>
          </cell>
          <cell r="E99">
            <v>3.38</v>
          </cell>
        </row>
        <row r="100">
          <cell r="A100" t="str">
            <v>O65.2</v>
          </cell>
          <cell r="B100" t="str">
            <v>Operador de camión mezclador para micropavimentos</v>
          </cell>
          <cell r="C100">
            <v>310.98</v>
          </cell>
          <cell r="D100">
            <v>27.07</v>
          </cell>
          <cell r="E100">
            <v>3.38</v>
          </cell>
        </row>
        <row r="101">
          <cell r="A101" t="str">
            <v>O65.3</v>
          </cell>
          <cell r="B101" t="str">
            <v>Operador de camión cisterna para cemento y asfalto</v>
          </cell>
          <cell r="C101">
            <v>310.98</v>
          </cell>
          <cell r="D101">
            <v>27.07</v>
          </cell>
          <cell r="E101">
            <v>3.38</v>
          </cell>
        </row>
        <row r="102">
          <cell r="A102" t="str">
            <v>O65.4</v>
          </cell>
          <cell r="B102" t="str">
            <v>Operador de perforadora de brazos múltiples (Jumbo)</v>
          </cell>
          <cell r="C102">
            <v>310.98</v>
          </cell>
          <cell r="D102">
            <v>27.07</v>
          </cell>
          <cell r="E102">
            <v>3.38</v>
          </cell>
        </row>
        <row r="103">
          <cell r="A103" t="str">
            <v>O65.5</v>
          </cell>
          <cell r="B103" t="str">
            <v>Operador maquina tuneladora (Topo)</v>
          </cell>
          <cell r="C103">
            <v>310.98</v>
          </cell>
          <cell r="D103">
            <v>27.07</v>
          </cell>
          <cell r="E103">
            <v>3.38</v>
          </cell>
        </row>
        <row r="105">
          <cell r="B105" t="str">
            <v>ESTRUCTURA OCUPACIONAL  C2 (GRUPO II)</v>
          </cell>
        </row>
        <row r="106">
          <cell r="A106" t="str">
            <v>O66</v>
          </cell>
          <cell r="B106" t="str">
            <v>Responsable de la planta hormigonera</v>
          </cell>
          <cell r="C106">
            <v>304.67</v>
          </cell>
          <cell r="D106">
            <v>25.68</v>
          </cell>
          <cell r="E106">
            <v>3.21</v>
          </cell>
        </row>
        <row r="107">
          <cell r="A107" t="str">
            <v>O67</v>
          </cell>
          <cell r="B107" t="str">
            <v>Resposable de la planta trituradora</v>
          </cell>
          <cell r="C107">
            <v>304.67</v>
          </cell>
          <cell r="D107">
            <v>25.68</v>
          </cell>
          <cell r="E107">
            <v>3.21</v>
          </cell>
        </row>
        <row r="108">
          <cell r="A108" t="str">
            <v>O68</v>
          </cell>
          <cell r="B108" t="str">
            <v>Responsable de la planta asfaltica</v>
          </cell>
          <cell r="C108">
            <v>304.67</v>
          </cell>
          <cell r="D108">
            <v>25.68</v>
          </cell>
          <cell r="E108">
            <v>3.21</v>
          </cell>
        </row>
        <row r="109">
          <cell r="A109" t="str">
            <v>O69</v>
          </cell>
          <cell r="B109" t="str">
            <v>Operador de truck drill</v>
          </cell>
          <cell r="C109">
            <v>304.67</v>
          </cell>
          <cell r="D109">
            <v>25.68</v>
          </cell>
          <cell r="E109">
            <v>3.21</v>
          </cell>
        </row>
        <row r="110">
          <cell r="A110" t="str">
            <v>O70</v>
          </cell>
          <cell r="B110" t="str">
            <v>Operador de Rodillo autopropulsado</v>
          </cell>
          <cell r="C110">
            <v>304.67</v>
          </cell>
          <cell r="D110">
            <v>25.68</v>
          </cell>
          <cell r="E110">
            <v>3.21</v>
          </cell>
        </row>
        <row r="111">
          <cell r="A111" t="str">
            <v>O71</v>
          </cell>
          <cell r="B111" t="str">
            <v>Operador de Distribuidor de asfalto</v>
          </cell>
          <cell r="C111">
            <v>304.67</v>
          </cell>
          <cell r="D111">
            <v>25.68</v>
          </cell>
          <cell r="E111">
            <v>3.21</v>
          </cell>
        </row>
        <row r="112">
          <cell r="A112" t="str">
            <v>O72</v>
          </cell>
          <cell r="B112" t="str">
            <v>Operador de Distribuidor de agregados</v>
          </cell>
          <cell r="C112">
            <v>304.67</v>
          </cell>
          <cell r="D112">
            <v>25.68</v>
          </cell>
          <cell r="E112">
            <v>3.21</v>
          </cell>
        </row>
        <row r="113">
          <cell r="A113" t="str">
            <v>O73</v>
          </cell>
          <cell r="B113" t="str">
            <v>Operador de Acabadora de pavimento de hormigon</v>
          </cell>
          <cell r="C113">
            <v>304.67</v>
          </cell>
          <cell r="D113">
            <v>25.68</v>
          </cell>
          <cell r="E113">
            <v>3.21</v>
          </cell>
        </row>
        <row r="114">
          <cell r="A114" t="str">
            <v>O74</v>
          </cell>
          <cell r="B114" t="str">
            <v>Operador de Acabadora de pavimento asfaltico</v>
          </cell>
          <cell r="C114">
            <v>304.67</v>
          </cell>
          <cell r="D114">
            <v>25.68</v>
          </cell>
          <cell r="E114">
            <v>3.21</v>
          </cell>
        </row>
        <row r="115">
          <cell r="A115" t="str">
            <v>O75</v>
          </cell>
          <cell r="B115" t="str">
            <v>Operador de Grada elevadora</v>
          </cell>
          <cell r="C115">
            <v>304.67</v>
          </cell>
          <cell r="D115">
            <v>25.68</v>
          </cell>
          <cell r="E115">
            <v>3.21</v>
          </cell>
        </row>
        <row r="116">
          <cell r="A116" t="str">
            <v>O76</v>
          </cell>
          <cell r="B116" t="str">
            <v>Operador de Montacargas</v>
          </cell>
          <cell r="C116">
            <v>292</v>
          </cell>
          <cell r="D116">
            <v>25.68</v>
          </cell>
          <cell r="E116">
            <v>3.21</v>
          </cell>
        </row>
        <row r="117">
          <cell r="A117" t="str">
            <v>O77</v>
          </cell>
          <cell r="B117" t="str">
            <v>Operador de roto mil</v>
          </cell>
          <cell r="C117">
            <v>292</v>
          </cell>
          <cell r="D117">
            <v>25.68</v>
          </cell>
          <cell r="E117">
            <v>3.21</v>
          </cell>
        </row>
        <row r="118">
          <cell r="A118" t="str">
            <v>O78</v>
          </cell>
          <cell r="B118" t="str">
            <v>Operador de Bomba lanzadora de concreto</v>
          </cell>
          <cell r="C118">
            <v>304.67</v>
          </cell>
          <cell r="D118">
            <v>25.68</v>
          </cell>
          <cell r="E118">
            <v>3.21</v>
          </cell>
        </row>
        <row r="119">
          <cell r="A119" t="str">
            <v>O79</v>
          </cell>
          <cell r="B119" t="str">
            <v>Operador de Tractor de ruedas (barredora, cegadora, rodillo remolcado, franjeadora)</v>
          </cell>
          <cell r="C119">
            <v>304.67</v>
          </cell>
          <cell r="D119">
            <v>25.68</v>
          </cell>
          <cell r="E119">
            <v>3.21</v>
          </cell>
        </row>
        <row r="120">
          <cell r="A120" t="str">
            <v>O80</v>
          </cell>
          <cell r="B120" t="str">
            <v>Operador de Caldero planta asfaltica</v>
          </cell>
          <cell r="C120">
            <v>304.67</v>
          </cell>
          <cell r="D120">
            <v>25.68</v>
          </cell>
          <cell r="E120">
            <v>3.21</v>
          </cell>
        </row>
        <row r="121">
          <cell r="A121" t="str">
            <v>O81</v>
          </cell>
          <cell r="B121" t="str">
            <v>Operador de Barredora auto propulsada</v>
          </cell>
          <cell r="C121">
            <v>304.67</v>
          </cell>
          <cell r="D121">
            <v>25.68</v>
          </cell>
          <cell r="E121">
            <v>3.21</v>
          </cell>
        </row>
        <row r="122">
          <cell r="A122" t="str">
            <v>O82</v>
          </cell>
          <cell r="B122" t="str">
            <v>Operador de Martillo punzon neumatico</v>
          </cell>
          <cell r="C122">
            <v>304.67</v>
          </cell>
          <cell r="D122">
            <v>25.68</v>
          </cell>
          <cell r="E122">
            <v>3.21</v>
          </cell>
        </row>
        <row r="123">
          <cell r="A123" t="str">
            <v>O83</v>
          </cell>
          <cell r="B123" t="str">
            <v>Operador de Compresor</v>
          </cell>
          <cell r="C123">
            <v>304.67</v>
          </cell>
          <cell r="D123">
            <v>25.68</v>
          </cell>
          <cell r="E123">
            <v>3.21</v>
          </cell>
        </row>
        <row r="124">
          <cell r="A124" t="str">
            <v>O84</v>
          </cell>
          <cell r="B124" t="str">
            <v>Operador de Camion de carga frontal</v>
          </cell>
          <cell r="C124">
            <v>304.67</v>
          </cell>
          <cell r="D124">
            <v>25.68</v>
          </cell>
          <cell r="E124">
            <v>3.21</v>
          </cell>
        </row>
        <row r="125">
          <cell r="A125" t="str">
            <v>O84.1</v>
          </cell>
          <cell r="B125" t="str">
            <v>Operador de canguro</v>
          </cell>
          <cell r="C125">
            <v>304.67</v>
          </cell>
          <cell r="D125">
            <v>25.68</v>
          </cell>
          <cell r="E125">
            <v>3.21</v>
          </cell>
        </row>
        <row r="126">
          <cell r="A126" t="str">
            <v>O84.2</v>
          </cell>
          <cell r="B126" t="str">
            <v>Operador de camion de volteo sin articulacion</v>
          </cell>
          <cell r="C126">
            <v>304.67</v>
          </cell>
          <cell r="D126">
            <v>25.68</v>
          </cell>
          <cell r="E126">
            <v>3.21</v>
          </cell>
        </row>
        <row r="127">
          <cell r="A127" t="str">
            <v>O84.3</v>
          </cell>
          <cell r="B127" t="str">
            <v>Operador miniexcavadora/minicargadora con sus aditamentos</v>
          </cell>
          <cell r="C127">
            <v>304.67</v>
          </cell>
          <cell r="D127">
            <v>25.68</v>
          </cell>
          <cell r="E127">
            <v>3.21</v>
          </cell>
        </row>
        <row r="128">
          <cell r="A128" t="str">
            <v>O84.4</v>
          </cell>
          <cell r="B128" t="str">
            <v>Operador termo formado</v>
          </cell>
          <cell r="C128">
            <v>304.67</v>
          </cell>
          <cell r="D128">
            <v>25.68</v>
          </cell>
          <cell r="E128">
            <v>3.21</v>
          </cell>
        </row>
        <row r="129">
          <cell r="B129" t="str">
            <v>ESTRUCTURA OCUPACIONAL C3</v>
          </cell>
        </row>
        <row r="130">
          <cell r="A130" t="str">
            <v>O84.5</v>
          </cell>
          <cell r="B130" t="str">
            <v>Operador maquina estacionaria clasificadora de material</v>
          </cell>
          <cell r="C130">
            <v>295.56</v>
          </cell>
          <cell r="D130">
            <v>24.72</v>
          </cell>
          <cell r="E130">
            <v>3.09</v>
          </cell>
        </row>
        <row r="132">
          <cell r="B132" t="str">
            <v>MECANICOS</v>
          </cell>
        </row>
        <row r="133">
          <cell r="A133" t="str">
            <v>O85</v>
          </cell>
          <cell r="B133" t="str">
            <v>Mecanico mantenimiento-reparacion equipo pesado y/o responsable de taller (Estr.Oc. C1)</v>
          </cell>
          <cell r="C133">
            <v>310.98</v>
          </cell>
          <cell r="D133">
            <v>27.07</v>
          </cell>
          <cell r="E133">
            <v>3.38</v>
          </cell>
        </row>
        <row r="134">
          <cell r="A134" t="str">
            <v>O86</v>
          </cell>
          <cell r="B134" t="str">
            <v>Tornero fresador(Estr. Oc. C1)</v>
          </cell>
          <cell r="C134">
            <v>294.39</v>
          </cell>
          <cell r="D134">
            <v>27.07</v>
          </cell>
          <cell r="E134">
            <v>3.38</v>
          </cell>
        </row>
        <row r="135">
          <cell r="A135" t="str">
            <v>O87</v>
          </cell>
          <cell r="B135" t="str">
            <v>Soldador electrico y/o acetileno(Estr. Oc. C1)</v>
          </cell>
          <cell r="C135">
            <v>294.39</v>
          </cell>
          <cell r="D135">
            <v>27.07</v>
          </cell>
          <cell r="E135">
            <v>3.38</v>
          </cell>
        </row>
        <row r="136">
          <cell r="A136" t="str">
            <v>O88</v>
          </cell>
          <cell r="B136" t="str">
            <v>Tecnico-mecanico electricista (Estr. Oc.C1)</v>
          </cell>
          <cell r="C136">
            <v>294.39</v>
          </cell>
          <cell r="D136">
            <v>27.07</v>
          </cell>
          <cell r="E136">
            <v>3.38</v>
          </cell>
        </row>
        <row r="137">
          <cell r="A137" t="str">
            <v>O88.1</v>
          </cell>
          <cell r="B137" t="str">
            <v>Mecanico equipo liviano (Estruc. Oc.C3)</v>
          </cell>
          <cell r="C137">
            <v>295.56</v>
          </cell>
          <cell r="D137">
            <v>24.72</v>
          </cell>
          <cell r="E137">
            <v>3.09</v>
          </cell>
        </row>
        <row r="139">
          <cell r="B139" t="str">
            <v>SIN TITULO</v>
          </cell>
        </row>
        <row r="140">
          <cell r="A140" t="str">
            <v>O89</v>
          </cell>
          <cell r="B140" t="str">
            <v>Engrasador o abastecedor Responsable(Estr. Oc. D2)</v>
          </cell>
          <cell r="C140">
            <v>295.08999999999997</v>
          </cell>
          <cell r="D140">
            <v>24.4</v>
          </cell>
          <cell r="E140">
            <v>3.05</v>
          </cell>
        </row>
        <row r="141">
          <cell r="A141" t="str">
            <v>O90</v>
          </cell>
          <cell r="B141" t="str">
            <v>Ayudante de mecanico (Estr. Oc. C3)</v>
          </cell>
          <cell r="C141">
            <v>292</v>
          </cell>
          <cell r="D141">
            <v>24.72</v>
          </cell>
          <cell r="E141">
            <v>3.09</v>
          </cell>
        </row>
        <row r="142">
          <cell r="A142" t="str">
            <v>O91</v>
          </cell>
          <cell r="B142" t="str">
            <v>Ayudante de maquinaria(Estr. Oc. C3)</v>
          </cell>
          <cell r="C142">
            <v>292</v>
          </cell>
          <cell r="D142">
            <v>24.72</v>
          </cell>
          <cell r="E142">
            <v>3.09</v>
          </cell>
        </row>
        <row r="143">
          <cell r="A143" t="str">
            <v>O92</v>
          </cell>
          <cell r="B143" t="str">
            <v>Vulcanizador(Estr.Oc. D2)</v>
          </cell>
          <cell r="C143">
            <v>292</v>
          </cell>
          <cell r="D143">
            <v>24.4</v>
          </cell>
          <cell r="E143">
            <v>3.05</v>
          </cell>
        </row>
        <row r="145">
          <cell r="B145" t="str">
            <v>CHOFERES PROFESIONALES</v>
          </cell>
        </row>
        <row r="146">
          <cell r="A146" t="str">
            <v>O93</v>
          </cell>
          <cell r="B146" t="str">
            <v>Chofer profesional licencia tipo C(Estr. Oc. D2)</v>
          </cell>
          <cell r="C146">
            <v>435.41</v>
          </cell>
          <cell r="D146">
            <v>34.880000000000003</v>
          </cell>
          <cell r="E146">
            <v>4.3600000000000003</v>
          </cell>
        </row>
        <row r="147">
          <cell r="A147" t="str">
            <v>O94</v>
          </cell>
          <cell r="B147" t="str">
            <v>Chofer profesional licencia tipo D(Estr. Oc. D1)</v>
          </cell>
          <cell r="C147">
            <v>429.3</v>
          </cell>
          <cell r="D147">
            <v>34.880000000000003</v>
          </cell>
          <cell r="E147">
            <v>4.3600000000000003</v>
          </cell>
        </row>
        <row r="148">
          <cell r="A148" t="str">
            <v>O95</v>
          </cell>
          <cell r="B148" t="str">
            <v>Chofer profesional licencia tipo E transporte de pasajeros clase B y C según el caso(Estr. Oc. C3)</v>
          </cell>
          <cell r="C148">
            <v>440.86</v>
          </cell>
          <cell r="D148">
            <v>34.880000000000003</v>
          </cell>
          <cell r="E148">
            <v>4.3600000000000003</v>
          </cell>
        </row>
        <row r="149">
          <cell r="A149" t="str">
            <v>O96</v>
          </cell>
          <cell r="B149" t="str">
            <v>Chofer profesional licencia tipo E camion articulado o conacoplado clase c y D(Estr. Oc. C2)</v>
          </cell>
          <cell r="C149">
            <v>451.5</v>
          </cell>
          <cell r="D149">
            <v>34.880000000000003</v>
          </cell>
          <cell r="E149">
            <v>4.3600000000000003</v>
          </cell>
        </row>
        <row r="150">
          <cell r="A150" t="str">
            <v>O97</v>
          </cell>
          <cell r="B150" t="str">
            <v>Chofer profesional licencia tipo E camion articulado y los comprendidos en clase B(Estr. Oc. C1)</v>
          </cell>
          <cell r="C150">
            <v>456.28</v>
          </cell>
          <cell r="D150">
            <v>34.880000000000003</v>
          </cell>
          <cell r="E150">
            <v>4.3600000000000003</v>
          </cell>
        </row>
        <row r="151">
          <cell r="A151" t="str">
            <v>O98</v>
          </cell>
          <cell r="B151" t="str">
            <v>Chofer profesional licencia tipo D(Estr. Oc. C1)</v>
          </cell>
          <cell r="C151">
            <v>456.28</v>
          </cell>
          <cell r="D151">
            <v>34.880000000000003</v>
          </cell>
          <cell r="E151">
            <v>4.3600000000000003</v>
          </cell>
        </row>
        <row r="152">
          <cell r="A152" t="str">
            <v>O98.1</v>
          </cell>
          <cell r="B152" t="str">
            <v>Chofer : Trailer</v>
          </cell>
          <cell r="C152">
            <v>456.28</v>
          </cell>
          <cell r="D152">
            <v>34.880000000000003</v>
          </cell>
          <cell r="E152">
            <v>4.3600000000000003</v>
          </cell>
        </row>
        <row r="153">
          <cell r="A153" t="str">
            <v>O98.2</v>
          </cell>
          <cell r="B153" t="str">
            <v>Chofer : Volquetes</v>
          </cell>
          <cell r="C153">
            <v>456.28</v>
          </cell>
          <cell r="D153">
            <v>34.880000000000003</v>
          </cell>
          <cell r="E153">
            <v>4.3600000000000003</v>
          </cell>
        </row>
        <row r="154">
          <cell r="A154" t="str">
            <v>O98.3</v>
          </cell>
          <cell r="B154" t="str">
            <v>Chofer : Tanqueros</v>
          </cell>
          <cell r="C154">
            <v>456.28</v>
          </cell>
          <cell r="D154">
            <v>34.880000000000003</v>
          </cell>
          <cell r="E154">
            <v>4.3600000000000003</v>
          </cell>
        </row>
        <row r="155">
          <cell r="A155" t="str">
            <v>O98.4</v>
          </cell>
          <cell r="B155" t="str">
            <v>Chofer : Plataformas</v>
          </cell>
          <cell r="C155">
            <v>456.28</v>
          </cell>
          <cell r="D155">
            <v>34.880000000000003</v>
          </cell>
          <cell r="E155">
            <v>4.3600000000000003</v>
          </cell>
        </row>
        <row r="156">
          <cell r="A156" t="str">
            <v>O98.5</v>
          </cell>
          <cell r="B156" t="str">
            <v>Chofer : Otros camiones</v>
          </cell>
          <cell r="C156">
            <v>456.28</v>
          </cell>
          <cell r="D156">
            <v>34.880000000000003</v>
          </cell>
          <cell r="E156">
            <v>4.3600000000000003</v>
          </cell>
        </row>
        <row r="158">
          <cell r="B158" t="str">
            <v>FABRICACION DE OTROS PRODUCTOS MINERALES NO METALICOS(PRODUCTOS DE AMIANTO-CEMENTO Y FIBROCEMENTO;</v>
          </cell>
        </row>
        <row r="159">
          <cell r="B159" t="str">
            <v>PRODUCTOS ABRASIVOS Y DE USO CALORIFICO; PRODUCTOS DE CEMENTO, YESO, HORMIGON Y PIZARRA</v>
          </cell>
        </row>
        <row r="161">
          <cell r="B161" t="str">
            <v>ESTRUCTURA OCUPACIONAL  C1 OPERADORES</v>
          </cell>
        </row>
        <row r="162">
          <cell r="A162" t="str">
            <v>O99</v>
          </cell>
          <cell r="B162" t="str">
            <v>Operador de bomba</v>
          </cell>
          <cell r="C162">
            <v>310.98</v>
          </cell>
          <cell r="D162">
            <v>27.07</v>
          </cell>
          <cell r="E162">
            <v>3.38</v>
          </cell>
        </row>
        <row r="163">
          <cell r="A163" t="str">
            <v>O100</v>
          </cell>
          <cell r="B163" t="str">
            <v>Equipo en general</v>
          </cell>
          <cell r="C163">
            <v>310.98</v>
          </cell>
          <cell r="D163">
            <v>27.07</v>
          </cell>
          <cell r="E163">
            <v>3.38</v>
          </cell>
        </row>
        <row r="164">
          <cell r="A164" t="str">
            <v>O101</v>
          </cell>
          <cell r="B164" t="str">
            <v>Equipos moviles</v>
          </cell>
          <cell r="C164">
            <v>310.98</v>
          </cell>
          <cell r="D164">
            <v>27.07</v>
          </cell>
          <cell r="E164">
            <v>3.38</v>
          </cell>
        </row>
        <row r="165">
          <cell r="A165" t="str">
            <v>O102</v>
          </cell>
          <cell r="B165" t="str">
            <v>Maquinaria</v>
          </cell>
          <cell r="C165">
            <v>310.98</v>
          </cell>
          <cell r="D165">
            <v>27.07</v>
          </cell>
          <cell r="E165">
            <v>3.38</v>
          </cell>
        </row>
        <row r="166">
          <cell r="A166" t="str">
            <v>O103</v>
          </cell>
          <cell r="B166" t="str">
            <v>Molino de amianto</v>
          </cell>
          <cell r="C166">
            <v>310.98</v>
          </cell>
          <cell r="D166">
            <v>27.07</v>
          </cell>
          <cell r="E166">
            <v>3.38</v>
          </cell>
        </row>
        <row r="167">
          <cell r="A167" t="str">
            <v>O104</v>
          </cell>
          <cell r="B167" t="str">
            <v>Planta dosificadora</v>
          </cell>
          <cell r="C167">
            <v>310.98</v>
          </cell>
          <cell r="D167">
            <v>27.07</v>
          </cell>
          <cell r="E167">
            <v>3.38</v>
          </cell>
        </row>
        <row r="168">
          <cell r="A168" t="str">
            <v>O105</v>
          </cell>
          <cell r="B168" t="str">
            <v>De productos terminados</v>
          </cell>
          <cell r="C168">
            <v>310.98</v>
          </cell>
          <cell r="D168">
            <v>27.07</v>
          </cell>
          <cell r="E168">
            <v>3.38</v>
          </cell>
        </row>
        <row r="170">
          <cell r="B170" t="str">
            <v xml:space="preserve">ESTRUCTURA OCUPACIONAL  C2 </v>
          </cell>
        </row>
        <row r="171">
          <cell r="A171" t="str">
            <v>O106</v>
          </cell>
          <cell r="B171" t="str">
            <v>Electrico de linea de amianto</v>
          </cell>
          <cell r="C171">
            <v>292</v>
          </cell>
          <cell r="D171">
            <v>25.68</v>
          </cell>
          <cell r="E171">
            <v>3.21</v>
          </cell>
        </row>
        <row r="172">
          <cell r="A172" t="str">
            <v>O107</v>
          </cell>
          <cell r="B172" t="str">
            <v>Mecanico</v>
          </cell>
          <cell r="C172">
            <v>292</v>
          </cell>
          <cell r="D172">
            <v>25.68</v>
          </cell>
          <cell r="E172">
            <v>3.21</v>
          </cell>
        </row>
        <row r="173">
          <cell r="A173" t="str">
            <v>O108</v>
          </cell>
          <cell r="B173" t="str">
            <v>De equipo</v>
          </cell>
          <cell r="C173">
            <v>292</v>
          </cell>
          <cell r="D173">
            <v>25.68</v>
          </cell>
          <cell r="E173">
            <v>3.21</v>
          </cell>
        </row>
        <row r="174">
          <cell r="A174" t="str">
            <v>O109</v>
          </cell>
          <cell r="B174" t="str">
            <v>De linea de amianto</v>
          </cell>
          <cell r="C174">
            <v>292</v>
          </cell>
          <cell r="D174">
            <v>25.68</v>
          </cell>
          <cell r="E174">
            <v>3.21</v>
          </cell>
        </row>
        <row r="175">
          <cell r="A175" t="str">
            <v>O110</v>
          </cell>
          <cell r="B175" t="str">
            <v>De mantenimiento</v>
          </cell>
          <cell r="C175">
            <v>292</v>
          </cell>
          <cell r="D175">
            <v>25.68</v>
          </cell>
          <cell r="E175">
            <v>3.21</v>
          </cell>
        </row>
        <row r="177">
          <cell r="B177" t="str">
            <v xml:space="preserve">OPERADORES TANQUE MOLDEADOS, POSTES DE ALUMBRADO ELECTRICO, </v>
          </cell>
        </row>
        <row r="179">
          <cell r="B179" t="str">
            <v>ACABADOS DE PIEZAS AFIES</v>
          </cell>
        </row>
        <row r="180">
          <cell r="A180" t="str">
            <v>O111</v>
          </cell>
          <cell r="B180" t="str">
            <v>Operador de bomba impulsadora de hormigon</v>
          </cell>
          <cell r="C180">
            <v>304.67</v>
          </cell>
          <cell r="D180">
            <v>25.68</v>
          </cell>
          <cell r="E180">
            <v>3.21</v>
          </cell>
        </row>
        <row r="181">
          <cell r="A181" t="str">
            <v>O112</v>
          </cell>
          <cell r="B181" t="str">
            <v>Equipos moviles de planta</v>
          </cell>
          <cell r="C181">
            <v>304.67</v>
          </cell>
          <cell r="D181">
            <v>25.68</v>
          </cell>
          <cell r="E181">
            <v>3.21</v>
          </cell>
        </row>
        <row r="182">
          <cell r="A182" t="str">
            <v>O113</v>
          </cell>
          <cell r="B182" t="str">
            <v>Molino de amianto</v>
          </cell>
          <cell r="C182">
            <v>304.67</v>
          </cell>
          <cell r="D182">
            <v>25.68</v>
          </cell>
          <cell r="E182">
            <v>3.21</v>
          </cell>
        </row>
        <row r="183">
          <cell r="A183" t="str">
            <v>O114</v>
          </cell>
          <cell r="B183" t="str">
            <v>Planta dosificadora de hormigon</v>
          </cell>
          <cell r="C183">
            <v>304.67</v>
          </cell>
          <cell r="D183">
            <v>25.68</v>
          </cell>
          <cell r="E183">
            <v>3.21</v>
          </cell>
        </row>
        <row r="184">
          <cell r="A184" t="str">
            <v>O115</v>
          </cell>
          <cell r="B184" t="str">
            <v>Productos terminados</v>
          </cell>
          <cell r="C184">
            <v>304.67</v>
          </cell>
          <cell r="D184">
            <v>25.68</v>
          </cell>
          <cell r="E184">
            <v>3.21</v>
          </cell>
        </row>
        <row r="186">
          <cell r="B186" t="str">
            <v>ESTRUCTURA OCUPACIONAL  C3</v>
          </cell>
        </row>
        <row r="187">
          <cell r="A187" t="str">
            <v>O116</v>
          </cell>
          <cell r="B187" t="str">
            <v>Bodeguero en general</v>
          </cell>
          <cell r="C187">
            <v>292</v>
          </cell>
          <cell r="D187">
            <v>23.6</v>
          </cell>
          <cell r="E187">
            <v>2.95</v>
          </cell>
        </row>
        <row r="188">
          <cell r="A188" t="str">
            <v>O117</v>
          </cell>
          <cell r="B188" t="str">
            <v>Auxiliar de equipos en general</v>
          </cell>
          <cell r="C188">
            <v>292</v>
          </cell>
          <cell r="D188">
            <v>23.6</v>
          </cell>
          <cell r="E188">
            <v>2.95</v>
          </cell>
        </row>
        <row r="189">
          <cell r="A189" t="str">
            <v>O118</v>
          </cell>
          <cell r="B189" t="str">
            <v>Expediciones</v>
          </cell>
          <cell r="C189">
            <v>292</v>
          </cell>
          <cell r="D189">
            <v>23.6</v>
          </cell>
          <cell r="E189">
            <v>2.95</v>
          </cell>
        </row>
        <row r="190">
          <cell r="A190" t="str">
            <v>O119</v>
          </cell>
          <cell r="B190" t="str">
            <v>Lineas de aminato</v>
          </cell>
          <cell r="C190">
            <v>292</v>
          </cell>
          <cell r="D190">
            <v>23.6</v>
          </cell>
          <cell r="E190">
            <v>2.95</v>
          </cell>
        </row>
        <row r="191">
          <cell r="A191" t="str">
            <v>O120</v>
          </cell>
          <cell r="B191" t="str">
            <v>Mecanica</v>
          </cell>
          <cell r="C191">
            <v>292</v>
          </cell>
          <cell r="D191">
            <v>23.6</v>
          </cell>
          <cell r="E191">
            <v>2.95</v>
          </cell>
        </row>
        <row r="192">
          <cell r="A192" t="str">
            <v>O121</v>
          </cell>
          <cell r="B192" t="str">
            <v>Moldeo y desmoldeo</v>
          </cell>
          <cell r="C192">
            <v>292</v>
          </cell>
          <cell r="D192">
            <v>23.6</v>
          </cell>
          <cell r="E192">
            <v>2.95</v>
          </cell>
        </row>
        <row r="193">
          <cell r="A193" t="str">
            <v>O121.1</v>
          </cell>
          <cell r="B193" t="str">
            <v>Placas de moldeo</v>
          </cell>
          <cell r="C193">
            <v>292</v>
          </cell>
          <cell r="D193">
            <v>23.6</v>
          </cell>
          <cell r="E193">
            <v>2.95</v>
          </cell>
        </row>
        <row r="194">
          <cell r="A194" t="str">
            <v>O122</v>
          </cell>
          <cell r="B194" t="str">
            <v>Laboratorio</v>
          </cell>
          <cell r="C194">
            <v>292</v>
          </cell>
          <cell r="D194">
            <v>23.6</v>
          </cell>
          <cell r="E194">
            <v>2.95</v>
          </cell>
        </row>
        <row r="195">
          <cell r="A195" t="str">
            <v>O123</v>
          </cell>
          <cell r="B195" t="str">
            <v>Planta</v>
          </cell>
          <cell r="C195">
            <v>292</v>
          </cell>
          <cell r="D195">
            <v>23.6</v>
          </cell>
          <cell r="E195">
            <v>2.95</v>
          </cell>
        </row>
        <row r="197">
          <cell r="B197" t="str">
            <v>ESTRUCTURA OCUPACIONAL  D2</v>
          </cell>
        </row>
        <row r="198">
          <cell r="A198" t="str">
            <v>O124</v>
          </cell>
          <cell r="B198" t="str">
            <v>Preparador de mezcla de materias primas</v>
          </cell>
          <cell r="C198">
            <v>295.08999999999997</v>
          </cell>
          <cell r="D198">
            <v>24.4</v>
          </cell>
          <cell r="E198">
            <v>3.05</v>
          </cell>
        </row>
        <row r="199">
          <cell r="A199" t="str">
            <v>O125</v>
          </cell>
          <cell r="B199" t="str">
            <v>Soldador</v>
          </cell>
          <cell r="C199">
            <v>292</v>
          </cell>
          <cell r="D199">
            <v>24.4</v>
          </cell>
          <cell r="E199">
            <v>3.05</v>
          </cell>
        </row>
        <row r="200">
          <cell r="A200" t="str">
            <v>O126</v>
          </cell>
          <cell r="B200" t="str">
            <v>Tubero</v>
          </cell>
          <cell r="C200">
            <v>295.08999999999997</v>
          </cell>
          <cell r="D200">
            <v>24.4</v>
          </cell>
          <cell r="E200">
            <v>3.05</v>
          </cell>
        </row>
        <row r="202">
          <cell r="B202" t="str">
            <v>ESTRUCTURA OCUPACIONAL  E2</v>
          </cell>
        </row>
        <row r="203">
          <cell r="A203" t="str">
            <v>O127</v>
          </cell>
          <cell r="B203" t="str">
            <v>Auxiliar de equipos en general</v>
          </cell>
          <cell r="C203">
            <v>292</v>
          </cell>
          <cell r="D203">
            <v>24.08</v>
          </cell>
          <cell r="E203">
            <v>3.01</v>
          </cell>
        </row>
        <row r="204">
          <cell r="A204" t="str">
            <v>O128</v>
          </cell>
          <cell r="B204" t="str">
            <v>Expediciones</v>
          </cell>
          <cell r="C204">
            <v>292</v>
          </cell>
          <cell r="D204">
            <v>24.08</v>
          </cell>
          <cell r="E204">
            <v>3.01</v>
          </cell>
        </row>
        <row r="205">
          <cell r="A205" t="str">
            <v>O129</v>
          </cell>
          <cell r="B205" t="str">
            <v>Lineas de amianto</v>
          </cell>
          <cell r="C205">
            <v>292</v>
          </cell>
          <cell r="D205">
            <v>24.08</v>
          </cell>
          <cell r="E205">
            <v>3.01</v>
          </cell>
        </row>
        <row r="206">
          <cell r="A206" t="str">
            <v>O130</v>
          </cell>
          <cell r="B206" t="str">
            <v>Mecanica</v>
          </cell>
          <cell r="C206">
            <v>292</v>
          </cell>
          <cell r="D206">
            <v>24.08</v>
          </cell>
          <cell r="E206">
            <v>3.01</v>
          </cell>
        </row>
        <row r="207">
          <cell r="A207" t="str">
            <v>O131</v>
          </cell>
          <cell r="B207" t="str">
            <v>Moldeo y desmoldeo</v>
          </cell>
          <cell r="C207">
            <v>292</v>
          </cell>
          <cell r="D207">
            <v>24.08</v>
          </cell>
          <cell r="E207">
            <v>3.01</v>
          </cell>
        </row>
        <row r="208">
          <cell r="A208" t="str">
            <v>O132</v>
          </cell>
          <cell r="B208" t="str">
            <v>Placas de moldeo</v>
          </cell>
          <cell r="C208">
            <v>292</v>
          </cell>
          <cell r="D208">
            <v>24.08</v>
          </cell>
          <cell r="E208">
            <v>3.01</v>
          </cell>
        </row>
        <row r="209">
          <cell r="A209" t="str">
            <v>O133</v>
          </cell>
          <cell r="B209" t="str">
            <v>Laboratorio</v>
          </cell>
          <cell r="C209">
            <v>292</v>
          </cell>
          <cell r="D209">
            <v>24.08</v>
          </cell>
          <cell r="E209">
            <v>3.01</v>
          </cell>
        </row>
        <row r="210">
          <cell r="A210" t="str">
            <v>O134</v>
          </cell>
          <cell r="B210" t="str">
            <v>Planta</v>
          </cell>
          <cell r="C210">
            <v>292</v>
          </cell>
          <cell r="D210">
            <v>24.08</v>
          </cell>
          <cell r="E210">
            <v>3.01</v>
          </cell>
        </row>
        <row r="211">
          <cell r="A211" t="str">
            <v>O135</v>
          </cell>
          <cell r="B211" t="str">
            <v>Resanador en general</v>
          </cell>
          <cell r="C211">
            <v>292</v>
          </cell>
          <cell r="D211">
            <v>24.08</v>
          </cell>
          <cell r="E211">
            <v>3.01</v>
          </cell>
        </row>
        <row r="212">
          <cell r="A212" t="str">
            <v>O136</v>
          </cell>
          <cell r="B212" t="str">
            <v>Tinero de pasta de amianto</v>
          </cell>
          <cell r="C212">
            <v>292</v>
          </cell>
          <cell r="D212">
            <v>24.08</v>
          </cell>
          <cell r="E212">
            <v>3.01</v>
          </cell>
        </row>
        <row r="213">
          <cell r="A213" t="str">
            <v>O137</v>
          </cell>
          <cell r="B213" t="str">
            <v>Trabajador de limpieza</v>
          </cell>
          <cell r="C213">
            <v>292</v>
          </cell>
          <cell r="D213">
            <v>24.08</v>
          </cell>
          <cell r="E213">
            <v>3.01</v>
          </cell>
        </row>
        <row r="214">
          <cell r="A214" t="str">
            <v>O138</v>
          </cell>
          <cell r="B214" t="str">
            <v>Vulcanizador</v>
          </cell>
          <cell r="C214">
            <v>292</v>
          </cell>
          <cell r="D214">
            <v>24.08</v>
          </cell>
          <cell r="E214">
            <v>3.01</v>
          </cell>
        </row>
        <row r="216">
          <cell r="B216" t="str">
            <v>FABRICACION DE PRODUCTOS DE MARMOL,GRANITO Y PIEDRA PARA LA CONSTRUCCION</v>
          </cell>
        </row>
        <row r="217">
          <cell r="B217" t="str">
            <v>ESTRUCTURA OCUPACIONAL  C2</v>
          </cell>
        </row>
        <row r="218">
          <cell r="A218" t="str">
            <v>O139</v>
          </cell>
          <cell r="B218" t="str">
            <v>Operadores de maquina</v>
          </cell>
          <cell r="C218">
            <v>292</v>
          </cell>
          <cell r="D218">
            <v>25.68</v>
          </cell>
          <cell r="E218">
            <v>3.21</v>
          </cell>
        </row>
        <row r="220">
          <cell r="B220" t="str">
            <v>ESTRUCTURA OCUPACIONAL  E2</v>
          </cell>
        </row>
        <row r="221">
          <cell r="A221" t="str">
            <v>O140</v>
          </cell>
          <cell r="B221" t="str">
            <v>Ayudante en general</v>
          </cell>
          <cell r="C221">
            <v>292</v>
          </cell>
          <cell r="D221">
            <v>24.08</v>
          </cell>
          <cell r="E221">
            <v>3.01</v>
          </cell>
        </row>
        <row r="222">
          <cell r="A222" t="str">
            <v>O141</v>
          </cell>
          <cell r="B222" t="str">
            <v>Obrero en general</v>
          </cell>
          <cell r="C222">
            <v>292</v>
          </cell>
          <cell r="D222">
            <v>24.08</v>
          </cell>
          <cell r="E222">
            <v>3.01</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CHEO OK"/>
      <sheetName val="BACHEO NO"/>
      <sheetName val="LECTURAS"/>
      <sheetName val="CASA"/>
      <sheetName val="tasas"/>
      <sheetName val="VARIAS TASAS"/>
      <sheetName val="COOP 15 ABRIL"/>
      <sheetName val="pagos coop 15 abril"/>
      <sheetName val="SEGUROS"/>
      <sheetName val="TANQ"/>
      <sheetName val="SOBRANTE REAL"/>
      <sheetName val="CALDERO"/>
      <sheetName val="PEDIDO HERR"/>
      <sheetName val="DIESEL PRECIOS"/>
      <sheetName val="HH.MM.SS"/>
      <sheetName val="DOSIF MEZCLA"/>
      <sheetName val="CALENDARIO"/>
      <sheetName val="MATE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
      <sheetName val="RESUMEN GENERAL"/>
      <sheetName val="CIUDAD AGORA KGRESUMEN"/>
      <sheetName val="CIUDAD ESTACION SERV 1KGRESUMEN"/>
      <sheetName val="CIUDAD ESTACION SERV 2AKGRESUME"/>
      <sheetName val="CIUDAD ESTACION SERV 2B KGRESUM"/>
      <sheetName val="CIUDAD PORTICO CONCHAS KGRESUME"/>
      <sheetName val="CIUDAD PORTICO INGRESO KGRESUME"/>
      <sheetName val="CIUDAD TRIBUNA CAMERINO KGRESUM"/>
      <sheetName val="CIUDAD OBRAS GENERALES RESUMEN"/>
      <sheetName val="Hoja1"/>
      <sheetName val="Hoja2"/>
      <sheetName val="Hoja3"/>
      <sheetName val="alum_toma"/>
      <sheetName val="TABLE_SUBT"/>
    </sheetNames>
    <sheetDataSet>
      <sheetData sheetId="0" refreshError="1">
        <row r="3">
          <cell r="C3">
            <v>2.31</v>
          </cell>
          <cell r="D3">
            <v>2.31</v>
          </cell>
        </row>
        <row r="7">
          <cell r="F7" t="str">
            <v>MES</v>
          </cell>
          <cell r="G7" t="str">
            <v>AÑO</v>
          </cell>
        </row>
        <row r="8">
          <cell r="F8" t="str">
            <v>Abril</v>
          </cell>
          <cell r="G8">
            <v>2004</v>
          </cell>
        </row>
        <row r="10">
          <cell r="B10" t="str">
            <v>PUNTO DE ALUMBRADO EMT,  SIN PIEZAS</v>
          </cell>
          <cell r="F10" t="str">
            <v>Unid. =   u</v>
          </cell>
          <cell r="G10" t="str">
            <v>Cant.=  8</v>
          </cell>
        </row>
        <row r="12">
          <cell r="C12" t="str">
            <v>unidad</v>
          </cell>
          <cell r="D12" t="str">
            <v>costo</v>
          </cell>
          <cell r="E12" t="str">
            <v>cantidad</v>
          </cell>
          <cell r="F12" t="str">
            <v>total unitario</v>
          </cell>
        </row>
        <row r="13">
          <cell r="C13" t="str">
            <v>medida</v>
          </cell>
          <cell r="D13" t="str">
            <v>unitario</v>
          </cell>
        </row>
        <row r="14">
          <cell r="C14" t="str">
            <v>u</v>
          </cell>
          <cell r="D14">
            <v>0.57999999999999996</v>
          </cell>
          <cell r="E14">
            <v>1</v>
          </cell>
          <cell r="F14">
            <v>0.57999999999999996</v>
          </cell>
        </row>
        <row r="15">
          <cell r="F15">
            <v>0</v>
          </cell>
        </row>
        <row r="16">
          <cell r="F16">
            <v>0</v>
          </cell>
        </row>
        <row r="17">
          <cell r="F17">
            <v>0</v>
          </cell>
        </row>
        <row r="18">
          <cell r="E18" t="str">
            <v>total (A)</v>
          </cell>
          <cell r="F18">
            <v>0.57999999999999996</v>
          </cell>
        </row>
        <row r="20">
          <cell r="C20" t="str">
            <v>unidad</v>
          </cell>
          <cell r="D20" t="str">
            <v>costo</v>
          </cell>
          <cell r="E20" t="str">
            <v>cantidad</v>
          </cell>
          <cell r="F20" t="str">
            <v>F.S.R.</v>
          </cell>
          <cell r="G20" t="str">
            <v>costo</v>
          </cell>
        </row>
        <row r="21">
          <cell r="C21" t="str">
            <v>medida</v>
          </cell>
          <cell r="D21" t="str">
            <v>unitario</v>
          </cell>
          <cell r="F21" t="str">
            <v>mayorac.</v>
          </cell>
          <cell r="G21" t="str">
            <v>total/dia</v>
          </cell>
        </row>
        <row r="22">
          <cell r="C22" t="str">
            <v>u</v>
          </cell>
          <cell r="D22">
            <v>1.38</v>
          </cell>
          <cell r="E22">
            <v>1</v>
          </cell>
          <cell r="F22">
            <v>2.2999999999999998</v>
          </cell>
          <cell r="G22">
            <v>3.17</v>
          </cell>
        </row>
        <row r="23">
          <cell r="C23" t="str">
            <v>u</v>
          </cell>
          <cell r="D23">
            <v>1.35</v>
          </cell>
          <cell r="E23">
            <v>1</v>
          </cell>
          <cell r="F23">
            <v>2.31</v>
          </cell>
          <cell r="G23">
            <v>3.12</v>
          </cell>
        </row>
        <row r="24">
          <cell r="C24" t="str">
            <v>u</v>
          </cell>
          <cell r="D24">
            <v>1.34</v>
          </cell>
          <cell r="E24">
            <v>2</v>
          </cell>
          <cell r="F24">
            <v>2.31</v>
          </cell>
          <cell r="G24">
            <v>6.19</v>
          </cell>
        </row>
        <row r="25">
          <cell r="G25">
            <v>0</v>
          </cell>
        </row>
        <row r="26">
          <cell r="G26">
            <v>0</v>
          </cell>
        </row>
        <row r="27">
          <cell r="G27">
            <v>0</v>
          </cell>
        </row>
        <row r="28">
          <cell r="F28" t="str">
            <v>total (B)</v>
          </cell>
          <cell r="G28">
            <v>12.48</v>
          </cell>
        </row>
        <row r="30">
          <cell r="C30">
            <v>1.75</v>
          </cell>
          <cell r="D30">
            <v>1.75</v>
          </cell>
          <cell r="E30" t="str">
            <v>COSTO DIARIO (A)+(B)</v>
          </cell>
          <cell r="G30">
            <v>13.06</v>
          </cell>
        </row>
        <row r="31">
          <cell r="G31">
            <v>7.46</v>
          </cell>
        </row>
        <row r="32">
          <cell r="D32" t="str">
            <v>unidad</v>
          </cell>
          <cell r="E32" t="str">
            <v>costo</v>
          </cell>
          <cell r="F32" t="str">
            <v>cantidad</v>
          </cell>
          <cell r="G32" t="str">
            <v xml:space="preserve">costo </v>
          </cell>
        </row>
        <row r="33">
          <cell r="D33" t="str">
            <v>medida</v>
          </cell>
          <cell r="E33" t="str">
            <v>unitario</v>
          </cell>
          <cell r="G33" t="str">
            <v>total</v>
          </cell>
        </row>
        <row r="34">
          <cell r="D34" t="str">
            <v>m</v>
          </cell>
          <cell r="E34">
            <v>0.84</v>
          </cell>
          <cell r="F34">
            <v>3.05</v>
          </cell>
          <cell r="G34">
            <v>2.5619999999999998</v>
          </cell>
        </row>
        <row r="35">
          <cell r="D35" t="str">
            <v>u</v>
          </cell>
          <cell r="E35">
            <v>0.15</v>
          </cell>
          <cell r="F35">
            <v>3.25</v>
          </cell>
          <cell r="G35">
            <v>0.48749999999999999</v>
          </cell>
        </row>
        <row r="36">
          <cell r="D36" t="str">
            <v>u</v>
          </cell>
          <cell r="E36">
            <v>0.15</v>
          </cell>
          <cell r="F36">
            <v>1.02</v>
          </cell>
          <cell r="G36">
            <v>0.153</v>
          </cell>
        </row>
        <row r="37">
          <cell r="D37" t="str">
            <v>u</v>
          </cell>
          <cell r="E37">
            <v>0.4</v>
          </cell>
          <cell r="F37">
            <v>1.125</v>
          </cell>
          <cell r="G37">
            <v>0.45</v>
          </cell>
        </row>
        <row r="38">
          <cell r="D38" t="str">
            <v>u</v>
          </cell>
          <cell r="E38">
            <v>0.3</v>
          </cell>
          <cell r="F38">
            <v>0.5</v>
          </cell>
          <cell r="G38">
            <v>0.15</v>
          </cell>
        </row>
        <row r="39">
          <cell r="D39" t="str">
            <v>m</v>
          </cell>
          <cell r="E39">
            <v>0.22</v>
          </cell>
          <cell r="F39">
            <v>9.1499999999999986</v>
          </cell>
          <cell r="G39">
            <v>2.0129999999999999</v>
          </cell>
        </row>
        <row r="40">
          <cell r="D40" t="str">
            <v>m</v>
          </cell>
          <cell r="E40">
            <v>0.32</v>
          </cell>
          <cell r="F40">
            <v>0.6</v>
          </cell>
          <cell r="G40">
            <v>0.192</v>
          </cell>
        </row>
        <row r="41">
          <cell r="D41" t="str">
            <v>glo</v>
          </cell>
          <cell r="E41">
            <v>0.12</v>
          </cell>
          <cell r="F41">
            <v>1</v>
          </cell>
          <cell r="G41">
            <v>0.12</v>
          </cell>
        </row>
        <row r="42">
          <cell r="G42">
            <v>0</v>
          </cell>
        </row>
        <row r="43">
          <cell r="G43">
            <v>0</v>
          </cell>
        </row>
        <row r="44">
          <cell r="G44">
            <v>0</v>
          </cell>
        </row>
        <row r="45">
          <cell r="F45" t="str">
            <v>total (E)</v>
          </cell>
          <cell r="G45">
            <v>6.1275000000000004</v>
          </cell>
        </row>
        <row r="47">
          <cell r="D47" t="str">
            <v>unidad</v>
          </cell>
          <cell r="E47" t="str">
            <v>costo</v>
          </cell>
          <cell r="F47" t="str">
            <v>cantidad</v>
          </cell>
          <cell r="G47" t="str">
            <v xml:space="preserve">costo </v>
          </cell>
        </row>
        <row r="48">
          <cell r="D48" t="str">
            <v>medida</v>
          </cell>
          <cell r="E48" t="str">
            <v>unitario</v>
          </cell>
          <cell r="G48" t="str">
            <v>total</v>
          </cell>
        </row>
        <row r="49">
          <cell r="D49" t="str">
            <v>u</v>
          </cell>
          <cell r="E49">
            <v>0.12</v>
          </cell>
          <cell r="F49">
            <v>1</v>
          </cell>
          <cell r="G49">
            <v>0.12</v>
          </cell>
        </row>
        <row r="50">
          <cell r="G50">
            <v>0</v>
          </cell>
        </row>
        <row r="51">
          <cell r="G51">
            <v>0</v>
          </cell>
        </row>
        <row r="52">
          <cell r="F52" t="str">
            <v>total (F)</v>
          </cell>
          <cell r="G52">
            <v>0.12</v>
          </cell>
        </row>
        <row r="53">
          <cell r="G53">
            <v>13.7075</v>
          </cell>
        </row>
        <row r="54">
          <cell r="C54" t="str">
            <v>(H) Gastos Generales</v>
          </cell>
          <cell r="E54" t="str">
            <v>% (G)</v>
          </cell>
          <cell r="F54">
            <v>0</v>
          </cell>
          <cell r="G54">
            <v>0</v>
          </cell>
        </row>
        <row r="55">
          <cell r="C55" t="str">
            <v>(I)   Imprevistos</v>
          </cell>
          <cell r="E55" t="str">
            <v>% (G)</v>
          </cell>
          <cell r="F55">
            <v>0</v>
          </cell>
          <cell r="G55">
            <v>0</v>
          </cell>
        </row>
        <row r="56">
          <cell r="C56" t="str">
            <v>(J) Utilidades</v>
          </cell>
          <cell r="E56" t="str">
            <v>% (G)</v>
          </cell>
          <cell r="F56">
            <v>0</v>
          </cell>
          <cell r="G56">
            <v>0</v>
          </cell>
        </row>
        <row r="59">
          <cell r="G59">
            <v>13.7075</v>
          </cell>
        </row>
        <row r="61">
          <cell r="G61">
            <v>13.7075</v>
          </cell>
        </row>
        <row r="67">
          <cell r="F67" t="str">
            <v>MES</v>
          </cell>
          <cell r="G67" t="str">
            <v>AÑO</v>
          </cell>
        </row>
        <row r="68">
          <cell r="F68" t="str">
            <v>Abril</v>
          </cell>
          <cell r="G68">
            <v>2004</v>
          </cell>
        </row>
        <row r="70">
          <cell r="B70" t="str">
            <v>PIEZAS ILUMINACION  TICINO STANDARD</v>
          </cell>
          <cell r="F70" t="str">
            <v>Unid. =   u</v>
          </cell>
          <cell r="G70" t="str">
            <v>Cant.=  8</v>
          </cell>
        </row>
        <row r="72">
          <cell r="C72" t="str">
            <v>unidad</v>
          </cell>
          <cell r="D72" t="str">
            <v>costo</v>
          </cell>
          <cell r="E72" t="str">
            <v>cantidad</v>
          </cell>
          <cell r="F72" t="str">
            <v>total unitario</v>
          </cell>
        </row>
        <row r="73">
          <cell r="C73" t="str">
            <v>medida</v>
          </cell>
          <cell r="D73" t="str">
            <v>unitario</v>
          </cell>
        </row>
        <row r="74">
          <cell r="C74" t="str">
            <v>u</v>
          </cell>
          <cell r="D74">
            <v>0.57999999999999996</v>
          </cell>
          <cell r="E74">
            <v>1</v>
          </cell>
          <cell r="F74">
            <v>0.57999999999999996</v>
          </cell>
        </row>
        <row r="75">
          <cell r="F75">
            <v>0</v>
          </cell>
        </row>
        <row r="76">
          <cell r="F76">
            <v>0</v>
          </cell>
        </row>
        <row r="77">
          <cell r="F77">
            <v>0</v>
          </cell>
        </row>
        <row r="78">
          <cell r="E78" t="str">
            <v>total (A)</v>
          </cell>
          <cell r="F78">
            <v>0.57999999999999996</v>
          </cell>
        </row>
        <row r="80">
          <cell r="C80" t="str">
            <v>unidad</v>
          </cell>
          <cell r="D80" t="str">
            <v>costo</v>
          </cell>
          <cell r="E80" t="str">
            <v>cantidad</v>
          </cell>
          <cell r="F80" t="str">
            <v>F.S.R.</v>
          </cell>
          <cell r="G80" t="str">
            <v>costo</v>
          </cell>
        </row>
        <row r="81">
          <cell r="C81" t="str">
            <v>medida</v>
          </cell>
          <cell r="D81" t="str">
            <v>unitario</v>
          </cell>
          <cell r="F81" t="str">
            <v>mayorac.</v>
          </cell>
          <cell r="G81" t="str">
            <v>total/dia</v>
          </cell>
        </row>
        <row r="82">
          <cell r="C82" t="str">
            <v>u</v>
          </cell>
          <cell r="D82">
            <v>1.38</v>
          </cell>
          <cell r="E82">
            <v>1</v>
          </cell>
          <cell r="F82">
            <v>2.2999999999999998</v>
          </cell>
          <cell r="G82">
            <v>3.17</v>
          </cell>
        </row>
        <row r="83">
          <cell r="C83" t="str">
            <v>u</v>
          </cell>
          <cell r="D83">
            <v>1.35</v>
          </cell>
          <cell r="E83">
            <v>1</v>
          </cell>
          <cell r="F83">
            <v>2.31</v>
          </cell>
          <cell r="G83">
            <v>3.12</v>
          </cell>
        </row>
        <row r="84">
          <cell r="C84" t="str">
            <v>u</v>
          </cell>
          <cell r="D84">
            <v>1.34</v>
          </cell>
          <cell r="E84">
            <v>2</v>
          </cell>
          <cell r="F84">
            <v>2.31</v>
          </cell>
          <cell r="G84">
            <v>6.19</v>
          </cell>
        </row>
        <row r="85">
          <cell r="G85">
            <v>0</v>
          </cell>
        </row>
        <row r="86">
          <cell r="G86">
            <v>0</v>
          </cell>
        </row>
        <row r="87">
          <cell r="G87">
            <v>0</v>
          </cell>
        </row>
        <row r="88">
          <cell r="F88" t="str">
            <v>total (B)</v>
          </cell>
          <cell r="G88">
            <v>12.48</v>
          </cell>
        </row>
        <row r="90">
          <cell r="C90">
            <v>20</v>
          </cell>
          <cell r="D90">
            <v>20</v>
          </cell>
          <cell r="E90" t="str">
            <v>COSTO DIARIO (A)+(B)</v>
          </cell>
          <cell r="G90">
            <v>13.06</v>
          </cell>
        </row>
        <row r="91">
          <cell r="G91">
            <v>0.65</v>
          </cell>
        </row>
        <row r="92">
          <cell r="D92" t="str">
            <v>unidad</v>
          </cell>
          <cell r="E92" t="str">
            <v>costo</v>
          </cell>
          <cell r="F92" t="str">
            <v>cantidad</v>
          </cell>
          <cell r="G92" t="str">
            <v xml:space="preserve">costo </v>
          </cell>
        </row>
        <row r="93">
          <cell r="D93" t="str">
            <v>medida</v>
          </cell>
          <cell r="E93" t="str">
            <v>unitario</v>
          </cell>
          <cell r="G93" t="str">
            <v>total</v>
          </cell>
        </row>
        <row r="94">
          <cell r="D94" t="str">
            <v>u</v>
          </cell>
          <cell r="E94">
            <v>2.4</v>
          </cell>
          <cell r="F94">
            <v>0.5</v>
          </cell>
          <cell r="G94">
            <v>1.2</v>
          </cell>
        </row>
        <row r="95">
          <cell r="D95" t="str">
            <v>u</v>
          </cell>
          <cell r="E95">
            <v>1.02</v>
          </cell>
          <cell r="F95">
            <v>1</v>
          </cell>
          <cell r="G95">
            <v>1.02</v>
          </cell>
        </row>
        <row r="96">
          <cell r="D96" t="str">
            <v>glo</v>
          </cell>
          <cell r="E96">
            <v>0.05</v>
          </cell>
          <cell r="F96">
            <v>1</v>
          </cell>
          <cell r="G96">
            <v>0.05</v>
          </cell>
        </row>
        <row r="97">
          <cell r="G97">
            <v>0</v>
          </cell>
        </row>
        <row r="98">
          <cell r="G98">
            <v>0</v>
          </cell>
        </row>
        <row r="99">
          <cell r="G99">
            <v>0</v>
          </cell>
        </row>
        <row r="100">
          <cell r="G100">
            <v>0</v>
          </cell>
        </row>
        <row r="101">
          <cell r="G101">
            <v>0</v>
          </cell>
        </row>
        <row r="102">
          <cell r="G102">
            <v>0</v>
          </cell>
        </row>
        <row r="103">
          <cell r="G103">
            <v>0</v>
          </cell>
        </row>
        <row r="104">
          <cell r="G104">
            <v>0</v>
          </cell>
        </row>
        <row r="105">
          <cell r="F105" t="str">
            <v>total (E)</v>
          </cell>
          <cell r="G105">
            <v>2.2699999999999996</v>
          </cell>
        </row>
        <row r="107">
          <cell r="D107" t="str">
            <v>unidad</v>
          </cell>
          <cell r="E107" t="str">
            <v>costo</v>
          </cell>
          <cell r="F107" t="str">
            <v>cantidad</v>
          </cell>
          <cell r="G107" t="str">
            <v xml:space="preserve">costo </v>
          </cell>
        </row>
        <row r="108">
          <cell r="D108" t="str">
            <v>medida</v>
          </cell>
          <cell r="E108" t="str">
            <v>unitario</v>
          </cell>
          <cell r="G108" t="str">
            <v>total</v>
          </cell>
        </row>
        <row r="109">
          <cell r="D109" t="str">
            <v>u</v>
          </cell>
          <cell r="E109">
            <v>0.05</v>
          </cell>
          <cell r="F109">
            <v>1</v>
          </cell>
          <cell r="G109">
            <v>0.05</v>
          </cell>
        </row>
        <row r="110">
          <cell r="G110">
            <v>0</v>
          </cell>
        </row>
        <row r="111">
          <cell r="G111">
            <v>0</v>
          </cell>
        </row>
        <row r="112">
          <cell r="F112" t="str">
            <v>total (F)</v>
          </cell>
          <cell r="G112">
            <v>0.05</v>
          </cell>
        </row>
        <row r="113">
          <cell r="G113">
            <v>2.9699999999999993</v>
          </cell>
        </row>
        <row r="114">
          <cell r="C114" t="str">
            <v>(H) Gastos Generales</v>
          </cell>
          <cell r="E114" t="str">
            <v>% (G)</v>
          </cell>
          <cell r="F114">
            <v>0</v>
          </cell>
          <cell r="G114">
            <v>0</v>
          </cell>
        </row>
        <row r="115">
          <cell r="C115" t="str">
            <v>(I)   Imprevistos</v>
          </cell>
          <cell r="E115" t="str">
            <v>% (G)</v>
          </cell>
          <cell r="F115">
            <v>0</v>
          </cell>
          <cell r="G115">
            <v>0</v>
          </cell>
        </row>
        <row r="116">
          <cell r="C116" t="str">
            <v>(J) Utilidades</v>
          </cell>
          <cell r="E116" t="str">
            <v>% (G)</v>
          </cell>
          <cell r="F116">
            <v>0</v>
          </cell>
          <cell r="G116">
            <v>0</v>
          </cell>
        </row>
        <row r="119">
          <cell r="G119">
            <v>2.9699999999999993</v>
          </cell>
        </row>
        <row r="121">
          <cell r="G121">
            <v>2.9699999999999993</v>
          </cell>
        </row>
        <row r="127">
          <cell r="F127" t="str">
            <v>MES</v>
          </cell>
          <cell r="G127" t="str">
            <v>AÑO</v>
          </cell>
        </row>
        <row r="128">
          <cell r="F128" t="str">
            <v>Abril</v>
          </cell>
          <cell r="G128">
            <v>2004</v>
          </cell>
        </row>
        <row r="130">
          <cell r="B130" t="str">
            <v>PUNTO DE ALUMBRADO EXTERIOR EMT.  TICINO/ REFLECTORES</v>
          </cell>
          <cell r="F130" t="str">
            <v>Unid. =   u</v>
          </cell>
          <cell r="G130" t="str">
            <v>Cant.=  8</v>
          </cell>
        </row>
        <row r="132">
          <cell r="C132" t="str">
            <v>unidad</v>
          </cell>
          <cell r="D132" t="str">
            <v>costo</v>
          </cell>
          <cell r="E132" t="str">
            <v>cantidad</v>
          </cell>
          <cell r="F132" t="str">
            <v>total unitario</v>
          </cell>
        </row>
        <row r="133">
          <cell r="C133" t="str">
            <v>medida</v>
          </cell>
          <cell r="D133" t="str">
            <v>unitario</v>
          </cell>
        </row>
        <row r="134">
          <cell r="C134" t="str">
            <v>u</v>
          </cell>
          <cell r="D134">
            <v>0.57999999999999996</v>
          </cell>
          <cell r="E134">
            <v>2</v>
          </cell>
          <cell r="F134">
            <v>1.1599999999999999</v>
          </cell>
        </row>
        <row r="135">
          <cell r="F135">
            <v>0</v>
          </cell>
        </row>
        <row r="136">
          <cell r="F136">
            <v>0</v>
          </cell>
        </row>
        <row r="137">
          <cell r="E137" t="str">
            <v>total (A)</v>
          </cell>
          <cell r="F137">
            <v>1.1599999999999999</v>
          </cell>
        </row>
        <row r="139">
          <cell r="C139" t="str">
            <v>unidad</v>
          </cell>
          <cell r="D139" t="str">
            <v>costo</v>
          </cell>
          <cell r="E139" t="str">
            <v>cantidad</v>
          </cell>
          <cell r="F139" t="str">
            <v>F.S.R.</v>
          </cell>
          <cell r="G139" t="str">
            <v>costo</v>
          </cell>
        </row>
        <row r="140">
          <cell r="C140" t="str">
            <v>medida</v>
          </cell>
          <cell r="D140" t="str">
            <v>unitario</v>
          </cell>
          <cell r="F140" t="str">
            <v>mayorac.</v>
          </cell>
          <cell r="G140" t="str">
            <v>total/dia</v>
          </cell>
        </row>
        <row r="141">
          <cell r="C141" t="str">
            <v>u</v>
          </cell>
          <cell r="D141">
            <v>1.38</v>
          </cell>
          <cell r="E141">
            <v>1</v>
          </cell>
          <cell r="F141">
            <v>2.2999999999999998</v>
          </cell>
          <cell r="G141">
            <v>3.17</v>
          </cell>
        </row>
        <row r="142">
          <cell r="C142" t="str">
            <v>u</v>
          </cell>
          <cell r="D142">
            <v>1.35</v>
          </cell>
          <cell r="E142">
            <v>2</v>
          </cell>
          <cell r="F142">
            <v>2.31</v>
          </cell>
          <cell r="G142">
            <v>6.24</v>
          </cell>
        </row>
        <row r="143">
          <cell r="C143" t="str">
            <v>u</v>
          </cell>
          <cell r="D143">
            <v>1.34</v>
          </cell>
          <cell r="E143">
            <v>3</v>
          </cell>
          <cell r="F143">
            <v>2.31</v>
          </cell>
          <cell r="G143">
            <v>9.2899999999999991</v>
          </cell>
        </row>
        <row r="144">
          <cell r="G144">
            <v>0</v>
          </cell>
        </row>
        <row r="145">
          <cell r="F145" t="str">
            <v>total (B)</v>
          </cell>
          <cell r="G145">
            <v>18.7</v>
          </cell>
        </row>
        <row r="147">
          <cell r="C147">
            <v>0.3</v>
          </cell>
          <cell r="D147">
            <v>0.3</v>
          </cell>
          <cell r="E147" t="str">
            <v>COSTO DIARIO (A)+(B)</v>
          </cell>
          <cell r="G147">
            <v>19.86</v>
          </cell>
        </row>
        <row r="148">
          <cell r="G148">
            <v>66.2</v>
          </cell>
        </row>
        <row r="149">
          <cell r="D149" t="str">
            <v>unidad</v>
          </cell>
          <cell r="E149" t="str">
            <v>costo</v>
          </cell>
          <cell r="F149" t="str">
            <v>cantidad</v>
          </cell>
          <cell r="G149" t="str">
            <v xml:space="preserve">costo </v>
          </cell>
        </row>
        <row r="150">
          <cell r="D150" t="str">
            <v>medida</v>
          </cell>
          <cell r="E150" t="str">
            <v>unitario</v>
          </cell>
          <cell r="G150" t="str">
            <v>total</v>
          </cell>
        </row>
        <row r="151">
          <cell r="D151" t="str">
            <v>m</v>
          </cell>
          <cell r="E151">
            <v>0.84</v>
          </cell>
          <cell r="F151">
            <v>6.5</v>
          </cell>
          <cell r="G151">
            <v>5.46</v>
          </cell>
        </row>
        <row r="152">
          <cell r="D152" t="str">
            <v>u</v>
          </cell>
          <cell r="E152">
            <v>0.15</v>
          </cell>
          <cell r="F152">
            <v>1.5</v>
          </cell>
          <cell r="G152">
            <v>0.22499999999999998</v>
          </cell>
        </row>
        <row r="153">
          <cell r="D153" t="str">
            <v>u</v>
          </cell>
          <cell r="E153">
            <v>0.15</v>
          </cell>
          <cell r="F153">
            <v>2.17</v>
          </cell>
          <cell r="G153">
            <v>0.32549999999999996</v>
          </cell>
        </row>
        <row r="154">
          <cell r="D154" t="str">
            <v>m</v>
          </cell>
          <cell r="E154">
            <v>1.21</v>
          </cell>
          <cell r="F154">
            <v>3.38</v>
          </cell>
          <cell r="G154">
            <v>4.0897999999999994</v>
          </cell>
        </row>
        <row r="155">
          <cell r="D155" t="str">
            <v>u</v>
          </cell>
          <cell r="E155">
            <v>0.25</v>
          </cell>
          <cell r="F155">
            <v>1.25</v>
          </cell>
          <cell r="G155">
            <v>0.3125</v>
          </cell>
        </row>
        <row r="156">
          <cell r="D156" t="str">
            <v>u</v>
          </cell>
          <cell r="E156">
            <v>0.25</v>
          </cell>
          <cell r="F156">
            <v>1.1299999999999999</v>
          </cell>
          <cell r="G156">
            <v>0.28249999999999997</v>
          </cell>
        </row>
        <row r="157">
          <cell r="D157" t="str">
            <v>u</v>
          </cell>
          <cell r="E157">
            <v>0.4</v>
          </cell>
          <cell r="F157">
            <v>1</v>
          </cell>
          <cell r="G157">
            <v>0.4</v>
          </cell>
        </row>
        <row r="158">
          <cell r="D158" t="str">
            <v>u</v>
          </cell>
          <cell r="E158">
            <v>0.75</v>
          </cell>
          <cell r="F158">
            <v>0.38</v>
          </cell>
          <cell r="G158">
            <v>0.28500000000000003</v>
          </cell>
        </row>
        <row r="159">
          <cell r="D159" t="str">
            <v>m</v>
          </cell>
          <cell r="E159">
            <v>0.22</v>
          </cell>
          <cell r="F159">
            <v>21.7</v>
          </cell>
          <cell r="G159">
            <v>4.774</v>
          </cell>
        </row>
        <row r="160">
          <cell r="D160" t="str">
            <v>m</v>
          </cell>
          <cell r="E160">
            <v>0.32</v>
          </cell>
          <cell r="F160">
            <v>1</v>
          </cell>
          <cell r="G160">
            <v>0.32</v>
          </cell>
        </row>
        <row r="161">
          <cell r="D161" t="str">
            <v>u</v>
          </cell>
          <cell r="E161">
            <v>5.7</v>
          </cell>
          <cell r="F161">
            <v>0.25</v>
          </cell>
          <cell r="G161">
            <v>1.425</v>
          </cell>
        </row>
        <row r="162">
          <cell r="D162" t="str">
            <v>u</v>
          </cell>
          <cell r="E162">
            <v>237.8</v>
          </cell>
          <cell r="F162">
            <v>0.375</v>
          </cell>
          <cell r="G162">
            <v>89.175000000000011</v>
          </cell>
        </row>
        <row r="163">
          <cell r="D163" t="str">
            <v>u</v>
          </cell>
          <cell r="E163">
            <v>214.7</v>
          </cell>
          <cell r="F163">
            <v>0.625</v>
          </cell>
          <cell r="G163">
            <v>134.1875</v>
          </cell>
        </row>
        <row r="164">
          <cell r="D164" t="str">
            <v>glo</v>
          </cell>
          <cell r="E164">
            <v>4.82</v>
          </cell>
          <cell r="F164">
            <v>1</v>
          </cell>
          <cell r="G164">
            <v>4.82</v>
          </cell>
        </row>
        <row r="165">
          <cell r="G165">
            <v>0</v>
          </cell>
        </row>
        <row r="166">
          <cell r="F166" t="str">
            <v>total (E)</v>
          </cell>
          <cell r="G166">
            <v>246.08179999999999</v>
          </cell>
        </row>
        <row r="168">
          <cell r="D168" t="str">
            <v>unidad</v>
          </cell>
          <cell r="E168" t="str">
            <v>costo</v>
          </cell>
          <cell r="F168" t="str">
            <v>cantidad</v>
          </cell>
          <cell r="G168" t="str">
            <v xml:space="preserve">costo </v>
          </cell>
        </row>
        <row r="169">
          <cell r="D169" t="str">
            <v>medida</v>
          </cell>
          <cell r="E169" t="str">
            <v>unitario</v>
          </cell>
          <cell r="G169" t="str">
            <v>total</v>
          </cell>
        </row>
        <row r="170">
          <cell r="D170" t="str">
            <v>u</v>
          </cell>
          <cell r="E170">
            <v>4.92</v>
          </cell>
          <cell r="F170">
            <v>1</v>
          </cell>
          <cell r="G170">
            <v>4.92</v>
          </cell>
        </row>
        <row r="171">
          <cell r="G171">
            <v>0</v>
          </cell>
        </row>
        <row r="172">
          <cell r="G172">
            <v>0</v>
          </cell>
        </row>
        <row r="173">
          <cell r="F173" t="str">
            <v>total (F)</v>
          </cell>
          <cell r="G173">
            <v>4.92</v>
          </cell>
        </row>
        <row r="174">
          <cell r="G174">
            <v>317.20179999999999</v>
          </cell>
        </row>
        <row r="175">
          <cell r="C175" t="str">
            <v>(H) Gastos Generales</v>
          </cell>
          <cell r="E175" t="str">
            <v>% (G)</v>
          </cell>
          <cell r="F175">
            <v>0</v>
          </cell>
          <cell r="G175">
            <v>0</v>
          </cell>
        </row>
        <row r="176">
          <cell r="C176" t="str">
            <v>(I)   Imprevistos</v>
          </cell>
          <cell r="E176" t="str">
            <v>% (G)</v>
          </cell>
          <cell r="F176">
            <v>0</v>
          </cell>
          <cell r="G176">
            <v>0</v>
          </cell>
        </row>
        <row r="177">
          <cell r="C177" t="str">
            <v>(J) Utilidades</v>
          </cell>
          <cell r="E177" t="str">
            <v>% (G)</v>
          </cell>
          <cell r="F177">
            <v>0</v>
          </cell>
          <cell r="G177">
            <v>0</v>
          </cell>
        </row>
        <row r="180">
          <cell r="G180">
            <v>317.20179999999999</v>
          </cell>
        </row>
        <row r="182">
          <cell r="G182">
            <v>317.20179999999999</v>
          </cell>
        </row>
        <row r="187">
          <cell r="F187" t="str">
            <v>MES</v>
          </cell>
          <cell r="G187" t="str">
            <v>AÑO</v>
          </cell>
        </row>
        <row r="188">
          <cell r="F188" t="str">
            <v>Abril</v>
          </cell>
          <cell r="G188">
            <v>2004</v>
          </cell>
        </row>
        <row r="190">
          <cell r="B190" t="str">
            <v>TOMACORRIENTE 110V EMT.  TICINO</v>
          </cell>
          <cell r="F190" t="str">
            <v>Unid. =   u</v>
          </cell>
          <cell r="G190" t="str">
            <v>Cant.=  8</v>
          </cell>
        </row>
        <row r="192">
          <cell r="C192" t="str">
            <v>unidad</v>
          </cell>
          <cell r="D192" t="str">
            <v>costo</v>
          </cell>
          <cell r="E192" t="str">
            <v>cantidad</v>
          </cell>
          <cell r="F192" t="str">
            <v>total unitario</v>
          </cell>
        </row>
        <row r="193">
          <cell r="C193" t="str">
            <v>medida</v>
          </cell>
          <cell r="D193" t="str">
            <v>unitario</v>
          </cell>
        </row>
        <row r="194">
          <cell r="C194" t="str">
            <v>u</v>
          </cell>
          <cell r="D194">
            <v>0.57999999999999996</v>
          </cell>
          <cell r="E194">
            <v>1</v>
          </cell>
          <cell r="F194">
            <v>0.57999999999999996</v>
          </cell>
        </row>
        <row r="195">
          <cell r="F195">
            <v>0</v>
          </cell>
        </row>
        <row r="196">
          <cell r="F196">
            <v>0</v>
          </cell>
        </row>
        <row r="197">
          <cell r="F197">
            <v>0</v>
          </cell>
        </row>
        <row r="198">
          <cell r="E198" t="str">
            <v>total (A)</v>
          </cell>
          <cell r="F198">
            <v>0.57999999999999996</v>
          </cell>
        </row>
        <row r="200">
          <cell r="C200" t="str">
            <v>unidad</v>
          </cell>
          <cell r="D200" t="str">
            <v>costo</v>
          </cell>
          <cell r="E200" t="str">
            <v>cantidad</v>
          </cell>
          <cell r="F200" t="str">
            <v>F.S.R.</v>
          </cell>
          <cell r="G200" t="str">
            <v>costo</v>
          </cell>
        </row>
        <row r="201">
          <cell r="C201" t="str">
            <v>medida</v>
          </cell>
          <cell r="D201" t="str">
            <v>unitario</v>
          </cell>
          <cell r="F201" t="str">
            <v>mayorac.</v>
          </cell>
          <cell r="G201" t="str">
            <v>total/dia</v>
          </cell>
        </row>
        <row r="202">
          <cell r="C202" t="str">
            <v>u</v>
          </cell>
          <cell r="D202">
            <v>1.38</v>
          </cell>
          <cell r="E202">
            <v>1</v>
          </cell>
          <cell r="F202">
            <v>2.2999999999999998</v>
          </cell>
          <cell r="G202">
            <v>3.17</v>
          </cell>
        </row>
        <row r="203">
          <cell r="C203" t="str">
            <v>u</v>
          </cell>
          <cell r="D203">
            <v>1.35</v>
          </cell>
          <cell r="E203">
            <v>1</v>
          </cell>
          <cell r="F203">
            <v>2.31</v>
          </cell>
          <cell r="G203">
            <v>3.12</v>
          </cell>
        </row>
        <row r="204">
          <cell r="C204" t="str">
            <v>u</v>
          </cell>
          <cell r="D204">
            <v>1.34</v>
          </cell>
          <cell r="E204">
            <v>2</v>
          </cell>
          <cell r="F204">
            <v>2.31</v>
          </cell>
          <cell r="G204">
            <v>6.19</v>
          </cell>
        </row>
        <row r="205">
          <cell r="G205">
            <v>0</v>
          </cell>
        </row>
        <row r="206">
          <cell r="G206">
            <v>0</v>
          </cell>
        </row>
        <row r="207">
          <cell r="G207">
            <v>0</v>
          </cell>
        </row>
        <row r="208">
          <cell r="F208" t="str">
            <v>total (B)</v>
          </cell>
          <cell r="G208">
            <v>12.48</v>
          </cell>
        </row>
        <row r="210">
          <cell r="C210">
            <v>1.75</v>
          </cell>
          <cell r="D210">
            <v>1.75</v>
          </cell>
          <cell r="E210" t="str">
            <v>COSTO DIARIO (A)+(B)</v>
          </cell>
          <cell r="G210">
            <v>13.06</v>
          </cell>
        </row>
        <row r="211">
          <cell r="G211">
            <v>7.46</v>
          </cell>
        </row>
        <row r="212">
          <cell r="D212" t="str">
            <v>unidad</v>
          </cell>
          <cell r="E212" t="str">
            <v>costo</v>
          </cell>
          <cell r="F212" t="str">
            <v>cantidad</v>
          </cell>
          <cell r="G212" t="str">
            <v xml:space="preserve">costo </v>
          </cell>
        </row>
        <row r="213">
          <cell r="D213" t="str">
            <v>medida</v>
          </cell>
          <cell r="E213" t="str">
            <v>unitario</v>
          </cell>
          <cell r="G213" t="str">
            <v>total</v>
          </cell>
        </row>
        <row r="214">
          <cell r="D214" t="str">
            <v>m</v>
          </cell>
          <cell r="E214">
            <v>0.84</v>
          </cell>
          <cell r="F214">
            <v>3.75</v>
          </cell>
          <cell r="G214">
            <v>3.15</v>
          </cell>
        </row>
        <row r="215">
          <cell r="D215" t="str">
            <v>u</v>
          </cell>
          <cell r="E215">
            <v>0.15</v>
          </cell>
          <cell r="F215">
            <v>2</v>
          </cell>
          <cell r="G215">
            <v>0.3</v>
          </cell>
        </row>
        <row r="216">
          <cell r="D216" t="str">
            <v>u</v>
          </cell>
          <cell r="E216">
            <v>0.15</v>
          </cell>
          <cell r="F216">
            <v>1.25</v>
          </cell>
          <cell r="G216">
            <v>0.1875</v>
          </cell>
        </row>
        <row r="217">
          <cell r="D217" t="str">
            <v>u</v>
          </cell>
          <cell r="E217">
            <v>0.3</v>
          </cell>
          <cell r="F217">
            <v>1</v>
          </cell>
          <cell r="G217">
            <v>0.3</v>
          </cell>
        </row>
        <row r="218">
          <cell r="D218" t="str">
            <v>m</v>
          </cell>
          <cell r="E218">
            <v>0.22</v>
          </cell>
          <cell r="F218">
            <v>11.25</v>
          </cell>
          <cell r="G218">
            <v>2.4750000000000001</v>
          </cell>
        </row>
        <row r="219">
          <cell r="D219" t="str">
            <v>u</v>
          </cell>
          <cell r="E219">
            <v>3.48</v>
          </cell>
          <cell r="F219">
            <v>1</v>
          </cell>
          <cell r="G219">
            <v>3.48</v>
          </cell>
        </row>
        <row r="220">
          <cell r="D220" t="str">
            <v>glo</v>
          </cell>
          <cell r="E220">
            <v>0.2</v>
          </cell>
          <cell r="F220">
            <v>1</v>
          </cell>
          <cell r="G220">
            <v>0.2</v>
          </cell>
        </row>
        <row r="221">
          <cell r="G221">
            <v>0</v>
          </cell>
        </row>
        <row r="222">
          <cell r="G222">
            <v>0</v>
          </cell>
        </row>
        <row r="224">
          <cell r="G224">
            <v>0</v>
          </cell>
        </row>
        <row r="225">
          <cell r="F225" t="str">
            <v>total (E)</v>
          </cell>
          <cell r="G225">
            <v>10.092499999999999</v>
          </cell>
        </row>
        <row r="227">
          <cell r="D227" t="str">
            <v>unidad</v>
          </cell>
          <cell r="E227" t="str">
            <v>costo</v>
          </cell>
          <cell r="F227" t="str">
            <v>cantidad</v>
          </cell>
          <cell r="G227" t="str">
            <v xml:space="preserve">costo </v>
          </cell>
        </row>
        <row r="228">
          <cell r="D228" t="str">
            <v>medida</v>
          </cell>
          <cell r="E228" t="str">
            <v>unitario</v>
          </cell>
          <cell r="G228" t="str">
            <v>total</v>
          </cell>
        </row>
        <row r="229">
          <cell r="D229" t="str">
            <v>u</v>
          </cell>
          <cell r="E229">
            <v>0.2</v>
          </cell>
          <cell r="F229">
            <v>1</v>
          </cell>
          <cell r="G229">
            <v>0.2</v>
          </cell>
        </row>
        <row r="230">
          <cell r="G230">
            <v>0</v>
          </cell>
        </row>
        <row r="231">
          <cell r="G231">
            <v>0</v>
          </cell>
        </row>
        <row r="232">
          <cell r="F232" t="str">
            <v>total (F)</v>
          </cell>
          <cell r="G232">
            <v>0.2</v>
          </cell>
        </row>
        <row r="233">
          <cell r="G233">
            <v>17.752499999999998</v>
          </cell>
        </row>
        <row r="234">
          <cell r="C234" t="str">
            <v>(H) Gastos Generales</v>
          </cell>
          <cell r="E234" t="str">
            <v>% (G)</v>
          </cell>
          <cell r="F234">
            <v>0</v>
          </cell>
          <cell r="G234">
            <v>0</v>
          </cell>
        </row>
        <row r="235">
          <cell r="C235" t="str">
            <v>(I)   Imprevistos</v>
          </cell>
          <cell r="E235" t="str">
            <v>% (G)</v>
          </cell>
          <cell r="F235">
            <v>0</v>
          </cell>
          <cell r="G235">
            <v>0</v>
          </cell>
        </row>
        <row r="236">
          <cell r="C236" t="str">
            <v>(J) Utilidades</v>
          </cell>
          <cell r="E236" t="str">
            <v>% (G)</v>
          </cell>
          <cell r="F236">
            <v>0</v>
          </cell>
          <cell r="G236">
            <v>0</v>
          </cell>
        </row>
        <row r="239">
          <cell r="G239">
            <v>17.752499999999998</v>
          </cell>
        </row>
        <row r="241">
          <cell r="G241">
            <v>17.752499999999998</v>
          </cell>
        </row>
        <row r="247">
          <cell r="F247" t="str">
            <v>MES</v>
          </cell>
          <cell r="G247" t="str">
            <v>AÑO</v>
          </cell>
        </row>
        <row r="248">
          <cell r="F248" t="str">
            <v>Abril</v>
          </cell>
          <cell r="G248">
            <v>2004</v>
          </cell>
        </row>
        <row r="250">
          <cell r="B250" t="str">
            <v>TOMAS/ POLARIZADOS</v>
          </cell>
          <cell r="F250" t="str">
            <v>Unid. =   u</v>
          </cell>
          <cell r="G250" t="str">
            <v>Cant.=  4</v>
          </cell>
        </row>
        <row r="252">
          <cell r="C252" t="str">
            <v>unidad</v>
          </cell>
          <cell r="D252" t="str">
            <v>costo</v>
          </cell>
          <cell r="E252" t="str">
            <v>cantidad</v>
          </cell>
          <cell r="F252" t="str">
            <v>total unitario</v>
          </cell>
        </row>
        <row r="253">
          <cell r="C253" t="str">
            <v>medida</v>
          </cell>
          <cell r="D253" t="str">
            <v>unitario</v>
          </cell>
        </row>
        <row r="254">
          <cell r="C254" t="str">
            <v>u</v>
          </cell>
          <cell r="D254">
            <v>0.57999999999999996</v>
          </cell>
          <cell r="E254">
            <v>1</v>
          </cell>
          <cell r="F254">
            <v>0.57999999999999996</v>
          </cell>
        </row>
        <row r="255">
          <cell r="F255">
            <v>0</v>
          </cell>
        </row>
        <row r="256">
          <cell r="F256">
            <v>0</v>
          </cell>
        </row>
        <row r="257">
          <cell r="F257">
            <v>0</v>
          </cell>
        </row>
        <row r="258">
          <cell r="E258" t="str">
            <v>total (A)</v>
          </cell>
          <cell r="F258">
            <v>0.57999999999999996</v>
          </cell>
        </row>
        <row r="260">
          <cell r="C260" t="str">
            <v>unidad</v>
          </cell>
          <cell r="D260" t="str">
            <v>costo</v>
          </cell>
          <cell r="E260" t="str">
            <v>cantidad</v>
          </cell>
          <cell r="F260" t="str">
            <v>F.S.R.</v>
          </cell>
          <cell r="G260" t="str">
            <v>costo</v>
          </cell>
        </row>
        <row r="261">
          <cell r="C261" t="str">
            <v>medida</v>
          </cell>
          <cell r="D261" t="str">
            <v>unitario</v>
          </cell>
          <cell r="F261" t="str">
            <v>mayorac.</v>
          </cell>
          <cell r="G261" t="str">
            <v>total/dia</v>
          </cell>
        </row>
        <row r="262">
          <cell r="C262" t="str">
            <v>u</v>
          </cell>
          <cell r="D262">
            <v>1.38</v>
          </cell>
          <cell r="E262">
            <v>1</v>
          </cell>
          <cell r="F262">
            <v>2.2999999999999998</v>
          </cell>
          <cell r="G262">
            <v>3.17</v>
          </cell>
        </row>
        <row r="263">
          <cell r="C263" t="str">
            <v>u</v>
          </cell>
          <cell r="D263">
            <v>1.35</v>
          </cell>
          <cell r="E263">
            <v>1</v>
          </cell>
          <cell r="F263">
            <v>2.31</v>
          </cell>
          <cell r="G263">
            <v>3.12</v>
          </cell>
        </row>
        <row r="264">
          <cell r="C264" t="str">
            <v>u</v>
          </cell>
          <cell r="D264">
            <v>1.34</v>
          </cell>
          <cell r="E264">
            <v>2</v>
          </cell>
          <cell r="F264">
            <v>2.31</v>
          </cell>
          <cell r="G264">
            <v>6.19</v>
          </cell>
        </row>
        <row r="265">
          <cell r="G265">
            <v>0</v>
          </cell>
        </row>
        <row r="266">
          <cell r="G266">
            <v>0</v>
          </cell>
        </row>
        <row r="267">
          <cell r="G267">
            <v>0</v>
          </cell>
        </row>
        <row r="268">
          <cell r="F268" t="str">
            <v>total (B)</v>
          </cell>
          <cell r="G268">
            <v>12.48</v>
          </cell>
        </row>
        <row r="270">
          <cell r="C270">
            <v>1.75</v>
          </cell>
          <cell r="D270">
            <v>1.75</v>
          </cell>
          <cell r="E270" t="str">
            <v>COSTO DIARIO (A)+(B)</v>
          </cell>
          <cell r="G270">
            <v>13.06</v>
          </cell>
        </row>
        <row r="271">
          <cell r="G271">
            <v>7.46</v>
          </cell>
        </row>
        <row r="272">
          <cell r="D272" t="str">
            <v>unidad</v>
          </cell>
          <cell r="E272" t="str">
            <v>costo</v>
          </cell>
          <cell r="F272" t="str">
            <v>cantidad</v>
          </cell>
          <cell r="G272" t="str">
            <v xml:space="preserve">costo </v>
          </cell>
        </row>
        <row r="273">
          <cell r="D273" t="str">
            <v>medida</v>
          </cell>
          <cell r="E273" t="str">
            <v>unitario</v>
          </cell>
          <cell r="G273" t="str">
            <v>total</v>
          </cell>
        </row>
        <row r="274">
          <cell r="D274" t="str">
            <v>m</v>
          </cell>
          <cell r="E274">
            <v>0.84</v>
          </cell>
          <cell r="F274">
            <v>3.75</v>
          </cell>
          <cell r="G274">
            <v>3.15</v>
          </cell>
        </row>
        <row r="275">
          <cell r="D275" t="str">
            <v>u</v>
          </cell>
          <cell r="E275">
            <v>0.15</v>
          </cell>
          <cell r="F275">
            <v>2</v>
          </cell>
          <cell r="G275">
            <v>0.3</v>
          </cell>
        </row>
        <row r="276">
          <cell r="D276" t="str">
            <v>u</v>
          </cell>
          <cell r="E276">
            <v>0.15</v>
          </cell>
          <cell r="F276">
            <v>1.25</v>
          </cell>
          <cell r="G276">
            <v>0.1875</v>
          </cell>
        </row>
        <row r="277">
          <cell r="D277" t="str">
            <v>u</v>
          </cell>
          <cell r="E277">
            <v>0.3</v>
          </cell>
          <cell r="F277">
            <v>1</v>
          </cell>
          <cell r="G277">
            <v>0.3</v>
          </cell>
        </row>
        <row r="278">
          <cell r="D278" t="str">
            <v>m</v>
          </cell>
          <cell r="E278">
            <v>0.22</v>
          </cell>
          <cell r="F278">
            <v>11.25</v>
          </cell>
          <cell r="G278">
            <v>2.4750000000000001</v>
          </cell>
        </row>
        <row r="279">
          <cell r="D279" t="str">
            <v>u</v>
          </cell>
          <cell r="E279">
            <v>4.3499999999999996</v>
          </cell>
          <cell r="F279">
            <v>1</v>
          </cell>
          <cell r="G279">
            <v>4.3499999999999996</v>
          </cell>
        </row>
        <row r="280">
          <cell r="D280" t="str">
            <v>glo</v>
          </cell>
          <cell r="E280">
            <v>0.21</v>
          </cell>
          <cell r="F280">
            <v>1</v>
          </cell>
          <cell r="G280">
            <v>0.21</v>
          </cell>
        </row>
        <row r="281">
          <cell r="G281">
            <v>0</v>
          </cell>
        </row>
        <row r="282">
          <cell r="G282">
            <v>0</v>
          </cell>
        </row>
        <row r="284">
          <cell r="G284">
            <v>0</v>
          </cell>
        </row>
        <row r="285">
          <cell r="F285" t="str">
            <v>total (E)</v>
          </cell>
          <cell r="G285">
            <v>10.9725</v>
          </cell>
        </row>
        <row r="287">
          <cell r="D287" t="str">
            <v>unidad</v>
          </cell>
          <cell r="E287" t="str">
            <v>costo</v>
          </cell>
          <cell r="F287" t="str">
            <v>cantidad</v>
          </cell>
          <cell r="G287" t="str">
            <v xml:space="preserve">costo </v>
          </cell>
        </row>
        <row r="288">
          <cell r="D288" t="str">
            <v>medida</v>
          </cell>
          <cell r="E288" t="str">
            <v>unitario</v>
          </cell>
          <cell r="G288" t="str">
            <v>total</v>
          </cell>
        </row>
        <row r="289">
          <cell r="D289" t="str">
            <v>u</v>
          </cell>
          <cell r="E289">
            <v>0.22</v>
          </cell>
          <cell r="F289">
            <v>1</v>
          </cell>
          <cell r="G289">
            <v>0.22</v>
          </cell>
        </row>
        <row r="290">
          <cell r="G290">
            <v>0</v>
          </cell>
        </row>
        <row r="291">
          <cell r="G291">
            <v>0</v>
          </cell>
        </row>
        <row r="292">
          <cell r="F292" t="str">
            <v>total (F)</v>
          </cell>
          <cell r="G292">
            <v>0.22</v>
          </cell>
        </row>
        <row r="293">
          <cell r="G293">
            <v>18.6525</v>
          </cell>
        </row>
        <row r="294">
          <cell r="C294" t="str">
            <v>(H) Gastos Generales</v>
          </cell>
          <cell r="E294" t="str">
            <v>% (G)</v>
          </cell>
          <cell r="F294">
            <v>0</v>
          </cell>
          <cell r="G294">
            <v>0</v>
          </cell>
        </row>
        <row r="295">
          <cell r="C295" t="str">
            <v>(I)   Imprevistos</v>
          </cell>
          <cell r="E295" t="str">
            <v>% (G)</v>
          </cell>
          <cell r="F295">
            <v>0</v>
          </cell>
          <cell r="G295">
            <v>0</v>
          </cell>
        </row>
        <row r="296">
          <cell r="C296" t="str">
            <v>(J) Utilidades</v>
          </cell>
          <cell r="E296" t="str">
            <v>% (G)</v>
          </cell>
          <cell r="F296">
            <v>0</v>
          </cell>
          <cell r="G296">
            <v>0</v>
          </cell>
        </row>
        <row r="299">
          <cell r="G299">
            <v>18.6525</v>
          </cell>
        </row>
        <row r="301">
          <cell r="G301">
            <v>18.6525</v>
          </cell>
        </row>
        <row r="307">
          <cell r="F307" t="str">
            <v>MES</v>
          </cell>
          <cell r="G307" t="str">
            <v>AÑO</v>
          </cell>
        </row>
        <row r="308">
          <cell r="F308" t="str">
            <v>Abril</v>
          </cell>
          <cell r="G308">
            <v>2004</v>
          </cell>
        </row>
        <row r="310">
          <cell r="B310" t="str">
            <v>TOMAS/ 240V</v>
          </cell>
          <cell r="F310" t="str">
            <v>Unid. =   u</v>
          </cell>
          <cell r="G310" t="str">
            <v>Cant.=  1</v>
          </cell>
        </row>
        <row r="312">
          <cell r="C312" t="str">
            <v>unidad</v>
          </cell>
          <cell r="D312" t="str">
            <v>costo</v>
          </cell>
          <cell r="E312" t="str">
            <v>cantidad</v>
          </cell>
          <cell r="F312" t="str">
            <v>total unitario</v>
          </cell>
        </row>
        <row r="313">
          <cell r="C313" t="str">
            <v>medida</v>
          </cell>
          <cell r="D313" t="str">
            <v>unitario</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Mano de Obra 1"/>
      <sheetName val="Equipo"/>
      <sheetName val="detalles"/>
      <sheetName val="APU1"/>
      <sheetName val="Presupuesto"/>
      <sheetName val="Presupuesto (2)"/>
      <sheetName val="Mano_de_Obra_1"/>
      <sheetName val="Presupuesto_(2)"/>
    </sheetNames>
    <sheetDataSet>
      <sheetData sheetId="0" refreshError="1">
        <row r="3">
          <cell r="B3" t="str">
            <v>MATERIAL DE AA.PP</v>
          </cell>
        </row>
        <row r="4">
          <cell r="A4">
            <v>200</v>
          </cell>
          <cell r="B4" t="str">
            <v>TUBERIA DE PVC PRESIÓN U/Z  D= 90mm    0.8MPa</v>
          </cell>
          <cell r="C4" t="str">
            <v>MTS</v>
          </cell>
          <cell r="D4">
            <v>32</v>
          </cell>
          <cell r="E4">
            <v>0</v>
          </cell>
          <cell r="F4">
            <v>4.83</v>
          </cell>
        </row>
        <row r="5">
          <cell r="A5">
            <v>300</v>
          </cell>
          <cell r="B5" t="str">
            <v>TUBERIA DE PVC PRESIÓN U/Z  D= 75mm    0.8MPa</v>
          </cell>
          <cell r="C5" t="str">
            <v>MTS</v>
          </cell>
          <cell r="D5">
            <v>8</v>
          </cell>
          <cell r="E5">
            <v>0</v>
          </cell>
          <cell r="F5">
            <v>3.27</v>
          </cell>
        </row>
        <row r="6">
          <cell r="A6">
            <v>400</v>
          </cell>
          <cell r="B6" t="str">
            <v>TUBERIA DE PVC PRESIÓN U/Z  D= 63mm    0.8MPa</v>
          </cell>
          <cell r="C6" t="str">
            <v>MTS</v>
          </cell>
          <cell r="D6">
            <v>178</v>
          </cell>
          <cell r="E6">
            <v>0</v>
          </cell>
          <cell r="F6">
            <v>2.61</v>
          </cell>
        </row>
        <row r="7">
          <cell r="A7">
            <v>500</v>
          </cell>
          <cell r="B7" t="str">
            <v>TUBERIA DE PVC PRESIÓN ROSC. D= 2"</v>
          </cell>
          <cell r="C7" t="str">
            <v>MTS</v>
          </cell>
          <cell r="D7">
            <v>42</v>
          </cell>
          <cell r="E7">
            <v>0</v>
          </cell>
          <cell r="F7">
            <v>5.07</v>
          </cell>
        </row>
        <row r="8">
          <cell r="A8">
            <v>600</v>
          </cell>
          <cell r="B8" t="str">
            <v>TUBERIA DE PVC PRESIÓN ROSC. D= 1 1/2"</v>
          </cell>
          <cell r="C8" t="str">
            <v>MTS</v>
          </cell>
          <cell r="D8">
            <v>212</v>
          </cell>
          <cell r="E8">
            <v>0</v>
          </cell>
          <cell r="F8">
            <v>4.03</v>
          </cell>
        </row>
        <row r="9">
          <cell r="A9">
            <v>800</v>
          </cell>
          <cell r="B9" t="str">
            <v>TUBERIA DE PVC PRESIÓN ROSC. D= 1"</v>
          </cell>
          <cell r="C9" t="str">
            <v>MTS</v>
          </cell>
          <cell r="D9">
            <v>240</v>
          </cell>
          <cell r="E9">
            <v>0</v>
          </cell>
          <cell r="F9">
            <v>2.57</v>
          </cell>
        </row>
        <row r="10">
          <cell r="A10">
            <v>900</v>
          </cell>
          <cell r="B10" t="str">
            <v>TUBERIA DE PVC PRESIÓN ROSC. D= 3/4"</v>
          </cell>
          <cell r="C10" t="str">
            <v>MTS</v>
          </cell>
          <cell r="D10">
            <v>160</v>
          </cell>
          <cell r="E10">
            <v>0</v>
          </cell>
          <cell r="F10">
            <v>1.1499999999999999</v>
          </cell>
        </row>
        <row r="11">
          <cell r="A11">
            <v>1000</v>
          </cell>
          <cell r="B11" t="str">
            <v>TUBERIA DE PVC PRESIÓN ROSC. D= 1/2"</v>
          </cell>
          <cell r="C11" t="str">
            <v>MTS</v>
          </cell>
          <cell r="D11">
            <v>42</v>
          </cell>
          <cell r="E11">
            <v>0</v>
          </cell>
          <cell r="F11">
            <v>0.84</v>
          </cell>
        </row>
        <row r="12">
          <cell r="D12">
            <v>914</v>
          </cell>
        </row>
        <row r="14">
          <cell r="B14" t="str">
            <v>ACCESORIOS  TUBERÍA U/Z</v>
          </cell>
        </row>
        <row r="15">
          <cell r="A15">
            <v>102</v>
          </cell>
          <cell r="B15" t="str">
            <v>CODO PVC  EC    D=90mm x 90O</v>
          </cell>
          <cell r="C15" t="str">
            <v>U</v>
          </cell>
          <cell r="D15">
            <v>2</v>
          </cell>
          <cell r="E15">
            <v>0</v>
          </cell>
          <cell r="F15">
            <v>6.9</v>
          </cell>
        </row>
        <row r="16">
          <cell r="A16">
            <v>103</v>
          </cell>
          <cell r="B16" t="str">
            <v>CODO PVC  EC    D=75mm x 90O</v>
          </cell>
          <cell r="C16" t="str">
            <v>U</v>
          </cell>
          <cell r="D16">
            <v>2</v>
          </cell>
          <cell r="E16">
            <v>0</v>
          </cell>
          <cell r="F16">
            <v>5.19</v>
          </cell>
        </row>
        <row r="17">
          <cell r="A17">
            <v>104</v>
          </cell>
          <cell r="B17" t="str">
            <v>CODO PVC  EC    D=63mm x 90O</v>
          </cell>
          <cell r="C17" t="str">
            <v>U</v>
          </cell>
          <cell r="D17">
            <v>3</v>
          </cell>
          <cell r="E17">
            <v>0</v>
          </cell>
          <cell r="F17">
            <v>1.67</v>
          </cell>
        </row>
        <row r="18">
          <cell r="A18">
            <v>105</v>
          </cell>
          <cell r="B18" t="str">
            <v>REDUCTOR 1  BUJE  EC  90mm A 75mm</v>
          </cell>
          <cell r="C18" t="str">
            <v>U</v>
          </cell>
          <cell r="D18">
            <v>2</v>
          </cell>
          <cell r="E18">
            <v>0</v>
          </cell>
          <cell r="F18">
            <v>5.0599999999999996</v>
          </cell>
        </row>
        <row r="19">
          <cell r="A19">
            <v>106</v>
          </cell>
          <cell r="B19" t="str">
            <v>REDUCTOR 1  BUJE  EC  90mm A 63mm</v>
          </cell>
          <cell r="C19" t="str">
            <v>U</v>
          </cell>
          <cell r="D19">
            <v>4</v>
          </cell>
          <cell r="E19">
            <v>0</v>
          </cell>
          <cell r="F19">
            <v>5.0599999999999996</v>
          </cell>
        </row>
        <row r="20">
          <cell r="A20">
            <v>107</v>
          </cell>
          <cell r="B20" t="str">
            <v>REDUCTOR 1  BUJE EC  75mm A 63mm</v>
          </cell>
          <cell r="C20" t="str">
            <v>U</v>
          </cell>
          <cell r="D20">
            <v>0</v>
          </cell>
          <cell r="E20">
            <v>0</v>
          </cell>
          <cell r="F20">
            <v>1.86</v>
          </cell>
        </row>
        <row r="21">
          <cell r="A21">
            <v>108</v>
          </cell>
          <cell r="B21" t="str">
            <v>ADAPTADOR   1   H   CR   EC   63mm x 2"</v>
          </cell>
          <cell r="C21" t="str">
            <v>U</v>
          </cell>
          <cell r="D21">
            <v>3</v>
          </cell>
          <cell r="E21">
            <v>0</v>
          </cell>
          <cell r="F21">
            <v>2.34</v>
          </cell>
        </row>
        <row r="22">
          <cell r="A22">
            <v>109</v>
          </cell>
          <cell r="B22" t="str">
            <v>CODO PVC  EC    D=90mm x 45O</v>
          </cell>
          <cell r="C22" t="str">
            <v>U</v>
          </cell>
          <cell r="D22">
            <v>2</v>
          </cell>
          <cell r="E22">
            <v>0</v>
          </cell>
          <cell r="F22">
            <v>6.86</v>
          </cell>
        </row>
        <row r="23">
          <cell r="A23">
            <v>110</v>
          </cell>
          <cell r="B23" t="str">
            <v>CODO PVC  EC    D=75mm x 45O</v>
          </cell>
          <cell r="C23" t="str">
            <v>U</v>
          </cell>
          <cell r="D23">
            <v>2</v>
          </cell>
          <cell r="E23">
            <v>0</v>
          </cell>
          <cell r="F23">
            <v>2.66</v>
          </cell>
        </row>
        <row r="24">
          <cell r="A24">
            <v>111</v>
          </cell>
          <cell r="B24" t="str">
            <v>CODO PVC  EC    D=63mm x 45O</v>
          </cell>
          <cell r="C24" t="str">
            <v>U</v>
          </cell>
          <cell r="D24">
            <v>4</v>
          </cell>
          <cell r="E24">
            <v>0</v>
          </cell>
          <cell r="F24">
            <v>2.12</v>
          </cell>
        </row>
        <row r="25">
          <cell r="A25">
            <v>112</v>
          </cell>
          <cell r="B25" t="str">
            <v>ADAPTADOR   M   CR   EC   110mm x 4"</v>
          </cell>
          <cell r="C25" t="str">
            <v>U</v>
          </cell>
          <cell r="D25">
            <v>0</v>
          </cell>
          <cell r="E25">
            <v>0</v>
          </cell>
          <cell r="F25">
            <v>6.61</v>
          </cell>
        </row>
        <row r="26">
          <cell r="A26">
            <v>113</v>
          </cell>
          <cell r="B26" t="str">
            <v>ADAPTADOR   M   CR   EC   75mm x 3"</v>
          </cell>
          <cell r="C26" t="str">
            <v>U</v>
          </cell>
          <cell r="D26">
            <v>8</v>
          </cell>
          <cell r="E26">
            <v>0</v>
          </cell>
          <cell r="F26">
            <v>6.15</v>
          </cell>
        </row>
        <row r="27">
          <cell r="A27">
            <v>114</v>
          </cell>
          <cell r="B27" t="str">
            <v>ADAPTADOR   M   CR   EC   75mm x 2"</v>
          </cell>
          <cell r="C27" t="str">
            <v>U</v>
          </cell>
          <cell r="D27">
            <v>2</v>
          </cell>
          <cell r="E27">
            <v>0</v>
          </cell>
          <cell r="F27">
            <v>3.82</v>
          </cell>
        </row>
        <row r="28">
          <cell r="A28">
            <v>115</v>
          </cell>
          <cell r="B28" t="str">
            <v>ADAPTADOR   M   CR   EC   63mm x 2"</v>
          </cell>
          <cell r="C28" t="str">
            <v>U</v>
          </cell>
          <cell r="D28">
            <v>2</v>
          </cell>
          <cell r="E28">
            <v>0</v>
          </cell>
          <cell r="F28">
            <v>2.4700000000000002</v>
          </cell>
        </row>
        <row r="29">
          <cell r="A29">
            <v>116</v>
          </cell>
          <cell r="B29" t="str">
            <v>ADAPTADOR   ASTM-ISO  1  EC   3" x 90mm</v>
          </cell>
          <cell r="C29" t="str">
            <v>U</v>
          </cell>
          <cell r="D29">
            <v>2</v>
          </cell>
          <cell r="E29">
            <v>0</v>
          </cell>
          <cell r="F29">
            <v>2.1800000000000002</v>
          </cell>
        </row>
        <row r="30">
          <cell r="A30">
            <v>117</v>
          </cell>
          <cell r="B30" t="str">
            <v>ADAPTADOR   ASTM-ISO  1  EC   2" x 63mm</v>
          </cell>
          <cell r="C30" t="str">
            <v>U</v>
          </cell>
          <cell r="D30">
            <v>2</v>
          </cell>
          <cell r="E30">
            <v>0</v>
          </cell>
          <cell r="F30">
            <v>1.96</v>
          </cell>
        </row>
        <row r="31">
          <cell r="A31">
            <v>118</v>
          </cell>
          <cell r="B31" t="str">
            <v>TEE   1     EC  90mm</v>
          </cell>
          <cell r="C31" t="str">
            <v>U</v>
          </cell>
          <cell r="D31">
            <v>1</v>
          </cell>
          <cell r="E31">
            <v>0</v>
          </cell>
          <cell r="F31">
            <v>9.27</v>
          </cell>
        </row>
        <row r="32">
          <cell r="A32">
            <v>119</v>
          </cell>
          <cell r="B32" t="str">
            <v>TEE   1     EC  75mm</v>
          </cell>
          <cell r="C32" t="str">
            <v>U</v>
          </cell>
          <cell r="D32">
            <v>0</v>
          </cell>
          <cell r="E32">
            <v>0</v>
          </cell>
          <cell r="F32">
            <v>3.83</v>
          </cell>
        </row>
        <row r="33">
          <cell r="A33">
            <v>120</v>
          </cell>
          <cell r="B33" t="str">
            <v>TEE   1     EC  63mm</v>
          </cell>
          <cell r="C33" t="str">
            <v>U</v>
          </cell>
          <cell r="D33">
            <v>5</v>
          </cell>
          <cell r="E33">
            <v>0</v>
          </cell>
          <cell r="F33">
            <v>3.53</v>
          </cell>
        </row>
        <row r="34">
          <cell r="A34">
            <v>121</v>
          </cell>
          <cell r="B34" t="str">
            <v>TEE  REDUCTORA   EC  90  A  63 mm</v>
          </cell>
          <cell r="C34" t="str">
            <v>U</v>
          </cell>
          <cell r="D34">
            <v>1</v>
          </cell>
          <cell r="E34">
            <v>0</v>
          </cell>
          <cell r="F34">
            <v>12.6</v>
          </cell>
        </row>
        <row r="35">
          <cell r="A35">
            <v>122</v>
          </cell>
          <cell r="B35" t="str">
            <v>TEE  REDUCTORA   EC  63  A  20 mm</v>
          </cell>
          <cell r="C35" t="str">
            <v>U</v>
          </cell>
          <cell r="D35">
            <v>6</v>
          </cell>
          <cell r="E35">
            <v>0</v>
          </cell>
          <cell r="F35">
            <v>3.53</v>
          </cell>
        </row>
        <row r="36">
          <cell r="A36">
            <v>123</v>
          </cell>
          <cell r="B36" t="str">
            <v>UNIÓN  CC   EC  75mm</v>
          </cell>
          <cell r="C36" t="str">
            <v>U</v>
          </cell>
          <cell r="D36">
            <v>2</v>
          </cell>
          <cell r="E36">
            <v>0</v>
          </cell>
          <cell r="F36">
            <v>1.94</v>
          </cell>
        </row>
        <row r="37">
          <cell r="A37">
            <v>124</v>
          </cell>
          <cell r="B37" t="str">
            <v>UNIÓN  CC   EC  63mm</v>
          </cell>
          <cell r="C37" t="str">
            <v>U</v>
          </cell>
          <cell r="D37">
            <v>2</v>
          </cell>
          <cell r="E37">
            <v>0</v>
          </cell>
          <cell r="F37">
            <v>2.83</v>
          </cell>
        </row>
        <row r="39">
          <cell r="B39" t="str">
            <v>ACCESORIOS DE RED E/C</v>
          </cell>
        </row>
        <row r="40">
          <cell r="A40">
            <v>140</v>
          </cell>
          <cell r="B40" t="str">
            <v>ACCESORIOS DE  PVC DE U/Z  90mm</v>
          </cell>
          <cell r="C40" t="str">
            <v>U</v>
          </cell>
          <cell r="D40">
            <v>32</v>
          </cell>
          <cell r="E40">
            <v>0</v>
          </cell>
          <cell r="F40">
            <v>0.97</v>
          </cell>
        </row>
        <row r="41">
          <cell r="A41">
            <v>150</v>
          </cell>
          <cell r="B41" t="str">
            <v>ACCESORIOS DE  PVC DE U/Z  75mm</v>
          </cell>
          <cell r="C41" t="str">
            <v>U</v>
          </cell>
          <cell r="D41">
            <v>8</v>
          </cell>
          <cell r="E41">
            <v>0</v>
          </cell>
          <cell r="F41">
            <v>0.97</v>
          </cell>
        </row>
        <row r="42">
          <cell r="A42">
            <v>160</v>
          </cell>
          <cell r="B42" t="str">
            <v>ACCESORIOS DE  PVC DE U/Z  63mm</v>
          </cell>
          <cell r="C42" t="str">
            <v>U</v>
          </cell>
          <cell r="D42">
            <v>178</v>
          </cell>
          <cell r="E42">
            <v>0</v>
          </cell>
          <cell r="F42">
            <v>0.97</v>
          </cell>
        </row>
        <row r="43">
          <cell r="D43">
            <v>218</v>
          </cell>
        </row>
        <row r="45">
          <cell r="A45" t="str">
            <v>400-05</v>
          </cell>
          <cell r="B45" t="str">
            <v>TUBERÍA  ACOMETIDA</v>
          </cell>
          <cell r="C45" t="str">
            <v>glb</v>
          </cell>
          <cell r="D45">
            <v>1</v>
          </cell>
          <cell r="E45">
            <v>0</v>
          </cell>
          <cell r="F45">
            <v>622.62</v>
          </cell>
        </row>
        <row r="46">
          <cell r="A46">
            <v>400</v>
          </cell>
          <cell r="B46" t="str">
            <v>TUBERIA DE PVC PRESIÓN U/Z  D= 63mm    0.8MPa</v>
          </cell>
          <cell r="C46" t="str">
            <v>MTS</v>
          </cell>
          <cell r="D46">
            <v>194</v>
          </cell>
          <cell r="E46">
            <v>0</v>
          </cell>
          <cell r="F46">
            <v>2.61</v>
          </cell>
        </row>
        <row r="47">
          <cell r="A47">
            <v>500</v>
          </cell>
          <cell r="B47" t="str">
            <v>TUBERIA DE PVC PRESIÓN ROSC. D= 2"</v>
          </cell>
          <cell r="C47" t="str">
            <v>MTS</v>
          </cell>
          <cell r="D47">
            <v>18</v>
          </cell>
          <cell r="E47">
            <v>0</v>
          </cell>
          <cell r="F47">
            <v>5.07</v>
          </cell>
        </row>
        <row r="48">
          <cell r="A48">
            <v>800</v>
          </cell>
          <cell r="B48" t="str">
            <v>TUBERIA DE PVC PRESIÓN ROSC. D= 1"</v>
          </cell>
          <cell r="C48" t="str">
            <v>MTS</v>
          </cell>
          <cell r="D48">
            <v>36</v>
          </cell>
          <cell r="E48">
            <v>0</v>
          </cell>
          <cell r="F48">
            <v>2.57</v>
          </cell>
        </row>
        <row r="49">
          <cell r="A49">
            <v>1000</v>
          </cell>
          <cell r="B49" t="str">
            <v>TUBERIA DE PVC PRESIÓN ROSC. D= 1/2"</v>
          </cell>
          <cell r="C49" t="str">
            <v>MTS</v>
          </cell>
          <cell r="D49">
            <v>2</v>
          </cell>
          <cell r="E49">
            <v>0</v>
          </cell>
          <cell r="F49">
            <v>0.84</v>
          </cell>
        </row>
        <row r="50">
          <cell r="D50">
            <v>250</v>
          </cell>
        </row>
        <row r="52">
          <cell r="A52" t="str">
            <v>1050-01</v>
          </cell>
          <cell r="B52" t="str">
            <v>ACCESORIOS  ACOMETIDA</v>
          </cell>
          <cell r="C52" t="str">
            <v>GLB</v>
          </cell>
          <cell r="D52">
            <v>250</v>
          </cell>
          <cell r="E52">
            <v>0</v>
          </cell>
          <cell r="F52">
            <v>0.92</v>
          </cell>
        </row>
        <row r="53">
          <cell r="B53" t="str">
            <v>CODO PVC  EC    D=63mm x 90O</v>
          </cell>
          <cell r="C53" t="str">
            <v>U</v>
          </cell>
          <cell r="D53">
            <v>4</v>
          </cell>
          <cell r="E53">
            <v>0</v>
          </cell>
          <cell r="F53">
            <v>1.67</v>
          </cell>
        </row>
        <row r="54">
          <cell r="B54" t="str">
            <v>CODO PVC  EC    D=63mm x 45O</v>
          </cell>
          <cell r="C54" t="str">
            <v>U</v>
          </cell>
          <cell r="D54">
            <v>2</v>
          </cell>
          <cell r="E54">
            <v>0</v>
          </cell>
          <cell r="F54">
            <v>2.12</v>
          </cell>
        </row>
        <row r="55">
          <cell r="B55" t="str">
            <v>TEE   1     EC  63mm</v>
          </cell>
          <cell r="C55" t="str">
            <v>U</v>
          </cell>
          <cell r="D55">
            <v>1</v>
          </cell>
          <cell r="E55">
            <v>0</v>
          </cell>
          <cell r="F55">
            <v>3.53</v>
          </cell>
        </row>
        <row r="56">
          <cell r="B56" t="str">
            <v>ADAPTADOR   1   H   CR   EC   63mm x 2"</v>
          </cell>
          <cell r="C56" t="str">
            <v>U</v>
          </cell>
          <cell r="D56">
            <v>2</v>
          </cell>
          <cell r="E56">
            <v>0</v>
          </cell>
          <cell r="F56">
            <v>2.34</v>
          </cell>
        </row>
        <row r="57">
          <cell r="B57" t="str">
            <v xml:space="preserve">TEE 1 R/R   POLIPROPILENO  2" </v>
          </cell>
          <cell r="C57" t="str">
            <v>U</v>
          </cell>
          <cell r="D57">
            <v>2</v>
          </cell>
          <cell r="E57">
            <v>0</v>
          </cell>
          <cell r="F57">
            <v>6.72</v>
          </cell>
        </row>
        <row r="58">
          <cell r="B58" t="str">
            <v>UNIÓN   UNIVERSAL  1  R/R    POLIPROPILENO   2"</v>
          </cell>
          <cell r="C58" t="str">
            <v>U</v>
          </cell>
          <cell r="D58">
            <v>1</v>
          </cell>
          <cell r="E58">
            <v>0</v>
          </cell>
          <cell r="F58">
            <v>12.92</v>
          </cell>
        </row>
        <row r="59">
          <cell r="B59" t="str">
            <v>CODO 1 R/R   H   POLIPROPILENO  2" x 90O</v>
          </cell>
          <cell r="C59" t="str">
            <v>U</v>
          </cell>
          <cell r="D59">
            <v>2</v>
          </cell>
          <cell r="E59">
            <v>0</v>
          </cell>
          <cell r="F59">
            <v>4.59</v>
          </cell>
        </row>
        <row r="60">
          <cell r="B60" t="str">
            <v>CODO 1 R/R   H   POLIPROPILENO  1" x 90O</v>
          </cell>
          <cell r="C60" t="str">
            <v>U</v>
          </cell>
          <cell r="D60">
            <v>5</v>
          </cell>
          <cell r="E60">
            <v>0</v>
          </cell>
          <cell r="F60">
            <v>1.33</v>
          </cell>
        </row>
        <row r="61">
          <cell r="B61" t="str">
            <v xml:space="preserve">REDUCTOR  1 BUJE  PP R  2" x 1" </v>
          </cell>
          <cell r="C61" t="str">
            <v>U</v>
          </cell>
          <cell r="D61">
            <v>5</v>
          </cell>
          <cell r="E61">
            <v>0</v>
          </cell>
          <cell r="F61">
            <v>1.2</v>
          </cell>
        </row>
        <row r="62">
          <cell r="B62" t="str">
            <v>REDUCTOR  1  BUJE PP  R  1" x 1/2"</v>
          </cell>
          <cell r="C62" t="str">
            <v>U</v>
          </cell>
          <cell r="D62">
            <v>1</v>
          </cell>
          <cell r="E62">
            <v>0</v>
          </cell>
          <cell r="F62">
            <v>0.68</v>
          </cell>
        </row>
        <row r="63">
          <cell r="B63" t="str">
            <v xml:space="preserve">UNIÓN RED.  1  R/R  POLIPROPILENO  1" x 1/2" </v>
          </cell>
          <cell r="C63" t="str">
            <v>U</v>
          </cell>
          <cell r="D63">
            <v>1</v>
          </cell>
          <cell r="E63">
            <v>0</v>
          </cell>
          <cell r="F63">
            <v>1.19</v>
          </cell>
        </row>
        <row r="64">
          <cell r="B64" t="str">
            <v>UNIÓN   1  R/R    POLIPROPILENO   2"</v>
          </cell>
          <cell r="C64" t="str">
            <v>U</v>
          </cell>
          <cell r="D64">
            <v>3</v>
          </cell>
          <cell r="E64">
            <v>0</v>
          </cell>
          <cell r="F64">
            <v>2.39</v>
          </cell>
        </row>
        <row r="65">
          <cell r="B65" t="str">
            <v>UNIÓN   1  R/R    POLIPROPILENO   1"</v>
          </cell>
          <cell r="C65" t="str">
            <v>U</v>
          </cell>
          <cell r="D65">
            <v>5</v>
          </cell>
          <cell r="E65">
            <v>0</v>
          </cell>
          <cell r="F65">
            <v>1.02</v>
          </cell>
        </row>
        <row r="66">
          <cell r="B66" t="str">
            <v xml:space="preserve">FLOTADOR  D=1" </v>
          </cell>
          <cell r="C66" t="str">
            <v>U</v>
          </cell>
          <cell r="D66">
            <v>2</v>
          </cell>
          <cell r="E66">
            <v>0</v>
          </cell>
          <cell r="F66">
            <v>27.42</v>
          </cell>
        </row>
        <row r="67">
          <cell r="B67" t="str">
            <v xml:space="preserve">FLOTADOR  D=1/2" </v>
          </cell>
          <cell r="C67" t="str">
            <v>U</v>
          </cell>
          <cell r="D67">
            <v>1</v>
          </cell>
          <cell r="E67">
            <v>0</v>
          </cell>
          <cell r="F67">
            <v>15.3</v>
          </cell>
        </row>
        <row r="68">
          <cell r="B68" t="str">
            <v xml:space="preserve">VALVULA DE COMPUERTA  BRONCE ROSC   D : 2 </v>
          </cell>
          <cell r="C68" t="str">
            <v xml:space="preserve">U </v>
          </cell>
          <cell r="D68">
            <v>1</v>
          </cell>
          <cell r="E68">
            <v>0</v>
          </cell>
          <cell r="F68">
            <v>24.85</v>
          </cell>
        </row>
        <row r="69">
          <cell r="B69" t="str">
            <v>VALVULA DE COMPUERTA ROSC BRONCE   D : 1</v>
          </cell>
          <cell r="C69" t="str">
            <v xml:space="preserve">U </v>
          </cell>
          <cell r="D69">
            <v>2</v>
          </cell>
          <cell r="E69">
            <v>0</v>
          </cell>
          <cell r="F69">
            <v>10.49</v>
          </cell>
        </row>
        <row r="70">
          <cell r="B70" t="str">
            <v>KALIPEGA</v>
          </cell>
          <cell r="C70" t="str">
            <v>GALÓN</v>
          </cell>
          <cell r="D70">
            <v>0.25</v>
          </cell>
          <cell r="E70">
            <v>0</v>
          </cell>
          <cell r="F70">
            <v>27.58</v>
          </cell>
        </row>
        <row r="71">
          <cell r="B71" t="str">
            <v>POLILIMPIA</v>
          </cell>
          <cell r="C71" t="str">
            <v>GALÓN</v>
          </cell>
          <cell r="D71">
            <v>0.25</v>
          </cell>
          <cell r="E71">
            <v>0</v>
          </cell>
          <cell r="F71">
            <v>15.95</v>
          </cell>
        </row>
        <row r="72">
          <cell r="B72" t="str">
            <v>PASTA POLIMEX   125cc</v>
          </cell>
          <cell r="C72" t="str">
            <v>UNIDAD</v>
          </cell>
          <cell r="D72">
            <v>5</v>
          </cell>
          <cell r="E72">
            <v>0</v>
          </cell>
          <cell r="F72">
            <v>8.08</v>
          </cell>
        </row>
        <row r="73">
          <cell r="B73" t="str">
            <v>TEFLON EN CINTA (ROJO)</v>
          </cell>
          <cell r="C73" t="str">
            <v>UNIDAD</v>
          </cell>
          <cell r="D73">
            <v>25</v>
          </cell>
          <cell r="E73">
            <v>0</v>
          </cell>
          <cell r="F73">
            <v>0.23</v>
          </cell>
        </row>
        <row r="75">
          <cell r="B75" t="str">
            <v>ACCESORIOS TUBERÍA PRESIÓN ROSCADA</v>
          </cell>
        </row>
        <row r="76">
          <cell r="A76">
            <v>1100</v>
          </cell>
          <cell r="B76" t="str">
            <v>CODO  1  ROSCABLE CED.40  D: 2 " x 90</v>
          </cell>
          <cell r="C76" t="str">
            <v>UNIDAD</v>
          </cell>
          <cell r="D76">
            <v>1</v>
          </cell>
          <cell r="E76">
            <v>0</v>
          </cell>
          <cell r="F76">
            <v>4.55</v>
          </cell>
        </row>
        <row r="77">
          <cell r="A77">
            <v>1200</v>
          </cell>
          <cell r="B77" t="str">
            <v>CODO  1  ROSCABLE CED.40  D: 1-1/2 " x 90</v>
          </cell>
          <cell r="C77" t="str">
            <v>UNIDAD</v>
          </cell>
          <cell r="D77">
            <v>0</v>
          </cell>
          <cell r="E77">
            <v>0</v>
          </cell>
          <cell r="F77">
            <v>3.75</v>
          </cell>
        </row>
        <row r="78">
          <cell r="A78">
            <v>1300</v>
          </cell>
          <cell r="B78" t="str">
            <v>CODO  1  ROSCABLE CED.40  D: 1-1/4 " x 90</v>
          </cell>
          <cell r="C78" t="str">
            <v>UNIDAD</v>
          </cell>
          <cell r="D78">
            <v>0</v>
          </cell>
          <cell r="E78">
            <v>0</v>
          </cell>
          <cell r="F78">
            <v>2.5099999999999998</v>
          </cell>
        </row>
        <row r="79">
          <cell r="A79">
            <v>1400</v>
          </cell>
          <cell r="B79" t="str">
            <v>CODO  1  ROSCABLE CED.40  D: 1 " x 90</v>
          </cell>
          <cell r="C79" t="str">
            <v>UNIDAD</v>
          </cell>
          <cell r="D79">
            <v>1</v>
          </cell>
          <cell r="E79">
            <v>0</v>
          </cell>
          <cell r="F79">
            <v>2.34</v>
          </cell>
        </row>
        <row r="80">
          <cell r="A80">
            <v>1500</v>
          </cell>
          <cell r="B80" t="str">
            <v>CODO  1  ROSCABLE CED.40  D: 3/4 " x 90</v>
          </cell>
          <cell r="C80" t="str">
            <v>UNIDAD</v>
          </cell>
          <cell r="D80">
            <v>0</v>
          </cell>
          <cell r="E80">
            <v>0</v>
          </cell>
          <cell r="F80">
            <v>0.93</v>
          </cell>
        </row>
        <row r="81">
          <cell r="A81">
            <v>1600</v>
          </cell>
          <cell r="B81" t="str">
            <v>CODO  1  ROSCABLE CED.40  D: 1/2 " x 90</v>
          </cell>
          <cell r="C81" t="str">
            <v>UNIDAD</v>
          </cell>
          <cell r="D81">
            <v>0</v>
          </cell>
          <cell r="E81">
            <v>0</v>
          </cell>
          <cell r="F81">
            <v>0.48</v>
          </cell>
        </row>
        <row r="82">
          <cell r="A82">
            <v>1700</v>
          </cell>
          <cell r="B82" t="str">
            <v>REDUCTOR  1  ROSCABLE CED.40  D: 2 " x 1-1/2"</v>
          </cell>
          <cell r="C82" t="str">
            <v>UNIDAD</v>
          </cell>
          <cell r="D82">
            <v>2</v>
          </cell>
          <cell r="E82">
            <v>0</v>
          </cell>
          <cell r="F82">
            <v>2.75</v>
          </cell>
        </row>
        <row r="83">
          <cell r="A83">
            <v>1800</v>
          </cell>
          <cell r="B83" t="str">
            <v>REDUCTOR  1  ROSCABLE CED.40  D: 2 " x 1"</v>
          </cell>
          <cell r="C83" t="str">
            <v>UNIDAD</v>
          </cell>
          <cell r="D83">
            <v>3</v>
          </cell>
          <cell r="E83">
            <v>0</v>
          </cell>
          <cell r="F83">
            <v>2.75</v>
          </cell>
        </row>
        <row r="84">
          <cell r="A84">
            <v>1900</v>
          </cell>
          <cell r="B84" t="str">
            <v>REDUCTOR  1  ROSCABLE CED.40  D: 1-1/2 " x 1-1/4"</v>
          </cell>
          <cell r="C84" t="str">
            <v>UNIDAD</v>
          </cell>
          <cell r="D84">
            <v>2</v>
          </cell>
          <cell r="E84">
            <v>0</v>
          </cell>
          <cell r="F84">
            <v>2.48</v>
          </cell>
        </row>
        <row r="85">
          <cell r="A85">
            <v>2000</v>
          </cell>
          <cell r="B85" t="str">
            <v>UNIÓN UNIVERSAL PVC  D=4"</v>
          </cell>
          <cell r="C85" t="str">
            <v>UNIDAD</v>
          </cell>
          <cell r="D85">
            <v>0</v>
          </cell>
          <cell r="E85">
            <v>0</v>
          </cell>
          <cell r="F85">
            <v>28.13</v>
          </cell>
        </row>
        <row r="86">
          <cell r="A86">
            <v>2100</v>
          </cell>
          <cell r="B86" t="str">
            <v>UNIÓN UNIVERSAL PVC  D=3"</v>
          </cell>
          <cell r="C86" t="str">
            <v>UNIDAD</v>
          </cell>
          <cell r="D86">
            <v>2</v>
          </cell>
          <cell r="E86">
            <v>0</v>
          </cell>
          <cell r="F86">
            <v>25.52</v>
          </cell>
        </row>
        <row r="87">
          <cell r="A87">
            <v>2200</v>
          </cell>
          <cell r="B87" t="str">
            <v>TEE  1  ROSCABLE  CED. 40  D=2"</v>
          </cell>
          <cell r="C87" t="str">
            <v>UNIDAD</v>
          </cell>
          <cell r="D87">
            <v>2</v>
          </cell>
          <cell r="E87">
            <v>0</v>
          </cell>
          <cell r="F87">
            <v>6.72</v>
          </cell>
        </row>
        <row r="88">
          <cell r="A88">
            <v>2300</v>
          </cell>
          <cell r="B88" t="str">
            <v>UNIÓN ROSCABLE  CED.80  D=2"</v>
          </cell>
          <cell r="C88" t="str">
            <v>UNIDAD</v>
          </cell>
          <cell r="D88">
            <v>3</v>
          </cell>
          <cell r="E88">
            <v>0</v>
          </cell>
          <cell r="F88">
            <v>12.57</v>
          </cell>
        </row>
        <row r="89">
          <cell r="A89">
            <v>2400</v>
          </cell>
          <cell r="B89" t="str">
            <v>CODO 1 R/R   H   POLIPROPILENO  2" x 90O</v>
          </cell>
          <cell r="C89" t="str">
            <v>UNIDAD</v>
          </cell>
          <cell r="D89">
            <v>22</v>
          </cell>
          <cell r="E89">
            <v>0</v>
          </cell>
          <cell r="F89">
            <v>4.59</v>
          </cell>
        </row>
        <row r="90">
          <cell r="A90">
            <v>2500</v>
          </cell>
          <cell r="B90" t="str">
            <v>CODO 1 R/R   H   POLIPROPILENO  1-1/2" x 90O</v>
          </cell>
          <cell r="C90" t="str">
            <v>UNIDAD</v>
          </cell>
          <cell r="D90">
            <v>24</v>
          </cell>
          <cell r="E90">
            <v>0</v>
          </cell>
          <cell r="F90">
            <v>3.09</v>
          </cell>
        </row>
        <row r="91">
          <cell r="A91">
            <v>2600</v>
          </cell>
          <cell r="B91" t="str">
            <v>CODO 1 R/R   H   POLIPROPILENO  1-1/4" x 90O</v>
          </cell>
          <cell r="C91" t="str">
            <v>UNIDAD</v>
          </cell>
          <cell r="D91">
            <v>1</v>
          </cell>
          <cell r="E91">
            <v>0</v>
          </cell>
          <cell r="F91">
            <v>3.52</v>
          </cell>
        </row>
        <row r="92">
          <cell r="A92">
            <v>2700</v>
          </cell>
          <cell r="B92" t="str">
            <v>CODO 1 R/R   H   POLIPROPILENO  1" x 90O</v>
          </cell>
          <cell r="C92" t="str">
            <v>UNIDAD</v>
          </cell>
          <cell r="D92">
            <v>40</v>
          </cell>
          <cell r="E92">
            <v>0</v>
          </cell>
          <cell r="F92">
            <v>1.33</v>
          </cell>
        </row>
        <row r="93">
          <cell r="A93">
            <v>2800</v>
          </cell>
          <cell r="B93" t="str">
            <v>CODO 1 R/R   H   POLIPROPILENO  3/4" x 90O</v>
          </cell>
          <cell r="C93" t="str">
            <v>UNIDAD</v>
          </cell>
          <cell r="D93">
            <v>34</v>
          </cell>
          <cell r="E93">
            <v>0</v>
          </cell>
          <cell r="F93">
            <v>0.68</v>
          </cell>
        </row>
        <row r="94">
          <cell r="A94">
            <v>2900</v>
          </cell>
          <cell r="B94" t="str">
            <v>CODO 1 R/R   H   POLIPROPILENO  1/2" x 90O</v>
          </cell>
          <cell r="C94" t="str">
            <v>UNIDAD</v>
          </cell>
          <cell r="D94">
            <v>28</v>
          </cell>
          <cell r="E94">
            <v>0</v>
          </cell>
          <cell r="F94">
            <v>0.37</v>
          </cell>
        </row>
        <row r="95">
          <cell r="A95">
            <v>3000</v>
          </cell>
          <cell r="B95" t="str">
            <v xml:space="preserve">TEE 1 R/R   POLIPROPILENO  2" </v>
          </cell>
          <cell r="C95" t="str">
            <v>UNIDAD</v>
          </cell>
          <cell r="D95">
            <v>6</v>
          </cell>
          <cell r="E95">
            <v>0</v>
          </cell>
          <cell r="F95">
            <v>5.89</v>
          </cell>
        </row>
        <row r="96">
          <cell r="A96">
            <v>3100</v>
          </cell>
          <cell r="B96" t="str">
            <v xml:space="preserve">TEE 1 R/R   POLIPROPILENO  1-1/2" </v>
          </cell>
          <cell r="C96" t="str">
            <v>UNIDAD</v>
          </cell>
          <cell r="D96">
            <v>34</v>
          </cell>
          <cell r="E96">
            <v>0</v>
          </cell>
          <cell r="F96">
            <v>3.34</v>
          </cell>
        </row>
        <row r="97">
          <cell r="A97">
            <v>3200</v>
          </cell>
          <cell r="B97" t="str">
            <v xml:space="preserve">TEE 1 R/R   POLIPROPILENO  1" </v>
          </cell>
          <cell r="C97" t="str">
            <v>UNIDAD</v>
          </cell>
          <cell r="D97">
            <v>9</v>
          </cell>
          <cell r="E97">
            <v>0</v>
          </cell>
          <cell r="F97">
            <v>1.5</v>
          </cell>
        </row>
        <row r="98">
          <cell r="A98">
            <v>3300</v>
          </cell>
          <cell r="B98" t="str">
            <v xml:space="preserve">TEE 1 R/R   POLIPROPILENO  3/4" </v>
          </cell>
          <cell r="C98" t="str">
            <v>UNIDAD</v>
          </cell>
          <cell r="D98">
            <v>4</v>
          </cell>
          <cell r="E98">
            <v>0</v>
          </cell>
          <cell r="F98">
            <v>0.76</v>
          </cell>
        </row>
        <row r="99">
          <cell r="A99">
            <v>3400</v>
          </cell>
          <cell r="B99" t="str">
            <v xml:space="preserve">REDUCTOR  1 BUJE  PP R  2" x 1-1/2" </v>
          </cell>
          <cell r="C99" t="str">
            <v>UNIDAD</v>
          </cell>
          <cell r="D99">
            <v>6</v>
          </cell>
          <cell r="E99">
            <v>0</v>
          </cell>
          <cell r="F99">
            <v>2.85</v>
          </cell>
        </row>
        <row r="100">
          <cell r="A100">
            <v>3500</v>
          </cell>
          <cell r="B100" t="str">
            <v xml:space="preserve">REDUCTOR  1 BUJE  PP R  2" x 1-1/4" </v>
          </cell>
          <cell r="C100" t="str">
            <v>UNIDAD</v>
          </cell>
          <cell r="D100">
            <v>0</v>
          </cell>
          <cell r="E100">
            <v>0</v>
          </cell>
          <cell r="F100">
            <v>2.12</v>
          </cell>
        </row>
        <row r="101">
          <cell r="A101">
            <v>3600</v>
          </cell>
          <cell r="B101" t="str">
            <v xml:space="preserve">REDUCTOR  1 BUJE  PP R  2" x 1" </v>
          </cell>
          <cell r="C101" t="str">
            <v>UNIDAD</v>
          </cell>
          <cell r="D101">
            <v>4</v>
          </cell>
          <cell r="E101">
            <v>0</v>
          </cell>
          <cell r="F101">
            <v>1.2</v>
          </cell>
        </row>
        <row r="102">
          <cell r="A102">
            <v>3700</v>
          </cell>
          <cell r="B102" t="str">
            <v xml:space="preserve">REDUCTOR  1 BUJE  PP R  2" x 1/2" </v>
          </cell>
          <cell r="C102" t="str">
            <v>UNIDAD</v>
          </cell>
          <cell r="D102">
            <v>0</v>
          </cell>
          <cell r="E102">
            <v>0</v>
          </cell>
          <cell r="F102">
            <v>1.94</v>
          </cell>
        </row>
        <row r="103">
          <cell r="A103">
            <v>3800</v>
          </cell>
          <cell r="B103" t="str">
            <v xml:space="preserve">REDUCTOR  1 BUJE  PP R 1-1/ 2" x 1-1/4" </v>
          </cell>
          <cell r="C103" t="str">
            <v>UNIDAD</v>
          </cell>
          <cell r="D103">
            <v>0</v>
          </cell>
          <cell r="E103">
            <v>0</v>
          </cell>
          <cell r="F103">
            <v>0.62</v>
          </cell>
        </row>
        <row r="104">
          <cell r="A104">
            <v>3900</v>
          </cell>
          <cell r="B104" t="str">
            <v xml:space="preserve">REDUCTOR  1 BUJE  PP R 1-1/ 2" x 1" </v>
          </cell>
          <cell r="C104" t="str">
            <v>UNIDAD</v>
          </cell>
          <cell r="D104">
            <v>15</v>
          </cell>
          <cell r="E104">
            <v>0</v>
          </cell>
          <cell r="F104">
            <v>0.76</v>
          </cell>
        </row>
        <row r="105">
          <cell r="A105">
            <v>4000</v>
          </cell>
          <cell r="B105" t="str">
            <v xml:space="preserve">REDUCTOR  1 BUJE  PP R 1-1/ 2" x 3/4" </v>
          </cell>
          <cell r="C105" t="str">
            <v>UNIDAD</v>
          </cell>
          <cell r="D105">
            <v>2</v>
          </cell>
          <cell r="E105">
            <v>0</v>
          </cell>
          <cell r="F105">
            <v>0.94</v>
          </cell>
        </row>
        <row r="106">
          <cell r="A106">
            <v>4100</v>
          </cell>
          <cell r="B106" t="str">
            <v xml:space="preserve">REDUCTOR  1 BUJE  PP R 1-1/ 2" x 1/2" </v>
          </cell>
          <cell r="C106" t="str">
            <v>UNIDAD</v>
          </cell>
          <cell r="D106">
            <v>12</v>
          </cell>
          <cell r="E106">
            <v>0</v>
          </cell>
          <cell r="F106">
            <v>0.81</v>
          </cell>
        </row>
        <row r="107">
          <cell r="A107">
            <v>4200</v>
          </cell>
          <cell r="B107" t="str">
            <v xml:space="preserve">UNIÓN RED.  1  R/R  POLIPROPILENO  1" x 3/4" </v>
          </cell>
          <cell r="C107" t="str">
            <v>UNIDAD</v>
          </cell>
          <cell r="D107">
            <v>4</v>
          </cell>
          <cell r="E107">
            <v>0</v>
          </cell>
          <cell r="F107">
            <v>0.68</v>
          </cell>
        </row>
        <row r="108">
          <cell r="A108">
            <v>4300</v>
          </cell>
          <cell r="B108" t="str">
            <v xml:space="preserve">UNIÓN RED.  1  R/R  POLIPROPILENO  1" x 1/2" </v>
          </cell>
          <cell r="C108" t="str">
            <v>UNIDAD</v>
          </cell>
          <cell r="D108">
            <v>6</v>
          </cell>
          <cell r="E108">
            <v>0</v>
          </cell>
          <cell r="F108">
            <v>1.19</v>
          </cell>
        </row>
        <row r="109">
          <cell r="A109">
            <v>4400</v>
          </cell>
          <cell r="B109" t="str">
            <v xml:space="preserve">UNIÓN RED.  1  R/R  POLIPROPILENO  3/4" x 1/2" </v>
          </cell>
          <cell r="C109" t="str">
            <v>UNIDAD</v>
          </cell>
          <cell r="D109">
            <v>12</v>
          </cell>
          <cell r="E109">
            <v>0</v>
          </cell>
          <cell r="F109">
            <v>0.62</v>
          </cell>
        </row>
        <row r="110">
          <cell r="A110">
            <v>4500</v>
          </cell>
          <cell r="B110" t="str">
            <v>REDUCTOR  1  BUJE PP  R  1" x 3/4"</v>
          </cell>
          <cell r="C110" t="str">
            <v>UNIDAD</v>
          </cell>
          <cell r="D110">
            <v>4</v>
          </cell>
          <cell r="E110">
            <v>0</v>
          </cell>
          <cell r="F110">
            <v>0.68</v>
          </cell>
        </row>
        <row r="111">
          <cell r="A111">
            <v>4600</v>
          </cell>
          <cell r="B111" t="str">
            <v>REDUCTOR   BUJE PP  R  3/4" x 1/2"</v>
          </cell>
          <cell r="C111" t="str">
            <v>UNIDAD</v>
          </cell>
          <cell r="D111">
            <v>6</v>
          </cell>
          <cell r="E111">
            <v>0</v>
          </cell>
          <cell r="F111">
            <v>0.16</v>
          </cell>
        </row>
        <row r="112">
          <cell r="A112">
            <v>4700</v>
          </cell>
          <cell r="B112" t="str">
            <v>REDUCTOR  2  BUJE PP  R  1/2" x 1/4"</v>
          </cell>
          <cell r="C112" t="str">
            <v>UNIDAD</v>
          </cell>
          <cell r="D112">
            <v>0</v>
          </cell>
          <cell r="E112">
            <v>0</v>
          </cell>
          <cell r="F112">
            <v>0.52</v>
          </cell>
        </row>
        <row r="113">
          <cell r="A113">
            <v>4800</v>
          </cell>
          <cell r="B113" t="str">
            <v>TAPÓN    M   1   R/R    POLIPROPILENO   2"</v>
          </cell>
          <cell r="C113" t="str">
            <v>UNIDAD</v>
          </cell>
          <cell r="D113">
            <v>0</v>
          </cell>
          <cell r="E113">
            <v>0</v>
          </cell>
          <cell r="F113">
            <v>1.99</v>
          </cell>
        </row>
        <row r="114">
          <cell r="A114">
            <v>4900</v>
          </cell>
          <cell r="B114" t="str">
            <v>TAPÓN    M   1   R/R    POLIPROPILENO   1"</v>
          </cell>
          <cell r="C114" t="str">
            <v>UNIDAD</v>
          </cell>
          <cell r="D114">
            <v>0</v>
          </cell>
          <cell r="E114">
            <v>0</v>
          </cell>
          <cell r="F114">
            <v>0.45</v>
          </cell>
        </row>
        <row r="115">
          <cell r="A115">
            <v>5000</v>
          </cell>
          <cell r="B115" t="str">
            <v>UNIÓN   UNIVERSAL  1  R/R    POLIPROPILENO   2"</v>
          </cell>
          <cell r="C115" t="str">
            <v>UNIDAD</v>
          </cell>
          <cell r="D115">
            <v>5</v>
          </cell>
          <cell r="E115">
            <v>0</v>
          </cell>
          <cell r="F115">
            <v>12.92</v>
          </cell>
        </row>
        <row r="116">
          <cell r="A116">
            <v>5100</v>
          </cell>
          <cell r="B116" t="str">
            <v>UNIÓN   UNIVERSAL  1  R/R    POLIPROPILENO   1-1/2"</v>
          </cell>
          <cell r="C116" t="str">
            <v>UNIDAD</v>
          </cell>
          <cell r="D116">
            <v>0</v>
          </cell>
          <cell r="E116">
            <v>0</v>
          </cell>
          <cell r="F116">
            <v>8.75</v>
          </cell>
        </row>
        <row r="117">
          <cell r="A117">
            <v>5200</v>
          </cell>
          <cell r="B117" t="str">
            <v>UNIÓN   UNIVERSAL  1  R/R    POLIPROPILENO   1-1/4"</v>
          </cell>
          <cell r="C117" t="str">
            <v>UNIDAD</v>
          </cell>
          <cell r="D117">
            <v>2</v>
          </cell>
          <cell r="E117">
            <v>0</v>
          </cell>
          <cell r="F117">
            <v>6.58</v>
          </cell>
        </row>
        <row r="118">
          <cell r="A118">
            <v>5300</v>
          </cell>
          <cell r="B118" t="str">
            <v>UNIÓN   UNIVERSAL  1  R/R    POLIPROPILENO   1"</v>
          </cell>
          <cell r="C118" t="str">
            <v>UNIDAD</v>
          </cell>
          <cell r="D118">
            <v>0</v>
          </cell>
          <cell r="E118">
            <v>0</v>
          </cell>
          <cell r="F118">
            <v>2.91</v>
          </cell>
        </row>
        <row r="119">
          <cell r="A119">
            <v>5400</v>
          </cell>
          <cell r="B119" t="str">
            <v>TEE  REDUCTORA   1  R/R    POLIPROPILENO   1"x3/4"</v>
          </cell>
          <cell r="C119" t="str">
            <v>UNIDAD</v>
          </cell>
          <cell r="D119">
            <v>6</v>
          </cell>
          <cell r="E119">
            <v>0</v>
          </cell>
          <cell r="F119">
            <v>1.54</v>
          </cell>
        </row>
        <row r="120">
          <cell r="A120">
            <v>5500</v>
          </cell>
          <cell r="B120" t="str">
            <v>TEE  REDUCTORA   1  R/R    POLIPROPILENO   1"x1/2"</v>
          </cell>
          <cell r="C120" t="str">
            <v>UNIDAD</v>
          </cell>
          <cell r="D120">
            <v>5</v>
          </cell>
          <cell r="E120">
            <v>0</v>
          </cell>
          <cell r="F120">
            <v>1.59</v>
          </cell>
        </row>
        <row r="121">
          <cell r="A121">
            <v>5600</v>
          </cell>
          <cell r="B121" t="str">
            <v>TEE  REDUCTORA   1  R/R    POLIPROPILENO   3/4"x1/2"</v>
          </cell>
          <cell r="C121" t="str">
            <v>UNIDAD</v>
          </cell>
          <cell r="D121">
            <v>6</v>
          </cell>
          <cell r="E121">
            <v>0</v>
          </cell>
          <cell r="F121">
            <v>0.97</v>
          </cell>
        </row>
        <row r="122">
          <cell r="A122">
            <v>5700</v>
          </cell>
          <cell r="B122" t="str">
            <v>NEPLO   1  R/R    POLIPROPILENO   2" x 10cm</v>
          </cell>
          <cell r="C122" t="str">
            <v>UNIDAD</v>
          </cell>
          <cell r="D122">
            <v>16</v>
          </cell>
          <cell r="E122">
            <v>0</v>
          </cell>
          <cell r="F122">
            <v>4.3600000000000003</v>
          </cell>
        </row>
        <row r="123">
          <cell r="A123">
            <v>5800</v>
          </cell>
          <cell r="B123" t="str">
            <v>NEPLO   1  R/R    POLIPROPILENO   1-1/2" x 10cm</v>
          </cell>
          <cell r="C123" t="str">
            <v>UNIDAD</v>
          </cell>
          <cell r="D123">
            <v>12</v>
          </cell>
          <cell r="E123">
            <v>0</v>
          </cell>
          <cell r="F123">
            <v>3.38</v>
          </cell>
        </row>
        <row r="124">
          <cell r="A124">
            <v>5900</v>
          </cell>
          <cell r="B124" t="str">
            <v>NEPLO   1  R/R    POLIPROPILENO   1-1/4" x 10cm</v>
          </cell>
          <cell r="C124" t="str">
            <v>UNIDAD</v>
          </cell>
          <cell r="D124">
            <v>8</v>
          </cell>
          <cell r="E124">
            <v>0</v>
          </cell>
          <cell r="F124">
            <v>2.39</v>
          </cell>
        </row>
        <row r="125">
          <cell r="A125">
            <v>6000</v>
          </cell>
          <cell r="B125" t="str">
            <v>NEPLO   1  R/R    POLIPROPILENO   1" x 10cm</v>
          </cell>
          <cell r="C125" t="str">
            <v>UNIDAD</v>
          </cell>
          <cell r="D125">
            <v>4</v>
          </cell>
          <cell r="E125">
            <v>0</v>
          </cell>
          <cell r="F125">
            <v>1.24</v>
          </cell>
        </row>
        <row r="126">
          <cell r="A126">
            <v>6100</v>
          </cell>
          <cell r="B126" t="str">
            <v>NEPLO   1  R/R    POLIPROPILENO   1/2" x 10cm</v>
          </cell>
          <cell r="C126" t="str">
            <v>UNIDAD</v>
          </cell>
          <cell r="D126">
            <v>18</v>
          </cell>
          <cell r="E126">
            <v>0</v>
          </cell>
          <cell r="F126">
            <v>0.72</v>
          </cell>
        </row>
        <row r="127">
          <cell r="A127">
            <v>6200</v>
          </cell>
          <cell r="B127" t="str">
            <v>UNIÓN   1  R/R    POLIPROPILENO   2"</v>
          </cell>
          <cell r="C127" t="str">
            <v>UNIDAD</v>
          </cell>
          <cell r="D127">
            <v>10</v>
          </cell>
          <cell r="E127">
            <v>0</v>
          </cell>
          <cell r="F127">
            <v>2.39</v>
          </cell>
        </row>
        <row r="128">
          <cell r="A128">
            <v>6300</v>
          </cell>
          <cell r="B128" t="str">
            <v>UNIÓN   1  R/R    POLIPROPILENO  1-1/ 2"</v>
          </cell>
          <cell r="C128" t="str">
            <v>UNIDAD</v>
          </cell>
          <cell r="D128">
            <v>34</v>
          </cell>
          <cell r="E128">
            <v>0</v>
          </cell>
          <cell r="F128">
            <v>2.2000000000000002</v>
          </cell>
        </row>
        <row r="129">
          <cell r="A129">
            <v>6400</v>
          </cell>
          <cell r="B129" t="str">
            <v>UNIÓN   1  R/R    POLIPROPILENO   1"</v>
          </cell>
          <cell r="C129" t="str">
            <v>UNIDAD</v>
          </cell>
          <cell r="D129">
            <v>32</v>
          </cell>
          <cell r="E129">
            <v>0</v>
          </cell>
          <cell r="F129">
            <v>1.02</v>
          </cell>
        </row>
        <row r="130">
          <cell r="A130">
            <v>6500</v>
          </cell>
          <cell r="B130" t="str">
            <v>UNIÓN   1  R/R    POLIPROPILENO   3/4"</v>
          </cell>
          <cell r="C130" t="str">
            <v>UNIDAD</v>
          </cell>
          <cell r="D130">
            <v>18</v>
          </cell>
          <cell r="E130">
            <v>0</v>
          </cell>
          <cell r="F130">
            <v>0.5</v>
          </cell>
        </row>
        <row r="131">
          <cell r="A131">
            <v>6600</v>
          </cell>
          <cell r="B131" t="str">
            <v>UNIÓN   1  R/R    POLIPROPILENO  1/2"</v>
          </cell>
          <cell r="C131" t="str">
            <v>UNIDAD</v>
          </cell>
          <cell r="D131">
            <v>6</v>
          </cell>
          <cell r="E131">
            <v>0</v>
          </cell>
          <cell r="F131">
            <v>0.42</v>
          </cell>
        </row>
        <row r="132">
          <cell r="A132">
            <v>6700</v>
          </cell>
          <cell r="B132" t="str">
            <v>CODO  1  R/R   H   PP  INSERTO  METÁLICO  1/2" x 90O</v>
          </cell>
          <cell r="C132" t="str">
            <v>UNIDAD</v>
          </cell>
          <cell r="D132">
            <v>22</v>
          </cell>
          <cell r="E132">
            <v>0</v>
          </cell>
          <cell r="F132">
            <v>2.75</v>
          </cell>
        </row>
        <row r="133">
          <cell r="A133">
            <v>6800</v>
          </cell>
          <cell r="B133" t="str">
            <v>ADAPTADOR   M   CR   EC   20mm x 1/2"</v>
          </cell>
          <cell r="C133" t="str">
            <v>U</v>
          </cell>
          <cell r="D133">
            <v>8</v>
          </cell>
          <cell r="E133">
            <v>0</v>
          </cell>
          <cell r="F133">
            <v>0.24</v>
          </cell>
        </row>
        <row r="134">
          <cell r="A134">
            <v>6900</v>
          </cell>
          <cell r="B134" t="str">
            <v>TAPÓN    H   1   R/R    POLIPROPILENO   1"</v>
          </cell>
          <cell r="C134" t="str">
            <v>UNIDAD</v>
          </cell>
          <cell r="D134">
            <v>8</v>
          </cell>
          <cell r="E134">
            <v>0</v>
          </cell>
          <cell r="F134">
            <v>0.5</v>
          </cell>
        </row>
        <row r="135">
          <cell r="A135">
            <v>7000</v>
          </cell>
          <cell r="B135" t="str">
            <v>TAPÓN    H   1   R/R    POLIPROPILENO   3/4"</v>
          </cell>
          <cell r="C135" t="str">
            <v>UNIDAD</v>
          </cell>
          <cell r="D135">
            <v>4</v>
          </cell>
          <cell r="E135">
            <v>0</v>
          </cell>
          <cell r="F135">
            <v>0.28000000000000003</v>
          </cell>
        </row>
        <row r="136">
          <cell r="A136">
            <v>7950</v>
          </cell>
          <cell r="B136" t="str">
            <v xml:space="preserve">FLOTADOR  D=2" </v>
          </cell>
          <cell r="C136" t="str">
            <v>U</v>
          </cell>
          <cell r="D136">
            <v>1</v>
          </cell>
          <cell r="E136">
            <v>0</v>
          </cell>
          <cell r="F136">
            <v>55.54</v>
          </cell>
        </row>
        <row r="137">
          <cell r="A137">
            <v>7250</v>
          </cell>
          <cell r="B137" t="str">
            <v xml:space="preserve">VALVULA ESFERICA  CROMADA   ROSC. D: 3" </v>
          </cell>
          <cell r="C137" t="str">
            <v xml:space="preserve">U </v>
          </cell>
          <cell r="D137">
            <v>2</v>
          </cell>
          <cell r="E137">
            <v>0</v>
          </cell>
          <cell r="F137">
            <v>85.68</v>
          </cell>
        </row>
        <row r="138">
          <cell r="A138">
            <v>7800</v>
          </cell>
          <cell r="B138" t="str">
            <v>VÁLVULA CHECK  ROSC .  BRONCE   D=3"</v>
          </cell>
          <cell r="C138" t="str">
            <v>U</v>
          </cell>
          <cell r="D138">
            <v>2</v>
          </cell>
          <cell r="E138">
            <v>0</v>
          </cell>
          <cell r="F138">
            <v>176.4</v>
          </cell>
        </row>
        <row r="139">
          <cell r="A139">
            <v>8000</v>
          </cell>
          <cell r="B139" t="str">
            <v>KALIPEGA</v>
          </cell>
          <cell r="C139" t="str">
            <v>GALÓN</v>
          </cell>
          <cell r="D139">
            <v>2</v>
          </cell>
          <cell r="E139">
            <v>0</v>
          </cell>
          <cell r="F139">
            <v>27.58</v>
          </cell>
        </row>
        <row r="140">
          <cell r="A140">
            <v>9000</v>
          </cell>
          <cell r="B140" t="str">
            <v>POLILIMPIA</v>
          </cell>
          <cell r="C140" t="str">
            <v>GALÓN</v>
          </cell>
          <cell r="D140">
            <v>2</v>
          </cell>
          <cell r="E140">
            <v>0</v>
          </cell>
          <cell r="F140">
            <v>15.95</v>
          </cell>
        </row>
        <row r="141">
          <cell r="A141">
            <v>9100</v>
          </cell>
          <cell r="B141" t="str">
            <v>PASTA POLIMEX   125cc</v>
          </cell>
          <cell r="C141" t="str">
            <v>UNIDAD</v>
          </cell>
          <cell r="D141">
            <v>18</v>
          </cell>
          <cell r="E141">
            <v>0</v>
          </cell>
          <cell r="F141">
            <v>8.08</v>
          </cell>
        </row>
        <row r="142">
          <cell r="A142">
            <v>9150</v>
          </cell>
          <cell r="B142" t="str">
            <v>TEFLON EN CINTA (ROJO)</v>
          </cell>
          <cell r="C142" t="str">
            <v>UNIDAD</v>
          </cell>
          <cell r="D142">
            <v>100</v>
          </cell>
          <cell r="E142">
            <v>0</v>
          </cell>
          <cell r="F142">
            <v>0.23</v>
          </cell>
        </row>
        <row r="144">
          <cell r="B144" t="str">
            <v>VALVULAS</v>
          </cell>
        </row>
        <row r="145">
          <cell r="A145">
            <v>7350</v>
          </cell>
          <cell r="B145" t="str">
            <v xml:space="preserve">VALVULA DE COMPUERTA  BRONCE ROSC   D : 2 </v>
          </cell>
          <cell r="C145" t="str">
            <v xml:space="preserve">U </v>
          </cell>
          <cell r="D145">
            <v>2</v>
          </cell>
          <cell r="E145">
            <v>0</v>
          </cell>
          <cell r="F145">
            <v>35.03</v>
          </cell>
        </row>
        <row r="146">
          <cell r="A146">
            <v>7400</v>
          </cell>
          <cell r="B146" t="str">
            <v xml:space="preserve">VALVULA DE COMPUERTA ROSC BRONCE   D : 1-1/2 </v>
          </cell>
          <cell r="C146" t="str">
            <v xml:space="preserve">U </v>
          </cell>
          <cell r="D146">
            <v>1</v>
          </cell>
          <cell r="E146">
            <v>0</v>
          </cell>
          <cell r="F146">
            <v>21.99</v>
          </cell>
        </row>
        <row r="147">
          <cell r="A147">
            <v>7500</v>
          </cell>
          <cell r="B147" t="str">
            <v>VALVULA DE COMPUERTA ROSC BRONCE   D : 1</v>
          </cell>
          <cell r="C147" t="str">
            <v xml:space="preserve">U </v>
          </cell>
          <cell r="D147">
            <v>4</v>
          </cell>
          <cell r="E147">
            <v>0</v>
          </cell>
          <cell r="F147">
            <v>11.41</v>
          </cell>
        </row>
        <row r="148">
          <cell r="A148">
            <v>7550</v>
          </cell>
          <cell r="B148" t="str">
            <v>VALVULA DE COMPUERTA ROSC BRONCE   D : 3/4</v>
          </cell>
          <cell r="C148" t="str">
            <v xml:space="preserve">U </v>
          </cell>
          <cell r="D148">
            <v>7</v>
          </cell>
          <cell r="E148">
            <v>0</v>
          </cell>
          <cell r="F148">
            <v>8.35</v>
          </cell>
        </row>
        <row r="149">
          <cell r="A149">
            <v>7600</v>
          </cell>
          <cell r="B149" t="str">
            <v>VALVULA DE COMPUERTA ROSC BRONCE   D : 1/2</v>
          </cell>
          <cell r="C149" t="str">
            <v xml:space="preserve">U </v>
          </cell>
          <cell r="D149">
            <v>19</v>
          </cell>
          <cell r="E149">
            <v>0</v>
          </cell>
          <cell r="F149">
            <v>6.4</v>
          </cell>
        </row>
        <row r="150">
          <cell r="A150">
            <v>7650</v>
          </cell>
          <cell r="B150" t="str">
            <v xml:space="preserve">LLAVES DE MANGERA </v>
          </cell>
          <cell r="C150" t="str">
            <v xml:space="preserve">U </v>
          </cell>
          <cell r="D150">
            <v>15</v>
          </cell>
          <cell r="E150">
            <v>0</v>
          </cell>
          <cell r="F150">
            <v>5.7</v>
          </cell>
        </row>
        <row r="151">
          <cell r="A151">
            <v>7700</v>
          </cell>
          <cell r="B151" t="str">
            <v>CAJA PARA MEDIDOR</v>
          </cell>
          <cell r="C151" t="str">
            <v xml:space="preserve">U </v>
          </cell>
          <cell r="D151">
            <v>1</v>
          </cell>
          <cell r="E151">
            <v>0</v>
          </cell>
          <cell r="F151">
            <v>115.92</v>
          </cell>
        </row>
        <row r="152">
          <cell r="A152">
            <v>7750</v>
          </cell>
          <cell r="B152" t="str">
            <v>MEDIDOR DE CHORRO MULTIPLE CON 2 ACOPLES D=1"</v>
          </cell>
          <cell r="C152" t="str">
            <v xml:space="preserve">U </v>
          </cell>
          <cell r="D152">
            <v>1</v>
          </cell>
          <cell r="E152">
            <v>0</v>
          </cell>
          <cell r="F152">
            <v>50.08</v>
          </cell>
        </row>
        <row r="154">
          <cell r="A154">
            <v>7760</v>
          </cell>
          <cell r="B154" t="str">
            <v>MISCELANEOS</v>
          </cell>
          <cell r="C154" t="str">
            <v>GLB</v>
          </cell>
          <cell r="D154">
            <v>46</v>
          </cell>
          <cell r="E154">
            <v>0</v>
          </cell>
          <cell r="F154">
            <v>0.43</v>
          </cell>
        </row>
        <row r="156">
          <cell r="B156" t="str">
            <v>ACCESORIOS DE RED</v>
          </cell>
        </row>
        <row r="157">
          <cell r="A157">
            <v>8600</v>
          </cell>
          <cell r="B157" t="str">
            <v>ACCESORIOS DE PVC PRESIÓN ROSCADA. D= 2"</v>
          </cell>
          <cell r="C157" t="str">
            <v>U</v>
          </cell>
          <cell r="D157">
            <v>42</v>
          </cell>
          <cell r="E157">
            <v>0</v>
          </cell>
          <cell r="F157">
            <v>2.4700000000000002</v>
          </cell>
        </row>
        <row r="158">
          <cell r="A158">
            <v>8650</v>
          </cell>
          <cell r="B158" t="str">
            <v>ACCESORIOS DE PVC PRESIÓN ROSCADA. D= 1-1/2"</v>
          </cell>
          <cell r="C158" t="str">
            <v>U</v>
          </cell>
          <cell r="D158">
            <v>212</v>
          </cell>
          <cell r="E158">
            <v>0</v>
          </cell>
          <cell r="F158">
            <v>2.4700000000000002</v>
          </cell>
        </row>
        <row r="159">
          <cell r="A159">
            <v>8750</v>
          </cell>
          <cell r="B159" t="str">
            <v>ACCESORIOS DE PVC PRESIÓN ROSCADA. D= 1"</v>
          </cell>
          <cell r="C159" t="str">
            <v>U</v>
          </cell>
          <cell r="D159">
            <v>244</v>
          </cell>
          <cell r="E159">
            <v>0</v>
          </cell>
          <cell r="F159">
            <v>2.4700000000000002</v>
          </cell>
        </row>
        <row r="160">
          <cell r="A160">
            <v>8800</v>
          </cell>
          <cell r="B160" t="str">
            <v>ACCESORIOS DE PVC PRESIÓN ROSCADA. D= 3/4"</v>
          </cell>
          <cell r="C160" t="str">
            <v>U</v>
          </cell>
          <cell r="D160">
            <v>160</v>
          </cell>
          <cell r="E160">
            <v>0</v>
          </cell>
          <cell r="F160">
            <v>2.4700000000000002</v>
          </cell>
        </row>
        <row r="161">
          <cell r="A161">
            <v>8850</v>
          </cell>
          <cell r="B161" t="str">
            <v>ACCESORIOS DE PVC PRESIÓN ROSCADA. D= 1/2"</v>
          </cell>
          <cell r="C161" t="str">
            <v>U</v>
          </cell>
          <cell r="D161">
            <v>42</v>
          </cell>
          <cell r="E161">
            <v>0</v>
          </cell>
          <cell r="F161">
            <v>2.4700000000000002</v>
          </cell>
        </row>
        <row r="162">
          <cell r="D162">
            <v>700</v>
          </cell>
        </row>
        <row r="164">
          <cell r="A164" t="str">
            <v>600-01</v>
          </cell>
          <cell r="B164" t="str">
            <v>CTO. BOMBAS Y CISTERNA #1  (VÁLVULAS Y ACC.)</v>
          </cell>
          <cell r="C164" t="str">
            <v>GLB</v>
          </cell>
          <cell r="D164">
            <v>23</v>
          </cell>
          <cell r="E164">
            <v>0</v>
          </cell>
          <cell r="F164">
            <v>48.71</v>
          </cell>
        </row>
        <row r="165">
          <cell r="B165" t="str">
            <v>TUBERÍA</v>
          </cell>
        </row>
        <row r="166">
          <cell r="A166">
            <v>100</v>
          </cell>
          <cell r="B166" t="str">
            <v>TUBERIA DE PVC PRESIÓN U/Z  D= 110mm    0.8MPa</v>
          </cell>
          <cell r="C166" t="str">
            <v>MTS</v>
          </cell>
          <cell r="D166">
            <v>3</v>
          </cell>
          <cell r="E166">
            <v>0</v>
          </cell>
          <cell r="F166">
            <v>6.92</v>
          </cell>
        </row>
        <row r="167">
          <cell r="A167">
            <v>300</v>
          </cell>
          <cell r="B167" t="str">
            <v>TUBERIA DE PVC PRESIÓN U/Z  D= 75mm    0.8MPa</v>
          </cell>
          <cell r="C167" t="str">
            <v>MTS</v>
          </cell>
          <cell r="D167">
            <v>14</v>
          </cell>
          <cell r="E167">
            <v>0</v>
          </cell>
          <cell r="F167">
            <v>3.27</v>
          </cell>
        </row>
        <row r="168">
          <cell r="A168">
            <v>400</v>
          </cell>
          <cell r="B168" t="str">
            <v>TUBERIA DE PVC PRESIÓN U/Z  D= 63mm    0.8MPa</v>
          </cell>
          <cell r="C168" t="str">
            <v>MTS</v>
          </cell>
          <cell r="D168">
            <v>2</v>
          </cell>
          <cell r="E168">
            <v>0</v>
          </cell>
          <cell r="F168">
            <v>2.61</v>
          </cell>
        </row>
        <row r="169">
          <cell r="A169">
            <v>500</v>
          </cell>
          <cell r="B169" t="str">
            <v>TUBERIA DE PVC PRESIÓN ROSC. D= 2"</v>
          </cell>
          <cell r="C169" t="str">
            <v>MTS</v>
          </cell>
          <cell r="D169">
            <v>3</v>
          </cell>
          <cell r="E169">
            <v>0</v>
          </cell>
          <cell r="F169">
            <v>5.07</v>
          </cell>
        </row>
        <row r="170">
          <cell r="A170">
            <v>600</v>
          </cell>
          <cell r="B170" t="str">
            <v>TUBERIA DE PVC PRESIÓN ROSC. D= 1 1/2"</v>
          </cell>
          <cell r="C170" t="str">
            <v>MTS</v>
          </cell>
          <cell r="D170">
            <v>1</v>
          </cell>
          <cell r="E170">
            <v>0</v>
          </cell>
          <cell r="F170">
            <v>4.03</v>
          </cell>
        </row>
        <row r="171">
          <cell r="D171">
            <v>23</v>
          </cell>
        </row>
        <row r="172">
          <cell r="A172" t="str">
            <v>600-02</v>
          </cell>
          <cell r="B172" t="str">
            <v xml:space="preserve">TUBERÍA DE PRESIÓN U/Z , ROSCABLE </v>
          </cell>
          <cell r="C172" t="str">
            <v>GLB</v>
          </cell>
          <cell r="D172">
            <v>1</v>
          </cell>
          <cell r="E172">
            <v>0</v>
          </cell>
          <cell r="F172">
            <v>81.900000000000006</v>
          </cell>
        </row>
        <row r="173">
          <cell r="A173">
            <v>1001</v>
          </cell>
          <cell r="B173" t="str">
            <v>TUBERIA DE PVC PP ROSCABLE  D= 2"</v>
          </cell>
          <cell r="C173" t="str">
            <v>MTS</v>
          </cell>
          <cell r="D173">
            <v>6</v>
          </cell>
          <cell r="E173">
            <v>0</v>
          </cell>
          <cell r="F173">
            <v>6.88</v>
          </cell>
        </row>
        <row r="174">
          <cell r="A174">
            <v>1002</v>
          </cell>
          <cell r="B174" t="str">
            <v>TUBERIA DE PVC PP ROSCABLE  D= 1-1/2"</v>
          </cell>
          <cell r="C174" t="str">
            <v>MTS</v>
          </cell>
          <cell r="D174">
            <v>6</v>
          </cell>
          <cell r="E174">
            <v>0</v>
          </cell>
          <cell r="F174">
            <v>5.15</v>
          </cell>
        </row>
        <row r="175">
          <cell r="A175">
            <v>101</v>
          </cell>
          <cell r="B175" t="str">
            <v>CODO PVC  EC    D=110mm x 90O</v>
          </cell>
          <cell r="C175" t="str">
            <v>U</v>
          </cell>
          <cell r="D175">
            <v>2</v>
          </cell>
          <cell r="E175">
            <v>0</v>
          </cell>
          <cell r="F175">
            <v>9.8800000000000008</v>
          </cell>
        </row>
        <row r="176">
          <cell r="A176">
            <v>103</v>
          </cell>
          <cell r="B176" t="str">
            <v>CODO PVC  EC    D=75mm x 90O</v>
          </cell>
          <cell r="C176" t="str">
            <v>U</v>
          </cell>
          <cell r="D176">
            <v>4</v>
          </cell>
          <cell r="E176">
            <v>0</v>
          </cell>
          <cell r="F176">
            <v>5.19</v>
          </cell>
        </row>
        <row r="177">
          <cell r="A177">
            <v>107</v>
          </cell>
          <cell r="B177" t="str">
            <v>REDUCTOR 1  BUJE EC  75mm A 63mm</v>
          </cell>
          <cell r="C177" t="str">
            <v>U</v>
          </cell>
          <cell r="D177">
            <v>2</v>
          </cell>
          <cell r="E177">
            <v>0</v>
          </cell>
          <cell r="F177">
            <v>1.86</v>
          </cell>
        </row>
        <row r="178">
          <cell r="A178">
            <v>108</v>
          </cell>
          <cell r="B178" t="str">
            <v>ADAPTADOR   1   H   CR   EC   63mm x 2"</v>
          </cell>
          <cell r="C178" t="str">
            <v>U</v>
          </cell>
          <cell r="D178">
            <v>4</v>
          </cell>
          <cell r="E178">
            <v>0</v>
          </cell>
          <cell r="F178">
            <v>2.34</v>
          </cell>
        </row>
        <row r="179">
          <cell r="A179">
            <v>112</v>
          </cell>
          <cell r="B179" t="str">
            <v>ADAPTADOR   M   CR   EC   110mm x 4"</v>
          </cell>
          <cell r="C179" t="str">
            <v>U</v>
          </cell>
          <cell r="D179">
            <v>2</v>
          </cell>
          <cell r="E179">
            <v>0</v>
          </cell>
          <cell r="F179">
            <v>6.61</v>
          </cell>
        </row>
        <row r="180">
          <cell r="A180">
            <v>113</v>
          </cell>
          <cell r="B180" t="str">
            <v>ADAPTADOR   M   CR   EC   75mm x 3"</v>
          </cell>
          <cell r="C180" t="str">
            <v>U</v>
          </cell>
          <cell r="D180">
            <v>6</v>
          </cell>
          <cell r="E180">
            <v>0</v>
          </cell>
          <cell r="F180">
            <v>6.15</v>
          </cell>
        </row>
        <row r="181">
          <cell r="A181">
            <v>115</v>
          </cell>
          <cell r="B181" t="str">
            <v>ADAPTADOR   M   CR   EC   63mm x 2"</v>
          </cell>
          <cell r="C181" t="str">
            <v>U</v>
          </cell>
          <cell r="D181">
            <v>2</v>
          </cell>
          <cell r="E181">
            <v>0</v>
          </cell>
          <cell r="F181">
            <v>2.4700000000000002</v>
          </cell>
        </row>
        <row r="182">
          <cell r="A182">
            <v>2000</v>
          </cell>
          <cell r="B182" t="str">
            <v>UNIÓN UNIVERSAL PVC  D=4"</v>
          </cell>
          <cell r="C182" t="str">
            <v>U</v>
          </cell>
          <cell r="D182">
            <v>2</v>
          </cell>
          <cell r="E182">
            <v>0</v>
          </cell>
          <cell r="F182">
            <v>28.13</v>
          </cell>
        </row>
        <row r="183">
          <cell r="A183">
            <v>119</v>
          </cell>
          <cell r="B183" t="str">
            <v>TEE   1     EC  75mm</v>
          </cell>
          <cell r="C183" t="str">
            <v>U</v>
          </cell>
          <cell r="D183">
            <v>2</v>
          </cell>
          <cell r="E183">
            <v>0</v>
          </cell>
          <cell r="F183">
            <v>3.83</v>
          </cell>
        </row>
        <row r="184">
          <cell r="A184">
            <v>120</v>
          </cell>
          <cell r="B184" t="str">
            <v>TEE   1     EC  63mm</v>
          </cell>
          <cell r="C184" t="str">
            <v>U</v>
          </cell>
          <cell r="D184">
            <v>3</v>
          </cell>
          <cell r="E184">
            <v>0</v>
          </cell>
          <cell r="F184">
            <v>3.53</v>
          </cell>
        </row>
        <row r="185">
          <cell r="A185">
            <v>123</v>
          </cell>
          <cell r="B185" t="str">
            <v>UNIÓN  CC   EC  75mm</v>
          </cell>
          <cell r="C185" t="str">
            <v>U</v>
          </cell>
          <cell r="D185">
            <v>6</v>
          </cell>
          <cell r="E185">
            <v>0</v>
          </cell>
          <cell r="F185">
            <v>1.94</v>
          </cell>
        </row>
        <row r="186">
          <cell r="A186">
            <v>124</v>
          </cell>
          <cell r="B186" t="str">
            <v>UNIÓN  CC   EC  63mm</v>
          </cell>
          <cell r="C186" t="str">
            <v>U</v>
          </cell>
          <cell r="D186">
            <v>2</v>
          </cell>
          <cell r="E186">
            <v>0</v>
          </cell>
          <cell r="F186">
            <v>2.83</v>
          </cell>
        </row>
        <row r="187">
          <cell r="A187">
            <v>2400</v>
          </cell>
          <cell r="B187" t="str">
            <v>CODO 1 R/R   H   POLIPROPILENO  2" x 90O</v>
          </cell>
          <cell r="C187" t="str">
            <v>UNIDAD</v>
          </cell>
          <cell r="D187">
            <v>3</v>
          </cell>
          <cell r="E187">
            <v>0</v>
          </cell>
          <cell r="F187">
            <v>4.59</v>
          </cell>
        </row>
        <row r="188">
          <cell r="A188">
            <v>2600</v>
          </cell>
          <cell r="B188" t="str">
            <v>CODO 1 R/R   H   POLIPROPILENO  1-1/4" x 90O</v>
          </cell>
          <cell r="C188" t="str">
            <v>UNIDAD</v>
          </cell>
          <cell r="D188">
            <v>3</v>
          </cell>
          <cell r="E188">
            <v>0</v>
          </cell>
          <cell r="F188">
            <v>3.52</v>
          </cell>
        </row>
        <row r="189">
          <cell r="A189">
            <v>3000</v>
          </cell>
          <cell r="B189" t="str">
            <v xml:space="preserve">TEE 1 R/R   POLIPROPILENO  2" </v>
          </cell>
          <cell r="C189" t="str">
            <v>UNIDAD</v>
          </cell>
          <cell r="D189">
            <v>4</v>
          </cell>
          <cell r="E189">
            <v>0</v>
          </cell>
          <cell r="F189">
            <v>5.89</v>
          </cell>
        </row>
        <row r="190">
          <cell r="A190">
            <v>3400</v>
          </cell>
          <cell r="B190" t="str">
            <v xml:space="preserve">REDUCTOR  1 BUJE  PP R  2" x 1-1/2" </v>
          </cell>
          <cell r="C190" t="str">
            <v>UNIDAD</v>
          </cell>
          <cell r="D190">
            <v>2</v>
          </cell>
          <cell r="E190">
            <v>0</v>
          </cell>
          <cell r="F190">
            <v>2.85</v>
          </cell>
        </row>
        <row r="191">
          <cell r="A191">
            <v>3500</v>
          </cell>
          <cell r="B191" t="str">
            <v xml:space="preserve">REDUCTOR  1 BUJE  PP R  2" x 1-1/4" </v>
          </cell>
          <cell r="C191" t="str">
            <v>UNIDAD</v>
          </cell>
          <cell r="D191">
            <v>2</v>
          </cell>
          <cell r="E191">
            <v>0</v>
          </cell>
          <cell r="F191">
            <v>2.12</v>
          </cell>
        </row>
        <row r="192">
          <cell r="A192">
            <v>3700</v>
          </cell>
          <cell r="B192" t="str">
            <v xml:space="preserve">REDUCTOR  1 BUJE  PP R  2" x 1/2" </v>
          </cell>
          <cell r="C192" t="str">
            <v>UNIDAD</v>
          </cell>
          <cell r="D192">
            <v>2</v>
          </cell>
          <cell r="E192">
            <v>0</v>
          </cell>
          <cell r="F192">
            <v>1.94</v>
          </cell>
        </row>
        <row r="193">
          <cell r="A193">
            <v>3800</v>
          </cell>
          <cell r="B193" t="str">
            <v xml:space="preserve">REDUCTOR  1 BUJE  PP R 1-1/ 2" x 1-1/4" </v>
          </cell>
          <cell r="C193" t="str">
            <v>UNIDAD</v>
          </cell>
          <cell r="D193">
            <v>2</v>
          </cell>
          <cell r="E193">
            <v>0</v>
          </cell>
          <cell r="F193">
            <v>0.62</v>
          </cell>
        </row>
        <row r="194">
          <cell r="A194">
            <v>4700</v>
          </cell>
          <cell r="B194" t="str">
            <v>REDUCTOR  2  BUJE PP  R  1/2" x 1/4"</v>
          </cell>
          <cell r="C194" t="str">
            <v>UNIDAD</v>
          </cell>
          <cell r="D194">
            <v>2</v>
          </cell>
          <cell r="E194">
            <v>0</v>
          </cell>
          <cell r="F194">
            <v>0.52</v>
          </cell>
        </row>
        <row r="195">
          <cell r="A195">
            <v>4800</v>
          </cell>
          <cell r="B195" t="str">
            <v>TAPÓN    M   1   R/R    POLIPROPILENO   2"</v>
          </cell>
          <cell r="C195" t="str">
            <v>UNIDAD</v>
          </cell>
          <cell r="D195">
            <v>2</v>
          </cell>
          <cell r="E195">
            <v>0</v>
          </cell>
          <cell r="F195">
            <v>1.99</v>
          </cell>
        </row>
        <row r="196">
          <cell r="A196">
            <v>5000</v>
          </cell>
          <cell r="B196" t="str">
            <v>UNIÓN   UNIVERSAL  1  R/R    POLIPROPILENO   2"</v>
          </cell>
          <cell r="C196" t="str">
            <v>UNIDAD</v>
          </cell>
          <cell r="D196">
            <v>4</v>
          </cell>
          <cell r="E196">
            <v>0</v>
          </cell>
          <cell r="F196">
            <v>12.92</v>
          </cell>
        </row>
        <row r="197">
          <cell r="A197">
            <v>5100</v>
          </cell>
          <cell r="B197" t="str">
            <v>UNIÓN   UNIVERSAL  1  R/R    POLIPROPILENO   1-1/2"</v>
          </cell>
          <cell r="C197" t="str">
            <v>UNIDAD</v>
          </cell>
          <cell r="D197">
            <v>2</v>
          </cell>
          <cell r="E197">
            <v>0</v>
          </cell>
          <cell r="F197">
            <v>8.75</v>
          </cell>
        </row>
        <row r="198">
          <cell r="A198">
            <v>7200</v>
          </cell>
          <cell r="B198" t="str">
            <v xml:space="preserve">VALVULA ESFERICA  CROMADA  ROSC. D: 4" </v>
          </cell>
          <cell r="C198" t="str">
            <v xml:space="preserve">U </v>
          </cell>
          <cell r="D198">
            <v>1</v>
          </cell>
          <cell r="E198">
            <v>0</v>
          </cell>
          <cell r="F198">
            <v>148.94999999999999</v>
          </cell>
        </row>
        <row r="199">
          <cell r="A199">
            <v>7250</v>
          </cell>
          <cell r="B199" t="str">
            <v xml:space="preserve">VALVULA ESFERICA  CROMADA   ROSC. D: 3" </v>
          </cell>
          <cell r="C199" t="str">
            <v xml:space="preserve">U </v>
          </cell>
          <cell r="D199">
            <v>2</v>
          </cell>
          <cell r="E199">
            <v>0</v>
          </cell>
          <cell r="F199">
            <v>111.15</v>
          </cell>
        </row>
        <row r="200">
          <cell r="A200">
            <v>7350</v>
          </cell>
          <cell r="B200" t="str">
            <v xml:space="preserve">VALVULA DE COMPUERTA  BRONCE ROSC   D : 2 </v>
          </cell>
          <cell r="C200" t="str">
            <v xml:space="preserve">U </v>
          </cell>
          <cell r="D200">
            <v>4</v>
          </cell>
          <cell r="E200">
            <v>0</v>
          </cell>
          <cell r="F200">
            <v>24.85</v>
          </cell>
        </row>
        <row r="201">
          <cell r="A201">
            <v>7400</v>
          </cell>
          <cell r="B201" t="str">
            <v xml:space="preserve">VALVULA DE COMPUERTA ROSC BRONCE   D : 1-1/2 </v>
          </cell>
          <cell r="C201" t="str">
            <v xml:space="preserve">U </v>
          </cell>
          <cell r="D201">
            <v>2</v>
          </cell>
          <cell r="E201">
            <v>0</v>
          </cell>
          <cell r="F201">
            <v>19.989999999999998</v>
          </cell>
        </row>
        <row r="202">
          <cell r="A202">
            <v>7850</v>
          </cell>
          <cell r="B202" t="str">
            <v>VÁLVULA CHECK  ROSC .  BRONCE   D=2"</v>
          </cell>
          <cell r="C202" t="str">
            <v>U</v>
          </cell>
          <cell r="D202">
            <v>2</v>
          </cell>
          <cell r="E202">
            <v>0</v>
          </cell>
          <cell r="F202">
            <v>54</v>
          </cell>
        </row>
        <row r="203">
          <cell r="A203">
            <v>7900</v>
          </cell>
          <cell r="B203" t="str">
            <v>VÁLVULA DE PIE BRONCE  D=3"</v>
          </cell>
          <cell r="C203" t="str">
            <v>U</v>
          </cell>
          <cell r="D203">
            <v>2</v>
          </cell>
          <cell r="E203">
            <v>0</v>
          </cell>
          <cell r="F203">
            <v>59.27</v>
          </cell>
        </row>
        <row r="204">
          <cell r="A204">
            <v>7950</v>
          </cell>
          <cell r="B204" t="str">
            <v>KALIPEGA</v>
          </cell>
          <cell r="C204" t="str">
            <v>GALÓN</v>
          </cell>
          <cell r="D204">
            <v>1</v>
          </cell>
          <cell r="E204">
            <v>0</v>
          </cell>
          <cell r="F204">
            <v>27.58</v>
          </cell>
        </row>
        <row r="205">
          <cell r="A205">
            <v>7960</v>
          </cell>
          <cell r="B205" t="str">
            <v>POLILIMPIA</v>
          </cell>
          <cell r="C205" t="str">
            <v>GALÓN</v>
          </cell>
          <cell r="D205">
            <v>1</v>
          </cell>
          <cell r="E205">
            <v>0</v>
          </cell>
          <cell r="F205">
            <v>15.95</v>
          </cell>
        </row>
        <row r="206">
          <cell r="A206">
            <v>9100</v>
          </cell>
          <cell r="B206" t="str">
            <v>PASTA POLIMEX   125cc</v>
          </cell>
          <cell r="C206" t="str">
            <v>UNIDAD</v>
          </cell>
          <cell r="D206">
            <v>6</v>
          </cell>
          <cell r="E206">
            <v>0</v>
          </cell>
          <cell r="F206">
            <v>8.08</v>
          </cell>
        </row>
        <row r="207">
          <cell r="A207">
            <v>9150</v>
          </cell>
          <cell r="B207" t="str">
            <v>TEFLON EN CINTA (ROJO)</v>
          </cell>
          <cell r="C207" t="str">
            <v>UNIDAD</v>
          </cell>
          <cell r="D207">
            <v>25</v>
          </cell>
          <cell r="E207">
            <v>0</v>
          </cell>
          <cell r="F207">
            <v>0.23</v>
          </cell>
        </row>
        <row r="209">
          <cell r="A209" t="str">
            <v>800-01</v>
          </cell>
          <cell r="B209" t="str">
            <v>CTO. BOMBAS Y CISTERNA  #2  (TUBERÍA Y ACC.)</v>
          </cell>
          <cell r="C209" t="str">
            <v>GLB</v>
          </cell>
          <cell r="D209">
            <v>15</v>
          </cell>
          <cell r="E209">
            <v>0</v>
          </cell>
          <cell r="F209">
            <v>8.5399999999999991</v>
          </cell>
        </row>
        <row r="210">
          <cell r="B210" t="str">
            <v>TUBERÍA</v>
          </cell>
        </row>
        <row r="211">
          <cell r="A211">
            <v>700</v>
          </cell>
          <cell r="B211" t="str">
            <v>TUBERIA DE PVC PRESIÓN ROSC. D= 1 1/4"</v>
          </cell>
          <cell r="C211" t="str">
            <v>MTS</v>
          </cell>
          <cell r="D211">
            <v>12</v>
          </cell>
          <cell r="E211">
            <v>0</v>
          </cell>
          <cell r="F211">
            <v>3.34</v>
          </cell>
        </row>
        <row r="212">
          <cell r="A212">
            <v>800</v>
          </cell>
          <cell r="B212" t="str">
            <v>TUBERIA DE PVC PRESIÓN ROSC. D= 1"</v>
          </cell>
          <cell r="C212" t="str">
            <v>MTS</v>
          </cell>
          <cell r="D212">
            <v>3</v>
          </cell>
          <cell r="E212">
            <v>0</v>
          </cell>
          <cell r="F212">
            <v>2.57</v>
          </cell>
        </row>
        <row r="213">
          <cell r="D213">
            <v>15</v>
          </cell>
        </row>
        <row r="214">
          <cell r="A214" t="str">
            <v>800-02</v>
          </cell>
          <cell r="B214" t="str">
            <v xml:space="preserve">TUBERÍA DE PRESIÓN U/Z , ROSCABLE </v>
          </cell>
          <cell r="C214" t="str">
            <v>GLB</v>
          </cell>
          <cell r="D214">
            <v>1</v>
          </cell>
          <cell r="E214">
            <v>0</v>
          </cell>
          <cell r="F214">
            <v>43.01</v>
          </cell>
        </row>
        <row r="215">
          <cell r="A215">
            <v>2600</v>
          </cell>
          <cell r="B215" t="str">
            <v>CODO 1 R/R   H   POLIPROPILENO  1-1/4" x 90O</v>
          </cell>
          <cell r="C215" t="str">
            <v>UNIDAD</v>
          </cell>
          <cell r="D215">
            <v>2</v>
          </cell>
          <cell r="E215">
            <v>0</v>
          </cell>
          <cell r="F215">
            <v>3.52</v>
          </cell>
        </row>
        <row r="216">
          <cell r="A216">
            <v>2700</v>
          </cell>
          <cell r="B216" t="str">
            <v>CODO 1 R/R   H   POLIPROPILENO  1" x 90O</v>
          </cell>
          <cell r="C216" t="str">
            <v>UNIDAD</v>
          </cell>
          <cell r="D216">
            <v>1</v>
          </cell>
          <cell r="E216">
            <v>0</v>
          </cell>
          <cell r="F216">
            <v>1.33</v>
          </cell>
        </row>
        <row r="217">
          <cell r="A217">
            <v>3200</v>
          </cell>
          <cell r="B217" t="str">
            <v xml:space="preserve">TEE 1 R/R   POLIPROPILENO  1" </v>
          </cell>
          <cell r="C217" t="str">
            <v>UNIDAD</v>
          </cell>
          <cell r="D217">
            <v>3</v>
          </cell>
          <cell r="E217">
            <v>0</v>
          </cell>
          <cell r="F217">
            <v>1.5</v>
          </cell>
        </row>
        <row r="218">
          <cell r="A218">
            <v>3900</v>
          </cell>
          <cell r="B218" t="str">
            <v xml:space="preserve">REDUCTOR  1 BUJE  PP R 1-1/ 2" x 1" </v>
          </cell>
          <cell r="C218" t="str">
            <v>UNIDAD</v>
          </cell>
          <cell r="D218">
            <v>1</v>
          </cell>
          <cell r="E218">
            <v>0</v>
          </cell>
          <cell r="F218">
            <v>0.76</v>
          </cell>
        </row>
        <row r="219">
          <cell r="A219">
            <v>4700</v>
          </cell>
          <cell r="B219" t="str">
            <v>REDUCTOR  2  BUJE PP  R  1/2" x 1/4"</v>
          </cell>
          <cell r="C219" t="str">
            <v>UNIDAD</v>
          </cell>
          <cell r="D219">
            <v>1</v>
          </cell>
          <cell r="E219">
            <v>0</v>
          </cell>
          <cell r="F219">
            <v>0.52</v>
          </cell>
        </row>
        <row r="220">
          <cell r="A220">
            <v>4900</v>
          </cell>
          <cell r="B220" t="str">
            <v>TAPÓN    M   1   R/R    POLIPROPILENO   1"</v>
          </cell>
          <cell r="C220" t="str">
            <v>UNIDAD</v>
          </cell>
          <cell r="D220">
            <v>1</v>
          </cell>
          <cell r="E220">
            <v>0</v>
          </cell>
          <cell r="F220">
            <v>0.45</v>
          </cell>
        </row>
        <row r="221">
          <cell r="A221">
            <v>5200</v>
          </cell>
          <cell r="B221" t="str">
            <v>UNIÓN   UNIVERSAL  1  R/R    POLIPROPILENO   1-1/4"</v>
          </cell>
          <cell r="C221" t="str">
            <v>UNIDAD</v>
          </cell>
          <cell r="D221">
            <v>1</v>
          </cell>
          <cell r="E221">
            <v>0</v>
          </cell>
          <cell r="F221">
            <v>6.58</v>
          </cell>
        </row>
        <row r="222">
          <cell r="A222">
            <v>5300</v>
          </cell>
          <cell r="B222" t="str">
            <v>UNIÓN   UNIVERSAL  1  R/R    POLIPROPILENO   1"</v>
          </cell>
          <cell r="C222" t="str">
            <v>UNIDAD</v>
          </cell>
          <cell r="D222">
            <v>2</v>
          </cell>
          <cell r="E222">
            <v>0</v>
          </cell>
          <cell r="F222">
            <v>2.91</v>
          </cell>
        </row>
        <row r="223">
          <cell r="A223">
            <v>5500</v>
          </cell>
          <cell r="B223" t="str">
            <v>TEE  REDUCTORA   1  R/R    POLIPROPILENO   1"x1/2"</v>
          </cell>
          <cell r="C223" t="str">
            <v>UNIDAD</v>
          </cell>
          <cell r="D223">
            <v>1</v>
          </cell>
          <cell r="E223">
            <v>0</v>
          </cell>
          <cell r="F223">
            <v>1.59</v>
          </cell>
        </row>
        <row r="224">
          <cell r="A224">
            <v>7450</v>
          </cell>
          <cell r="B224" t="str">
            <v>VALVULA DE COMPUERTA ROSC BRONCE   D : 1-1/4</v>
          </cell>
          <cell r="C224" t="str">
            <v xml:space="preserve">U </v>
          </cell>
          <cell r="D224">
            <v>1</v>
          </cell>
          <cell r="E224">
            <v>0</v>
          </cell>
          <cell r="F224">
            <v>14.9</v>
          </cell>
        </row>
        <row r="225">
          <cell r="A225">
            <v>7500</v>
          </cell>
          <cell r="B225" t="str">
            <v>VALVULA DE COMPUERTA ROSC BRONCE   D : 1</v>
          </cell>
          <cell r="C225" t="str">
            <v xml:space="preserve">U </v>
          </cell>
          <cell r="D225">
            <v>3</v>
          </cell>
          <cell r="E225">
            <v>0</v>
          </cell>
          <cell r="F225">
            <v>10.49</v>
          </cell>
        </row>
        <row r="226">
          <cell r="A226">
            <v>7900</v>
          </cell>
          <cell r="B226" t="str">
            <v>VÁLVULA CHECK  ROSC .  BRONCE   D=1"</v>
          </cell>
          <cell r="C226" t="str">
            <v>U</v>
          </cell>
          <cell r="D226">
            <v>1</v>
          </cell>
          <cell r="E226">
            <v>0</v>
          </cell>
          <cell r="F226">
            <v>16.61</v>
          </cell>
        </row>
        <row r="227">
          <cell r="A227">
            <v>8250</v>
          </cell>
          <cell r="B227" t="str">
            <v>VÁLVULA DE PIE BRONCE  D=1-1/4"</v>
          </cell>
          <cell r="C227" t="str">
            <v>U</v>
          </cell>
          <cell r="D227">
            <v>1</v>
          </cell>
          <cell r="E227">
            <v>0</v>
          </cell>
          <cell r="F227">
            <v>23.09</v>
          </cell>
        </row>
        <row r="228">
          <cell r="A228">
            <v>9100</v>
          </cell>
          <cell r="B228" t="str">
            <v>PASTA POLIMEX   125cc</v>
          </cell>
          <cell r="C228" t="str">
            <v>UNIDAD</v>
          </cell>
          <cell r="D228">
            <v>3</v>
          </cell>
          <cell r="E228">
            <v>0</v>
          </cell>
          <cell r="F228">
            <v>8.08</v>
          </cell>
        </row>
        <row r="229">
          <cell r="A229">
            <v>9150</v>
          </cell>
          <cell r="B229" t="str">
            <v>TEFLON EN CINTA (ROJO)</v>
          </cell>
          <cell r="C229" t="str">
            <v>UNIDAD</v>
          </cell>
          <cell r="D229">
            <v>15</v>
          </cell>
          <cell r="E229">
            <v>0</v>
          </cell>
          <cell r="F229">
            <v>0.23</v>
          </cell>
        </row>
        <row r="231">
          <cell r="A231">
            <v>9300</v>
          </cell>
          <cell r="B231" t="str">
            <v>EQUIPO HIDRONEUMÁTICO #1</v>
          </cell>
          <cell r="C231" t="str">
            <v>glb</v>
          </cell>
          <cell r="D231">
            <v>1</v>
          </cell>
          <cell r="E231">
            <v>0</v>
          </cell>
          <cell r="F231">
            <v>0</v>
          </cell>
        </row>
        <row r="232">
          <cell r="A232">
            <v>9310</v>
          </cell>
          <cell r="B232" t="str">
            <v>Bomba  marca F&amp;W (66-28GPM) : (Q=1.76 l/seg.- 4.16 l/seg.)</v>
          </cell>
          <cell r="C232" t="str">
            <v>U</v>
          </cell>
          <cell r="D232">
            <v>2</v>
          </cell>
          <cell r="E232">
            <v>0</v>
          </cell>
          <cell r="F232">
            <v>249.43</v>
          </cell>
        </row>
        <row r="233">
          <cell r="A233">
            <v>9315</v>
          </cell>
          <cell r="B233" t="str">
            <v>Panel de control Duplex (Incluye: Gabinete Metálico, contactor, Rele de Sobrecarga Bimetálico, Pulsador / Selector, Breaker, Luces.</v>
          </cell>
          <cell r="C233" t="str">
            <v>U</v>
          </cell>
          <cell r="D233">
            <v>1</v>
          </cell>
          <cell r="E233">
            <v>0</v>
          </cell>
          <cell r="F233">
            <v>654.79999999999995</v>
          </cell>
        </row>
        <row r="234">
          <cell r="A234">
            <v>9320</v>
          </cell>
          <cell r="B234" t="str">
            <v>Tanque de presión  Cap:119 Gls</v>
          </cell>
          <cell r="C234" t="str">
            <v>U</v>
          </cell>
          <cell r="D234">
            <v>2</v>
          </cell>
          <cell r="E234">
            <v>0</v>
          </cell>
          <cell r="F234">
            <v>422.48</v>
          </cell>
        </row>
        <row r="235">
          <cell r="A235">
            <v>9325</v>
          </cell>
          <cell r="B235" t="str">
            <v xml:space="preserve">Accesorios :  Automático de Presión(2u),Switch de nivel (1u), Manometros (2u)  </v>
          </cell>
          <cell r="C235" t="str">
            <v>glb</v>
          </cell>
          <cell r="D235">
            <v>1</v>
          </cell>
          <cell r="E235">
            <v>0</v>
          </cell>
          <cell r="F235">
            <v>30.45</v>
          </cell>
        </row>
        <row r="237">
          <cell r="A237">
            <v>9410</v>
          </cell>
          <cell r="B237" t="str">
            <v>EQUIPO HIDRONEUMÁTICO #2</v>
          </cell>
          <cell r="C237" t="str">
            <v>glb</v>
          </cell>
          <cell r="D237">
            <v>1</v>
          </cell>
          <cell r="E237">
            <v>0</v>
          </cell>
          <cell r="F237">
            <v>0</v>
          </cell>
        </row>
        <row r="238">
          <cell r="A238">
            <v>9415</v>
          </cell>
          <cell r="B238" t="str">
            <v>Bomba  marca F&amp;W (66-28GPM) : (Q=1.76 l/seg.- 4.16 l/seg.)</v>
          </cell>
          <cell r="C238" t="str">
            <v>U</v>
          </cell>
          <cell r="D238">
            <v>1</v>
          </cell>
          <cell r="E238">
            <v>0</v>
          </cell>
          <cell r="F238">
            <v>249.43</v>
          </cell>
        </row>
        <row r="239">
          <cell r="A239">
            <v>9420</v>
          </cell>
          <cell r="B239" t="str">
            <v>Panel de control (Incluye: Gabinete Metálico, contactor, Rele de Sobrecarga Bimetálico, Pulsador / Selector, Breaker, Luces.</v>
          </cell>
          <cell r="C239" t="str">
            <v>U</v>
          </cell>
          <cell r="D239">
            <v>1</v>
          </cell>
          <cell r="E239">
            <v>0</v>
          </cell>
          <cell r="F239">
            <v>503.69</v>
          </cell>
        </row>
        <row r="240">
          <cell r="A240">
            <v>9425</v>
          </cell>
          <cell r="B240" t="str">
            <v>Tanque de presión  Cap:86 Gls</v>
          </cell>
          <cell r="C240" t="str">
            <v>U</v>
          </cell>
          <cell r="D240">
            <v>1</v>
          </cell>
          <cell r="E240">
            <v>0</v>
          </cell>
          <cell r="F240">
            <v>422.48</v>
          </cell>
        </row>
        <row r="241">
          <cell r="A241">
            <v>9430</v>
          </cell>
          <cell r="B241" t="str">
            <v xml:space="preserve">Accesorios :  Automático de Presión(1u),Switch de nivel (1u), Manometros (1u)  </v>
          </cell>
          <cell r="C241" t="str">
            <v>glb</v>
          </cell>
          <cell r="D241">
            <v>1</v>
          </cell>
          <cell r="E241">
            <v>0</v>
          </cell>
          <cell r="F241">
            <v>30.24</v>
          </cell>
        </row>
        <row r="243">
          <cell r="A243">
            <v>9500</v>
          </cell>
          <cell r="B243" t="str">
            <v>EQUIPO DE BOMBEO #3</v>
          </cell>
          <cell r="C243" t="str">
            <v>glb</v>
          </cell>
          <cell r="D243">
            <v>1</v>
          </cell>
          <cell r="E243">
            <v>0</v>
          </cell>
          <cell r="F243">
            <v>0</v>
          </cell>
        </row>
        <row r="244">
          <cell r="A244">
            <v>9510</v>
          </cell>
          <cell r="B244" t="str">
            <v>Bomba  marca Goulds (80GPM) : (Q=5.04 l/seg.)</v>
          </cell>
          <cell r="C244" t="str">
            <v>U</v>
          </cell>
          <cell r="D244">
            <v>2</v>
          </cell>
          <cell r="E244">
            <v>0</v>
          </cell>
          <cell r="F244">
            <v>766.39</v>
          </cell>
        </row>
        <row r="245">
          <cell r="A245">
            <v>9515</v>
          </cell>
          <cell r="B245" t="str">
            <v>Arrancador Directo Duplex  para bomba de 1HP / 1HP para trabajo en alternancia</v>
          </cell>
          <cell r="C245" t="str">
            <v>U</v>
          </cell>
          <cell r="D245">
            <v>1</v>
          </cell>
          <cell r="E245">
            <v>0</v>
          </cell>
          <cell r="F245">
            <v>699.96</v>
          </cell>
        </row>
        <row r="246">
          <cell r="A246">
            <v>9520</v>
          </cell>
          <cell r="B246" t="str">
            <v>Accesorios :Switch de nivel (2u)</v>
          </cell>
          <cell r="C246" t="str">
            <v>U</v>
          </cell>
          <cell r="D246">
            <v>2</v>
          </cell>
          <cell r="E246">
            <v>0</v>
          </cell>
          <cell r="F246">
            <v>15.12</v>
          </cell>
        </row>
        <row r="248">
          <cell r="B248" t="str">
            <v>TUBERÍA (PUNTOS: 1" -3/4" -1/2" )</v>
          </cell>
        </row>
        <row r="249">
          <cell r="A249">
            <v>800</v>
          </cell>
          <cell r="B249" t="str">
            <v>TUBERIA DE PVC PRESIÓN ROSC. D= 1"</v>
          </cell>
          <cell r="C249" t="str">
            <v>MTS</v>
          </cell>
          <cell r="D249">
            <v>8</v>
          </cell>
          <cell r="E249">
            <v>0</v>
          </cell>
          <cell r="F249">
            <v>2.57</v>
          </cell>
        </row>
        <row r="250">
          <cell r="A250" t="str">
            <v>1000-1</v>
          </cell>
          <cell r="B250" t="str">
            <v>TUBERIA DE PVC PRESIÓN ROSC. D=3/4 Y 1/2"</v>
          </cell>
          <cell r="C250" t="str">
            <v>MTS</v>
          </cell>
          <cell r="D250">
            <v>28</v>
          </cell>
          <cell r="E250">
            <v>0</v>
          </cell>
          <cell r="F250">
            <v>0.95</v>
          </cell>
        </row>
        <row r="251">
          <cell r="D251">
            <v>36</v>
          </cell>
        </row>
        <row r="253">
          <cell r="A253" t="str">
            <v>9150-1</v>
          </cell>
          <cell r="B253" t="str">
            <v>ACCESORIOS  PRESIÓN ROSCADO D=1"</v>
          </cell>
          <cell r="C253" t="str">
            <v>U</v>
          </cell>
          <cell r="D253">
            <v>8</v>
          </cell>
          <cell r="E253">
            <v>0</v>
          </cell>
          <cell r="F253">
            <v>7.79</v>
          </cell>
        </row>
        <row r="254">
          <cell r="A254" t="str">
            <v>9150-2</v>
          </cell>
          <cell r="B254" t="str">
            <v>ACCESORIOS DE PRESIÓN ROSCADO  D=3/4" Y 1/2"</v>
          </cell>
          <cell r="C254" t="str">
            <v>U</v>
          </cell>
          <cell r="D254">
            <v>28</v>
          </cell>
          <cell r="E254">
            <v>0</v>
          </cell>
          <cell r="F254">
            <v>7.79</v>
          </cell>
        </row>
        <row r="256">
          <cell r="A256">
            <v>6700</v>
          </cell>
          <cell r="B256" t="str">
            <v>CODO  1  R/R   H   PP  INSERTO  METÁLICO  1/2" x 90O</v>
          </cell>
          <cell r="C256" t="str">
            <v>UNIDAD</v>
          </cell>
          <cell r="D256">
            <v>25</v>
          </cell>
          <cell r="E256">
            <v>0</v>
          </cell>
          <cell r="F256">
            <v>2.75</v>
          </cell>
        </row>
        <row r="257">
          <cell r="A257">
            <v>2900</v>
          </cell>
          <cell r="B257" t="str">
            <v>CODO 1 R/R   H   POLIPROPILENO  1/2" x 90O</v>
          </cell>
          <cell r="C257" t="str">
            <v>UNIDAD</v>
          </cell>
          <cell r="D257">
            <v>10</v>
          </cell>
          <cell r="E257">
            <v>0</v>
          </cell>
          <cell r="F257">
            <v>0.37</v>
          </cell>
        </row>
        <row r="258">
          <cell r="A258">
            <v>2800</v>
          </cell>
          <cell r="B258" t="str">
            <v>CODO 1 R/R   H   POLIPROPILENO  3/4" x 90O</v>
          </cell>
          <cell r="C258" t="str">
            <v>UNIDAD</v>
          </cell>
          <cell r="D258">
            <v>12</v>
          </cell>
          <cell r="E258">
            <v>0</v>
          </cell>
          <cell r="F258">
            <v>0.68</v>
          </cell>
        </row>
        <row r="259">
          <cell r="A259">
            <v>2700</v>
          </cell>
          <cell r="B259" t="str">
            <v>CODO 1 R/R   H   POLIPROPILENO  1" x 90O</v>
          </cell>
          <cell r="C259" t="str">
            <v>UNIDAD</v>
          </cell>
          <cell r="D259">
            <v>8</v>
          </cell>
          <cell r="E259">
            <v>0</v>
          </cell>
          <cell r="F259">
            <v>1.33</v>
          </cell>
        </row>
        <row r="260">
          <cell r="A260">
            <v>3100</v>
          </cell>
          <cell r="B260" t="str">
            <v xml:space="preserve">TEE 1 R/R   POLIPROPILENO  1-1/2" </v>
          </cell>
          <cell r="C260" t="str">
            <v>UNIDAD</v>
          </cell>
          <cell r="D260">
            <v>17</v>
          </cell>
          <cell r="E260">
            <v>0</v>
          </cell>
          <cell r="F260">
            <v>3.34</v>
          </cell>
        </row>
        <row r="261">
          <cell r="A261">
            <v>3300</v>
          </cell>
          <cell r="B261" t="str">
            <v xml:space="preserve">TEE 1 R/R   POLIPROPILENO  3/4" </v>
          </cell>
          <cell r="C261" t="str">
            <v>UNIDAD</v>
          </cell>
          <cell r="D261">
            <v>1</v>
          </cell>
          <cell r="E261">
            <v>0</v>
          </cell>
          <cell r="F261">
            <v>0.76</v>
          </cell>
        </row>
        <row r="262">
          <cell r="A262">
            <v>3900</v>
          </cell>
          <cell r="B262" t="str">
            <v xml:space="preserve">REDUCTOR  1 BUJE  PP R 1-1/ 2" x 1" </v>
          </cell>
          <cell r="C262" t="str">
            <v>UNIDAD</v>
          </cell>
          <cell r="D262">
            <v>10</v>
          </cell>
          <cell r="E262">
            <v>0</v>
          </cell>
          <cell r="F262">
            <v>0.76</v>
          </cell>
        </row>
        <row r="263">
          <cell r="A263">
            <v>4000</v>
          </cell>
          <cell r="B263" t="str">
            <v xml:space="preserve">REDUCTOR  1 BUJE  PP R 1-1/ 2" x 3/4" </v>
          </cell>
          <cell r="C263" t="str">
            <v>UNIDAD</v>
          </cell>
          <cell r="D263">
            <v>4</v>
          </cell>
          <cell r="E263">
            <v>0</v>
          </cell>
          <cell r="F263">
            <v>0.94</v>
          </cell>
        </row>
        <row r="264">
          <cell r="A264">
            <v>4100</v>
          </cell>
          <cell r="B264" t="str">
            <v xml:space="preserve">REDUCTOR  1 BUJE  PP R 1-1/ 2" x 1/2" </v>
          </cell>
          <cell r="C264" t="str">
            <v>UNIDAD</v>
          </cell>
          <cell r="D264">
            <v>6</v>
          </cell>
          <cell r="E264">
            <v>0</v>
          </cell>
          <cell r="F264">
            <v>0.81</v>
          </cell>
        </row>
        <row r="265">
          <cell r="A265">
            <v>4400</v>
          </cell>
          <cell r="B265" t="str">
            <v xml:space="preserve">UNIÓN RED.  1  R/R  POLIPROPILENO  3/4" x 1/2" </v>
          </cell>
          <cell r="C265" t="str">
            <v>UNIDAD</v>
          </cell>
          <cell r="D265">
            <v>6</v>
          </cell>
          <cell r="E265">
            <v>0</v>
          </cell>
          <cell r="F265">
            <v>0.62</v>
          </cell>
        </row>
        <row r="266">
          <cell r="A266">
            <v>5500</v>
          </cell>
          <cell r="B266" t="str">
            <v>TEE  REDUCTORA   1  R/R    POLIPROPILENO   1"x1/2"</v>
          </cell>
          <cell r="C266" t="str">
            <v>UNIDAD</v>
          </cell>
          <cell r="D266">
            <v>4</v>
          </cell>
          <cell r="E266">
            <v>0</v>
          </cell>
          <cell r="F266">
            <v>1.59</v>
          </cell>
        </row>
        <row r="267">
          <cell r="A267">
            <v>5600</v>
          </cell>
          <cell r="B267" t="str">
            <v>TEE  REDUCTORA   1  R/R    POLIPROPILENO   3/4"x1/2"</v>
          </cell>
          <cell r="C267" t="str">
            <v>UNIDAD</v>
          </cell>
          <cell r="D267">
            <v>5</v>
          </cell>
          <cell r="E267">
            <v>0</v>
          </cell>
          <cell r="F267">
            <v>0.97</v>
          </cell>
        </row>
        <row r="268">
          <cell r="A268">
            <v>9100</v>
          </cell>
          <cell r="B268" t="str">
            <v>PASTA POLIMEX   125cc</v>
          </cell>
          <cell r="C268" t="str">
            <v>UNIDAD</v>
          </cell>
          <cell r="D268">
            <v>12</v>
          </cell>
          <cell r="E268">
            <v>0</v>
          </cell>
          <cell r="F268">
            <v>8.08</v>
          </cell>
        </row>
        <row r="269">
          <cell r="A269">
            <v>9150</v>
          </cell>
          <cell r="B269" t="str">
            <v>TEFLON EN CINTA (ROJO)</v>
          </cell>
          <cell r="C269" t="str">
            <v>UNIDAD</v>
          </cell>
          <cell r="D269">
            <v>150</v>
          </cell>
          <cell r="E269">
            <v>0</v>
          </cell>
          <cell r="F269">
            <v>0.23</v>
          </cell>
        </row>
        <row r="271">
          <cell r="A271" t="str">
            <v>9500-08</v>
          </cell>
          <cell r="B271" t="str">
            <v>ANCLAJE   DE  HORMIGÓN SIMPLE (0.1x0.1x0.15)=0.0015m3</v>
          </cell>
          <cell r="C271" t="str">
            <v>U</v>
          </cell>
          <cell r="D271">
            <v>28</v>
          </cell>
          <cell r="E271">
            <v>0</v>
          </cell>
          <cell r="F271">
            <v>1.07</v>
          </cell>
        </row>
        <row r="272">
          <cell r="A272" t="str">
            <v>36500-01</v>
          </cell>
          <cell r="B272" t="str">
            <v>HORMIGON SIMPLE F´C=180 KG/CM2</v>
          </cell>
          <cell r="C272" t="str">
            <v>M3</v>
          </cell>
          <cell r="D272">
            <v>1.4999999999999999E-2</v>
          </cell>
          <cell r="E272">
            <v>0</v>
          </cell>
          <cell r="F272">
            <v>79.650000000000006</v>
          </cell>
        </row>
        <row r="277">
          <cell r="B277" t="str">
            <v>MATERIAL DE AGUAS SERVIDAS Y VENTILACION</v>
          </cell>
        </row>
        <row r="278">
          <cell r="A278">
            <v>11810</v>
          </cell>
          <cell r="B278" t="str">
            <v>TUBERIA PVC SCEDULE 40 D: 200mm</v>
          </cell>
          <cell r="C278" t="str">
            <v>ML</v>
          </cell>
          <cell r="D278">
            <v>0</v>
          </cell>
          <cell r="E278">
            <v>12.66</v>
          </cell>
          <cell r="F278">
            <v>13.49</v>
          </cell>
        </row>
        <row r="279">
          <cell r="A279">
            <v>11800</v>
          </cell>
          <cell r="B279" t="str">
            <v>TUBERIA PVC SCEDULE 40 D: 160mm</v>
          </cell>
          <cell r="C279" t="str">
            <v>ML</v>
          </cell>
          <cell r="D279">
            <v>8</v>
          </cell>
          <cell r="E279">
            <v>7.26</v>
          </cell>
          <cell r="F279">
            <v>6.57</v>
          </cell>
        </row>
        <row r="280">
          <cell r="A280">
            <v>11900</v>
          </cell>
          <cell r="B280" t="str">
            <v>TUBERIA PVC SCEDULE 40 D: 110mm</v>
          </cell>
          <cell r="C280" t="str">
            <v>ML</v>
          </cell>
          <cell r="D280">
            <v>15</v>
          </cell>
          <cell r="E280">
            <v>4.09</v>
          </cell>
          <cell r="F280">
            <v>2.78</v>
          </cell>
        </row>
        <row r="281">
          <cell r="A281">
            <v>12000</v>
          </cell>
          <cell r="B281" t="str">
            <v>TUBERIA PVC SCEDULE 40 D: 75mm</v>
          </cell>
          <cell r="C281" t="str">
            <v>ML</v>
          </cell>
          <cell r="D281">
            <v>14</v>
          </cell>
          <cell r="E281">
            <v>3.1</v>
          </cell>
          <cell r="F281">
            <v>2.39</v>
          </cell>
        </row>
        <row r="282">
          <cell r="A282">
            <v>12100</v>
          </cell>
          <cell r="B282" t="str">
            <v>TUBERIA PVC SCEDULE 40 D: 50mm</v>
          </cell>
          <cell r="C282" t="str">
            <v>ML</v>
          </cell>
          <cell r="D282">
            <v>35</v>
          </cell>
          <cell r="E282">
            <v>1.5</v>
          </cell>
          <cell r="F282">
            <v>1.1000000000000001</v>
          </cell>
        </row>
        <row r="283">
          <cell r="D283">
            <v>72</v>
          </cell>
        </row>
        <row r="285">
          <cell r="A285">
            <v>12200</v>
          </cell>
          <cell r="B285" t="str">
            <v>Tuberia pvc estructurada doble pared D=315mm</v>
          </cell>
          <cell r="C285" t="str">
            <v>ML</v>
          </cell>
          <cell r="D285">
            <v>0</v>
          </cell>
          <cell r="F285">
            <v>25.5</v>
          </cell>
        </row>
        <row r="286">
          <cell r="A286">
            <v>12210</v>
          </cell>
          <cell r="B286" t="str">
            <v>ANILLO DE CAUCHO D=315mm</v>
          </cell>
          <cell r="C286" t="str">
            <v>U</v>
          </cell>
          <cell r="D286">
            <v>0</v>
          </cell>
          <cell r="F286">
            <v>15.37</v>
          </cell>
        </row>
        <row r="287">
          <cell r="A287">
            <v>12300</v>
          </cell>
          <cell r="B287" t="str">
            <v>Tuberia pvc estructurada doble pared D=250mm</v>
          </cell>
          <cell r="C287" t="str">
            <v>ML</v>
          </cell>
          <cell r="D287">
            <v>0</v>
          </cell>
          <cell r="F287">
            <v>16.809999999999999</v>
          </cell>
        </row>
        <row r="288">
          <cell r="A288">
            <v>12310</v>
          </cell>
          <cell r="B288" t="str">
            <v>ANILLO DE CAUCHO D=250mm</v>
          </cell>
          <cell r="C288" t="str">
            <v>U</v>
          </cell>
          <cell r="D288">
            <v>0</v>
          </cell>
          <cell r="F288">
            <v>7.3</v>
          </cell>
        </row>
        <row r="289">
          <cell r="A289">
            <v>12400</v>
          </cell>
          <cell r="B289" t="str">
            <v>Tuberia pvc estructurada doble pared D=200mm</v>
          </cell>
          <cell r="C289" t="str">
            <v>ML</v>
          </cell>
          <cell r="D289">
            <v>0</v>
          </cell>
          <cell r="F289">
            <v>12.54</v>
          </cell>
        </row>
        <row r="290">
          <cell r="A290">
            <v>12410</v>
          </cell>
          <cell r="B290" t="str">
            <v>ANILLO DE CAUCHO D=200mm</v>
          </cell>
          <cell r="C290" t="str">
            <v>U</v>
          </cell>
          <cell r="D290">
            <v>0</v>
          </cell>
          <cell r="F290">
            <v>4.32</v>
          </cell>
        </row>
        <row r="291">
          <cell r="A291">
            <v>12420</v>
          </cell>
          <cell r="B291" t="str">
            <v>Tuberia pvc estructurada doble pared D=160mm</v>
          </cell>
          <cell r="C291" t="str">
            <v>ML</v>
          </cell>
          <cell r="D291">
            <v>187</v>
          </cell>
          <cell r="F291">
            <v>7.99</v>
          </cell>
        </row>
        <row r="292">
          <cell r="A292">
            <v>12430</v>
          </cell>
          <cell r="B292" t="str">
            <v>ANILLO DE CAUCHO D=160mm</v>
          </cell>
          <cell r="C292" t="str">
            <v>U</v>
          </cell>
          <cell r="D292">
            <v>30</v>
          </cell>
          <cell r="F292">
            <v>2.48</v>
          </cell>
        </row>
        <row r="293">
          <cell r="F293">
            <v>0</v>
          </cell>
        </row>
        <row r="294">
          <cell r="A294" t="str">
            <v>12420-1</v>
          </cell>
          <cell r="B294" t="str">
            <v>Tuberia pvc estructurada doble pared D=110mm</v>
          </cell>
          <cell r="C294" t="str">
            <v>ML</v>
          </cell>
          <cell r="D294">
            <v>51</v>
          </cell>
          <cell r="F294">
            <v>4.54</v>
          </cell>
        </row>
        <row r="295">
          <cell r="A295" t="str">
            <v>12430-1</v>
          </cell>
          <cell r="B295" t="str">
            <v>ANILLO DE CAUCHO D=110mm</v>
          </cell>
          <cell r="C295" t="str">
            <v>U</v>
          </cell>
          <cell r="D295">
            <v>8</v>
          </cell>
          <cell r="F295">
            <v>1.51</v>
          </cell>
        </row>
        <row r="298">
          <cell r="B298" t="str">
            <v>SOPORTERIA</v>
          </cell>
        </row>
        <row r="299">
          <cell r="A299">
            <v>12600</v>
          </cell>
          <cell r="B299" t="str">
            <v>SOPORTE  TIPO PERA GALV  D: 6"</v>
          </cell>
          <cell r="C299" t="str">
            <v>U</v>
          </cell>
          <cell r="D299">
            <v>0</v>
          </cell>
          <cell r="E299">
            <v>0.89400000000000002</v>
          </cell>
          <cell r="F299">
            <v>1.21</v>
          </cell>
        </row>
        <row r="300">
          <cell r="A300">
            <v>12700</v>
          </cell>
          <cell r="B300" t="str">
            <v>SOPORTE TIPO PERA GALV  D: 4"</v>
          </cell>
          <cell r="C300" t="str">
            <v>U</v>
          </cell>
          <cell r="D300">
            <v>0</v>
          </cell>
          <cell r="E300">
            <v>0.43</v>
          </cell>
          <cell r="F300">
            <v>0.57999999999999996</v>
          </cell>
        </row>
        <row r="301">
          <cell r="A301">
            <v>12800</v>
          </cell>
          <cell r="B301" t="str">
            <v>SOPORTE  T/P GALV D:3"</v>
          </cell>
          <cell r="C301" t="str">
            <v>U</v>
          </cell>
          <cell r="D301">
            <v>0</v>
          </cell>
          <cell r="E301">
            <v>0.28999999999999998</v>
          </cell>
          <cell r="F301">
            <v>0.39</v>
          </cell>
        </row>
        <row r="302">
          <cell r="A302">
            <v>12900</v>
          </cell>
          <cell r="B302" t="str">
            <v>SOPORTE T/P GALV D:2"</v>
          </cell>
          <cell r="C302" t="str">
            <v>U</v>
          </cell>
          <cell r="D302">
            <v>0</v>
          </cell>
          <cell r="E302">
            <v>0.25</v>
          </cell>
          <cell r="F302">
            <v>0.34</v>
          </cell>
        </row>
        <row r="303">
          <cell r="A303">
            <v>13000</v>
          </cell>
          <cell r="B303" t="str">
            <v>GALVANIZED SINGLE HOLE PIPE STRAP 3/8(VINCHAS)D:3"</v>
          </cell>
          <cell r="C303" t="str">
            <v>U</v>
          </cell>
          <cell r="D303">
            <v>0</v>
          </cell>
          <cell r="F303">
            <v>0</v>
          </cell>
        </row>
        <row r="304">
          <cell r="A304">
            <v>13100</v>
          </cell>
          <cell r="B304" t="str">
            <v>STRUT CLAMP  GALVANIZADO D:3</v>
          </cell>
          <cell r="C304" t="str">
            <v>U</v>
          </cell>
          <cell r="D304">
            <v>0</v>
          </cell>
          <cell r="E304">
            <v>0.73</v>
          </cell>
          <cell r="F304">
            <v>0.99</v>
          </cell>
        </row>
        <row r="305">
          <cell r="A305">
            <v>13200</v>
          </cell>
          <cell r="B305" t="str">
            <v>STRUT CLAMP  GALVANIZADO D:6</v>
          </cell>
          <cell r="C305" t="str">
            <v>U</v>
          </cell>
          <cell r="D305">
            <v>0</v>
          </cell>
          <cell r="E305">
            <v>1.72</v>
          </cell>
          <cell r="F305">
            <v>2.3199999999999998</v>
          </cell>
        </row>
        <row r="306">
          <cell r="A306">
            <v>13300</v>
          </cell>
          <cell r="B306" t="str">
            <v>PERNOS EN U GALVANIZADO PARA TUB  3¨</v>
          </cell>
          <cell r="C306" t="str">
            <v>U</v>
          </cell>
          <cell r="D306">
            <v>0</v>
          </cell>
          <cell r="E306">
            <v>1.361</v>
          </cell>
          <cell r="F306">
            <v>1.84</v>
          </cell>
        </row>
        <row r="307">
          <cell r="A307">
            <v>13400</v>
          </cell>
          <cell r="B307" t="str">
            <v>PERNOS EN U GALVANIZADO PARA TUB  4¨</v>
          </cell>
          <cell r="C307" t="str">
            <v>U</v>
          </cell>
          <cell r="D307">
            <v>0</v>
          </cell>
          <cell r="E307">
            <v>1.4830000000000001</v>
          </cell>
          <cell r="F307">
            <v>2</v>
          </cell>
        </row>
        <row r="308">
          <cell r="A308">
            <v>13500</v>
          </cell>
          <cell r="B308" t="str">
            <v>PERNOS EN U GALVANIZADO PARA TUB  6¨</v>
          </cell>
          <cell r="C308" t="str">
            <v>U</v>
          </cell>
          <cell r="D308">
            <v>0</v>
          </cell>
          <cell r="E308">
            <v>3.1179999999999999</v>
          </cell>
          <cell r="F308">
            <v>4.21</v>
          </cell>
        </row>
        <row r="309">
          <cell r="A309">
            <v>13600</v>
          </cell>
          <cell r="B309" t="str">
            <v>STRUT CORNER CONNECTORS  2-HOLE</v>
          </cell>
          <cell r="C309" t="str">
            <v>U</v>
          </cell>
          <cell r="D309">
            <v>0</v>
          </cell>
          <cell r="E309">
            <v>0.53900000000000003</v>
          </cell>
          <cell r="F309">
            <v>0.73</v>
          </cell>
        </row>
        <row r="310">
          <cell r="A310">
            <v>13700</v>
          </cell>
          <cell r="B310" t="str">
            <v>STRUT CORNER CONNECTORS  3-HOLE</v>
          </cell>
          <cell r="C310" t="str">
            <v>U</v>
          </cell>
          <cell r="D310">
            <v>0</v>
          </cell>
          <cell r="E310">
            <v>0.73699999999999999</v>
          </cell>
          <cell r="F310">
            <v>0.99</v>
          </cell>
        </row>
        <row r="311">
          <cell r="A311">
            <v>13800</v>
          </cell>
          <cell r="B311" t="str">
            <v>WEDGE ANCHORS  (PERNOS DE EXPANSION) 3/8"</v>
          </cell>
          <cell r="C311" t="str">
            <v>U</v>
          </cell>
          <cell r="D311">
            <v>0</v>
          </cell>
          <cell r="E311">
            <v>0.316</v>
          </cell>
          <cell r="F311">
            <v>0.43</v>
          </cell>
        </row>
        <row r="312">
          <cell r="A312">
            <v>13900</v>
          </cell>
          <cell r="B312" t="str">
            <v>DROP-IN  ANCHORS (TACOS DE EXPANSION)3/8"</v>
          </cell>
          <cell r="C312" t="str">
            <v>U</v>
          </cell>
          <cell r="D312">
            <v>0</v>
          </cell>
          <cell r="E312">
            <v>0.253</v>
          </cell>
          <cell r="F312">
            <v>0.34</v>
          </cell>
        </row>
        <row r="313">
          <cell r="A313">
            <v>14000</v>
          </cell>
          <cell r="B313" t="str">
            <v>DROP-IN  ANCHORS (TACOS DE EXPANSION)1/2"</v>
          </cell>
          <cell r="C313" t="str">
            <v>U</v>
          </cell>
          <cell r="D313">
            <v>0</v>
          </cell>
          <cell r="E313">
            <v>0.45400000000000001</v>
          </cell>
          <cell r="F313">
            <v>0.61</v>
          </cell>
        </row>
        <row r="314">
          <cell r="A314">
            <v>14100</v>
          </cell>
          <cell r="B314" t="str">
            <v>FLAT WASHER PLATED(ANILLO ) 1/2"</v>
          </cell>
          <cell r="C314" t="str">
            <v>U</v>
          </cell>
          <cell r="D314">
            <v>0</v>
          </cell>
          <cell r="E314">
            <v>3.1E-2</v>
          </cell>
          <cell r="F314">
            <v>0.04</v>
          </cell>
        </row>
        <row r="315">
          <cell r="A315">
            <v>14200</v>
          </cell>
          <cell r="B315" t="str">
            <v>FLAT WASHER PLATED(ANILLO )3/8"</v>
          </cell>
          <cell r="C315" t="str">
            <v>U</v>
          </cell>
          <cell r="D315">
            <v>0</v>
          </cell>
          <cell r="E315">
            <v>2.1000000000000001E-2</v>
          </cell>
          <cell r="F315">
            <v>0.03</v>
          </cell>
        </row>
        <row r="316">
          <cell r="A316">
            <v>14300</v>
          </cell>
          <cell r="B316" t="str">
            <v>HEX NUTS PLATED (TUERCAS) 1/2"</v>
          </cell>
          <cell r="C316" t="str">
            <v>U</v>
          </cell>
          <cell r="D316">
            <v>0</v>
          </cell>
          <cell r="E316">
            <v>7.0999999999999994E-2</v>
          </cell>
          <cell r="F316">
            <v>0.1</v>
          </cell>
        </row>
        <row r="317">
          <cell r="A317">
            <v>14400</v>
          </cell>
          <cell r="B317" t="str">
            <v>HEX NUTS PLATED (TUERCAS) 3/8"</v>
          </cell>
          <cell r="C317" t="str">
            <v>U</v>
          </cell>
          <cell r="D317">
            <v>0</v>
          </cell>
          <cell r="E317">
            <v>3.1E-2</v>
          </cell>
          <cell r="F317">
            <v>0.04</v>
          </cell>
        </row>
        <row r="318">
          <cell r="A318">
            <v>14500</v>
          </cell>
          <cell r="B318" t="str">
            <v>THREADED ROD 3/8X 6 (VARILLAS ROSCADAS)</v>
          </cell>
          <cell r="C318" t="str">
            <v>MTS</v>
          </cell>
          <cell r="D318">
            <v>0</v>
          </cell>
          <cell r="E318">
            <v>1.1000000000000001</v>
          </cell>
          <cell r="F318">
            <v>1.49</v>
          </cell>
        </row>
        <row r="319">
          <cell r="A319">
            <v>14600</v>
          </cell>
          <cell r="B319" t="str">
            <v>THREADED ROD 1/2X 6 (VARILLAS ROSCADAS)</v>
          </cell>
          <cell r="C319" t="str">
            <v>MTS</v>
          </cell>
          <cell r="D319">
            <v>0</v>
          </cell>
          <cell r="E319">
            <v>2.04</v>
          </cell>
          <cell r="F319">
            <v>2.75</v>
          </cell>
        </row>
        <row r="320">
          <cell r="A320">
            <v>14700</v>
          </cell>
          <cell r="B320" t="str">
            <v>CANAL RANURADO</v>
          </cell>
          <cell r="C320" t="str">
            <v>MTS</v>
          </cell>
          <cell r="D320">
            <v>0</v>
          </cell>
          <cell r="E320">
            <v>3</v>
          </cell>
          <cell r="F320">
            <v>4.05</v>
          </cell>
        </row>
        <row r="321">
          <cell r="A321">
            <v>14750</v>
          </cell>
          <cell r="B321" t="str">
            <v>SOPORTE</v>
          </cell>
          <cell r="C321" t="str">
            <v>U</v>
          </cell>
          <cell r="D321">
            <v>0</v>
          </cell>
          <cell r="F321">
            <v>0</v>
          </cell>
        </row>
        <row r="323">
          <cell r="B323" t="str">
            <v>INTERCEPTORES</v>
          </cell>
        </row>
        <row r="324">
          <cell r="A324">
            <v>14800</v>
          </cell>
          <cell r="B324" t="str">
            <v>INTERSEPTOR DE SOLIDOS ZURN</v>
          </cell>
          <cell r="C324" t="str">
            <v>UNIDAD</v>
          </cell>
          <cell r="D324">
            <v>0</v>
          </cell>
          <cell r="E324">
            <v>172.36</v>
          </cell>
          <cell r="F324">
            <v>232.69</v>
          </cell>
        </row>
        <row r="325">
          <cell r="A325">
            <v>14900</v>
          </cell>
          <cell r="B325" t="str">
            <v>INTERSEPTOR DE GRASAS</v>
          </cell>
          <cell r="C325" t="str">
            <v>UNIDAD</v>
          </cell>
          <cell r="D325">
            <v>1</v>
          </cell>
          <cell r="E325">
            <v>337.28</v>
          </cell>
          <cell r="F325">
            <v>135</v>
          </cell>
        </row>
        <row r="326">
          <cell r="A326">
            <v>15000</v>
          </cell>
          <cell r="B326" t="str">
            <v>TRAMPA DE GRASA EXTERIOR</v>
          </cell>
          <cell r="C326" t="str">
            <v>UNIDAD</v>
          </cell>
          <cell r="D326">
            <v>0</v>
          </cell>
          <cell r="F326">
            <v>0</v>
          </cell>
        </row>
        <row r="327">
          <cell r="A327">
            <v>15100</v>
          </cell>
          <cell r="B327" t="str">
            <v>TRAMPA DE GRASA EXTERIOR</v>
          </cell>
          <cell r="C327" t="str">
            <v>UNIDAD</v>
          </cell>
          <cell r="D327">
            <v>0</v>
          </cell>
          <cell r="F327">
            <v>0</v>
          </cell>
        </row>
        <row r="329">
          <cell r="A329">
            <v>15112</v>
          </cell>
          <cell r="B329" t="str">
            <v>ACCESORIO DE RED  PVC SCEDULE 40 D: 8"</v>
          </cell>
          <cell r="C329" t="str">
            <v>U</v>
          </cell>
          <cell r="D329">
            <v>0</v>
          </cell>
          <cell r="E329">
            <v>0</v>
          </cell>
          <cell r="F329">
            <v>5.71</v>
          </cell>
        </row>
        <row r="330">
          <cell r="A330">
            <v>15110</v>
          </cell>
          <cell r="B330" t="str">
            <v>ACCESORIO DE RED  PVC SCEDULE 40 D: 6"</v>
          </cell>
          <cell r="C330" t="str">
            <v>U</v>
          </cell>
          <cell r="D330">
            <v>8</v>
          </cell>
          <cell r="E330">
            <v>0</v>
          </cell>
          <cell r="F330">
            <v>5.71</v>
          </cell>
        </row>
        <row r="331">
          <cell r="A331">
            <v>15120</v>
          </cell>
          <cell r="B331" t="str">
            <v>ACCESORIO DE RED  PVC SCEDULE 40 D: 4"</v>
          </cell>
          <cell r="C331" t="str">
            <v>U</v>
          </cell>
          <cell r="D331">
            <v>15</v>
          </cell>
          <cell r="E331">
            <v>0</v>
          </cell>
          <cell r="F331">
            <v>5.71</v>
          </cell>
        </row>
        <row r="332">
          <cell r="A332">
            <v>15130</v>
          </cell>
          <cell r="B332" t="str">
            <v>ACCESORIO DE RED  PVC SCEDULE 40 D: 3"</v>
          </cell>
          <cell r="C332" t="str">
            <v>U</v>
          </cell>
          <cell r="D332">
            <v>14</v>
          </cell>
          <cell r="E332">
            <v>0</v>
          </cell>
          <cell r="F332">
            <v>5.71</v>
          </cell>
        </row>
        <row r="333">
          <cell r="A333">
            <v>15140</v>
          </cell>
          <cell r="B333" t="str">
            <v>ACCESORIO DE RED  PVC SCEDULE 40 D: 2"</v>
          </cell>
          <cell r="C333" t="str">
            <v>U</v>
          </cell>
          <cell r="D333">
            <v>35</v>
          </cell>
          <cell r="E333">
            <v>0</v>
          </cell>
          <cell r="F333">
            <v>5.71</v>
          </cell>
        </row>
        <row r="335">
          <cell r="B335" t="str">
            <v>ACCESORIOS PVC</v>
          </cell>
        </row>
        <row r="336">
          <cell r="A336">
            <v>15200</v>
          </cell>
          <cell r="B336" t="str">
            <v>YEE PVC  SCHEDULE 40  D: 6"</v>
          </cell>
          <cell r="C336" t="str">
            <v>UNIDAD</v>
          </cell>
          <cell r="D336">
            <v>0</v>
          </cell>
          <cell r="E336">
            <v>14.31</v>
          </cell>
          <cell r="F336">
            <v>12.62</v>
          </cell>
        </row>
        <row r="337">
          <cell r="A337">
            <v>15300</v>
          </cell>
          <cell r="B337" t="str">
            <v>YEE PVC  SCHEDULE 40  D: 4"</v>
          </cell>
          <cell r="C337" t="str">
            <v>UNIDAD</v>
          </cell>
          <cell r="D337">
            <v>2</v>
          </cell>
          <cell r="E337">
            <v>3.3690000000000002</v>
          </cell>
          <cell r="F337">
            <v>2.78</v>
          </cell>
        </row>
        <row r="338">
          <cell r="A338">
            <v>15302</v>
          </cell>
          <cell r="B338" t="str">
            <v>YEE PVC  SCHEDULE 40  D: 3"</v>
          </cell>
          <cell r="C338" t="str">
            <v>UNIDAD</v>
          </cell>
          <cell r="D338">
            <v>0</v>
          </cell>
          <cell r="E338">
            <v>2.8</v>
          </cell>
          <cell r="F338">
            <v>2.08</v>
          </cell>
        </row>
        <row r="339">
          <cell r="A339">
            <v>15400</v>
          </cell>
          <cell r="B339" t="str">
            <v>YEE PVC  SCHEDULE 40  D: 2"</v>
          </cell>
          <cell r="C339" t="str">
            <v>UNIDAD</v>
          </cell>
          <cell r="D339">
            <v>0</v>
          </cell>
          <cell r="E339">
            <v>0.75</v>
          </cell>
          <cell r="F339">
            <v>0.96</v>
          </cell>
        </row>
        <row r="340">
          <cell r="A340">
            <v>15500</v>
          </cell>
          <cell r="B340" t="str">
            <v>YEE RED PVC  SCHEDULE 40  D: 6" x 4"</v>
          </cell>
          <cell r="C340" t="str">
            <v>UNIDAD</v>
          </cell>
          <cell r="D340">
            <v>7</v>
          </cell>
          <cell r="E340">
            <v>10.52</v>
          </cell>
          <cell r="F340">
            <v>18.16</v>
          </cell>
        </row>
        <row r="341">
          <cell r="A341">
            <v>15502</v>
          </cell>
          <cell r="B341" t="str">
            <v>YEE RED PVC  SCHEDULE 40  D: 6" x 3"</v>
          </cell>
          <cell r="C341" t="str">
            <v>UNIDAD</v>
          </cell>
          <cell r="D341">
            <v>0</v>
          </cell>
          <cell r="E341">
            <v>12.72</v>
          </cell>
          <cell r="F341">
            <v>0</v>
          </cell>
        </row>
        <row r="342">
          <cell r="A342" t="str">
            <v>15502-1</v>
          </cell>
          <cell r="B342" t="str">
            <v>YEE RED PVC  SCHEDULE 40  D: 6" x 2"</v>
          </cell>
          <cell r="C342" t="str">
            <v>UNIDAD</v>
          </cell>
          <cell r="D342">
            <v>0</v>
          </cell>
          <cell r="E342">
            <v>12.72</v>
          </cell>
          <cell r="F342">
            <v>0</v>
          </cell>
        </row>
        <row r="343">
          <cell r="A343">
            <v>15600</v>
          </cell>
          <cell r="B343" t="str">
            <v>YEE RED PVC  SCHEDULE 40  D: 4" x 3"</v>
          </cell>
          <cell r="C343" t="str">
            <v>UNIDAD</v>
          </cell>
          <cell r="D343">
            <v>0</v>
          </cell>
          <cell r="E343">
            <v>2.68</v>
          </cell>
          <cell r="F343">
            <v>10.71</v>
          </cell>
        </row>
        <row r="344">
          <cell r="A344">
            <v>15700</v>
          </cell>
          <cell r="B344" t="str">
            <v>YEE RED PVC  SCHEDULE 40  D: 4" x 2"</v>
          </cell>
          <cell r="C344" t="str">
            <v>UNIDAD</v>
          </cell>
          <cell r="D344">
            <v>5</v>
          </cell>
          <cell r="E344">
            <v>2.2999999999999998</v>
          </cell>
          <cell r="F344">
            <v>2.37</v>
          </cell>
        </row>
        <row r="345">
          <cell r="A345">
            <v>15800</v>
          </cell>
          <cell r="B345" t="str">
            <v>YEE RED PVC  SCHEDULE 40  D: 3" x 2"</v>
          </cell>
          <cell r="C345" t="str">
            <v>UNIDAD</v>
          </cell>
          <cell r="D345">
            <v>6</v>
          </cell>
          <cell r="E345">
            <v>1.38</v>
          </cell>
          <cell r="F345">
            <v>2.78</v>
          </cell>
        </row>
        <row r="346">
          <cell r="A346">
            <v>15900</v>
          </cell>
          <cell r="B346" t="str">
            <v>CODO PVC SCHEDULE 40 D: 6" x 90</v>
          </cell>
          <cell r="C346" t="str">
            <v>UNIDAD</v>
          </cell>
          <cell r="D346">
            <v>0</v>
          </cell>
          <cell r="E346">
            <v>9.6</v>
          </cell>
          <cell r="F346">
            <v>7.52</v>
          </cell>
        </row>
        <row r="347">
          <cell r="A347">
            <v>16000</v>
          </cell>
          <cell r="B347" t="str">
            <v>CODO PVC SCHEDULE 40 D: 4" x 90</v>
          </cell>
          <cell r="C347" t="str">
            <v>UNIDAD</v>
          </cell>
          <cell r="D347">
            <v>5</v>
          </cell>
          <cell r="E347">
            <v>1.9</v>
          </cell>
          <cell r="F347">
            <v>1.9</v>
          </cell>
        </row>
        <row r="348">
          <cell r="A348">
            <v>16100</v>
          </cell>
          <cell r="B348" t="str">
            <v>CODO PVC SCHEDULE 40 D: 3" x 90</v>
          </cell>
          <cell r="C348" t="str">
            <v>UNIDAD</v>
          </cell>
          <cell r="D348">
            <v>12</v>
          </cell>
          <cell r="E348">
            <v>1.08</v>
          </cell>
          <cell r="F348">
            <v>1.1000000000000001</v>
          </cell>
        </row>
        <row r="349">
          <cell r="A349">
            <v>16200</v>
          </cell>
          <cell r="B349" t="str">
            <v>CODO PVC SCHEDULE 40 D: 2" x 90</v>
          </cell>
          <cell r="C349" t="str">
            <v>UNIDAD</v>
          </cell>
          <cell r="D349">
            <v>27</v>
          </cell>
          <cell r="E349">
            <v>0.4</v>
          </cell>
          <cell r="F349">
            <v>0.56999999999999995</v>
          </cell>
        </row>
        <row r="350">
          <cell r="A350">
            <v>16300</v>
          </cell>
          <cell r="B350" t="str">
            <v>CODO PVC SCHEDULE 40 D: 6" x 45</v>
          </cell>
          <cell r="C350" t="str">
            <v>UNIDAD</v>
          </cell>
          <cell r="D350">
            <v>0</v>
          </cell>
          <cell r="E350">
            <v>9</v>
          </cell>
          <cell r="F350">
            <v>12.83</v>
          </cell>
        </row>
        <row r="351">
          <cell r="A351">
            <v>16400</v>
          </cell>
          <cell r="B351" t="str">
            <v>CODO PVC SCHEDULE 40 D: 4" x 45</v>
          </cell>
          <cell r="C351" t="str">
            <v>UNIDAD</v>
          </cell>
          <cell r="D351">
            <v>12</v>
          </cell>
          <cell r="E351">
            <v>1.7</v>
          </cell>
          <cell r="F351">
            <v>2.48</v>
          </cell>
        </row>
        <row r="352">
          <cell r="A352">
            <v>16500</v>
          </cell>
          <cell r="B352" t="str">
            <v>CODO PVC SCHEDULE 40 D: 3" x 45</v>
          </cell>
          <cell r="C352" t="str">
            <v>UNIDAD</v>
          </cell>
          <cell r="D352">
            <v>1</v>
          </cell>
          <cell r="E352">
            <v>1.02</v>
          </cell>
          <cell r="F352">
            <v>1.3</v>
          </cell>
        </row>
        <row r="353">
          <cell r="A353">
            <v>16600</v>
          </cell>
          <cell r="B353" t="str">
            <v>CODO PVC SCHEDULE 40 D: 2" x 45</v>
          </cell>
          <cell r="C353" t="str">
            <v>UNIDAD</v>
          </cell>
          <cell r="D353">
            <v>11</v>
          </cell>
          <cell r="E353">
            <v>0.4</v>
          </cell>
          <cell r="F353">
            <v>0.61</v>
          </cell>
        </row>
        <row r="354">
          <cell r="A354">
            <v>16700</v>
          </cell>
          <cell r="B354" t="str">
            <v>BUSHING PVC SCHEDULE 40 D: 6" x 4"</v>
          </cell>
          <cell r="C354" t="str">
            <v>UNIDAD</v>
          </cell>
          <cell r="D354">
            <v>0</v>
          </cell>
          <cell r="E354">
            <v>5.65</v>
          </cell>
          <cell r="F354">
            <v>8.1199999999999992</v>
          </cell>
        </row>
        <row r="355">
          <cell r="A355">
            <v>16702</v>
          </cell>
          <cell r="B355" t="str">
            <v>BUSHING PVC SCHEDULE 40 D: 6" x 3"</v>
          </cell>
          <cell r="C355" t="str">
            <v>UNIDAD</v>
          </cell>
          <cell r="D355">
            <v>0</v>
          </cell>
          <cell r="E355">
            <v>9</v>
          </cell>
          <cell r="F355">
            <v>0</v>
          </cell>
        </row>
        <row r="356">
          <cell r="A356">
            <v>16704</v>
          </cell>
          <cell r="B356" t="str">
            <v>BUSHING PVC SCHEDULE 40 D: 6" x 2"</v>
          </cell>
          <cell r="C356" t="str">
            <v>UNIDAD</v>
          </cell>
          <cell r="D356">
            <v>0</v>
          </cell>
          <cell r="E356">
            <v>9</v>
          </cell>
          <cell r="F356">
            <v>0</v>
          </cell>
        </row>
        <row r="357">
          <cell r="A357">
            <v>16800</v>
          </cell>
          <cell r="B357" t="str">
            <v>BUSHING PVC SCHEDULE 40 D: 4" x 3"</v>
          </cell>
          <cell r="C357" t="str">
            <v>UNIDAD</v>
          </cell>
          <cell r="D357">
            <v>2</v>
          </cell>
          <cell r="E357">
            <v>1.508</v>
          </cell>
          <cell r="F357">
            <v>1.42</v>
          </cell>
        </row>
        <row r="358">
          <cell r="A358">
            <v>16900</v>
          </cell>
          <cell r="B358" t="str">
            <v>BUSHING PVC SCHEDULE 40 D: 4" x 2"</v>
          </cell>
          <cell r="C358" t="str">
            <v>UNIDAD</v>
          </cell>
          <cell r="D358">
            <v>4</v>
          </cell>
          <cell r="E358">
            <v>2.7240000000000002</v>
          </cell>
          <cell r="F358">
            <v>1.42</v>
          </cell>
        </row>
        <row r="359">
          <cell r="A359">
            <v>17000</v>
          </cell>
          <cell r="B359" t="str">
            <v>BUSHING PVC SCHEDULE 40 D: 3" x 2"</v>
          </cell>
          <cell r="C359" t="str">
            <v>UNIDAD</v>
          </cell>
          <cell r="D359">
            <v>5</v>
          </cell>
          <cell r="E359">
            <v>0.69299999999999995</v>
          </cell>
          <cell r="F359">
            <v>0.97</v>
          </cell>
        </row>
        <row r="360">
          <cell r="A360">
            <v>17100</v>
          </cell>
          <cell r="B360" t="str">
            <v>TEE PVC SCHEDULE D:  40  D: 4"</v>
          </cell>
          <cell r="C360" t="str">
            <v>UNIDAD</v>
          </cell>
          <cell r="D360">
            <v>0</v>
          </cell>
          <cell r="E360">
            <v>8.8520000000000003</v>
          </cell>
          <cell r="F360">
            <v>2.4300000000000002</v>
          </cell>
        </row>
        <row r="361">
          <cell r="A361">
            <v>17200</v>
          </cell>
          <cell r="B361" t="str">
            <v xml:space="preserve">TEE PVC SCHEDULE 40 D: 3" </v>
          </cell>
          <cell r="C361" t="str">
            <v>UNIDAD</v>
          </cell>
          <cell r="D361">
            <v>0</v>
          </cell>
          <cell r="E361">
            <v>3.3460000000000001</v>
          </cell>
          <cell r="F361">
            <v>1.42</v>
          </cell>
        </row>
        <row r="362">
          <cell r="A362">
            <v>17300</v>
          </cell>
          <cell r="B362" t="str">
            <v xml:space="preserve">TEE PVC SCHEDULE 40 D: 2" </v>
          </cell>
          <cell r="C362" t="str">
            <v>UNIDAD</v>
          </cell>
          <cell r="D362">
            <v>1</v>
          </cell>
          <cell r="E362">
            <v>1</v>
          </cell>
          <cell r="F362">
            <v>0.67</v>
          </cell>
        </row>
        <row r="363">
          <cell r="A363">
            <v>17202</v>
          </cell>
          <cell r="B363" t="str">
            <v>TEE PVC SCHEDULE 40 D: 3" X 2"</v>
          </cell>
          <cell r="C363" t="str">
            <v>UNIDAD</v>
          </cell>
          <cell r="D363">
            <v>0</v>
          </cell>
          <cell r="E363">
            <v>3.12</v>
          </cell>
          <cell r="F363">
            <v>0</v>
          </cell>
        </row>
        <row r="364">
          <cell r="A364">
            <v>17400</v>
          </cell>
          <cell r="B364" t="str">
            <v>CRUZ EN TEE PVC SCHEDULE 40 D: 2"</v>
          </cell>
          <cell r="C364" t="str">
            <v>UNIDAD</v>
          </cell>
          <cell r="D364">
            <v>0</v>
          </cell>
          <cell r="E364">
            <v>2</v>
          </cell>
          <cell r="F364">
            <v>7.48</v>
          </cell>
        </row>
        <row r="365">
          <cell r="A365">
            <v>17402</v>
          </cell>
          <cell r="B365" t="str">
            <v>SIFON D=2"</v>
          </cell>
          <cell r="C365" t="str">
            <v>UNIDAD</v>
          </cell>
          <cell r="D365">
            <v>8</v>
          </cell>
          <cell r="E365">
            <v>4.47</v>
          </cell>
          <cell r="F365">
            <v>2.27</v>
          </cell>
        </row>
        <row r="366">
          <cell r="A366">
            <v>17404</v>
          </cell>
          <cell r="B366" t="str">
            <v>SIFÓN D=3"</v>
          </cell>
          <cell r="C366" t="str">
            <v>UNIDAD</v>
          </cell>
          <cell r="D366">
            <v>0</v>
          </cell>
          <cell r="E366">
            <v>1.3</v>
          </cell>
          <cell r="F366">
            <v>3.63</v>
          </cell>
        </row>
        <row r="367">
          <cell r="A367">
            <v>17500</v>
          </cell>
          <cell r="B367" t="str">
            <v>TAPON PEGABLE PVC SCHEDULE 40 D: 4"</v>
          </cell>
          <cell r="C367" t="str">
            <v>UNIDAD</v>
          </cell>
          <cell r="D367">
            <v>0</v>
          </cell>
          <cell r="E367">
            <v>3.3250000000000002</v>
          </cell>
          <cell r="F367">
            <v>0.86</v>
          </cell>
        </row>
        <row r="368">
          <cell r="A368">
            <v>17600</v>
          </cell>
          <cell r="B368" t="str">
            <v>UNION PVC SCEDULE 40 D: 6"</v>
          </cell>
          <cell r="C368" t="str">
            <v>UNIDAD</v>
          </cell>
          <cell r="D368">
            <v>0</v>
          </cell>
          <cell r="E368">
            <v>11.393000000000001</v>
          </cell>
          <cell r="F368">
            <v>6.29</v>
          </cell>
        </row>
        <row r="369">
          <cell r="A369">
            <v>17700</v>
          </cell>
          <cell r="B369" t="str">
            <v>UNION PVC SCEDULE 40 D: 4"</v>
          </cell>
          <cell r="C369" t="str">
            <v>UNIDAD</v>
          </cell>
          <cell r="D369">
            <v>0</v>
          </cell>
          <cell r="E369">
            <v>3.4969999999999999</v>
          </cell>
          <cell r="F369">
            <v>1.04</v>
          </cell>
        </row>
        <row r="370">
          <cell r="A370">
            <v>17800</v>
          </cell>
          <cell r="B370" t="str">
            <v>UNION PVC SCEDULE 40 D: 3"</v>
          </cell>
          <cell r="C370" t="str">
            <v>UNIDAD</v>
          </cell>
          <cell r="D370">
            <v>0</v>
          </cell>
          <cell r="E370">
            <v>1.821</v>
          </cell>
          <cell r="F370">
            <v>0.86</v>
          </cell>
        </row>
        <row r="371">
          <cell r="A371">
            <v>17900</v>
          </cell>
          <cell r="B371" t="str">
            <v>UNION PVC SCEDULE 40 D: 2"</v>
          </cell>
          <cell r="C371" t="str">
            <v>UNIDAD</v>
          </cell>
          <cell r="D371">
            <v>0</v>
          </cell>
          <cell r="E371">
            <v>0.72399999999999998</v>
          </cell>
          <cell r="F371">
            <v>0.51</v>
          </cell>
        </row>
        <row r="372">
          <cell r="A372">
            <v>18000</v>
          </cell>
          <cell r="B372" t="str">
            <v>ADAPTADOR HILO EXTERIOR  PEG/ROSC D: 3"</v>
          </cell>
          <cell r="C372" t="str">
            <v>UNIDAD</v>
          </cell>
          <cell r="D372">
            <v>0</v>
          </cell>
          <cell r="E372">
            <v>5.4580000000000002</v>
          </cell>
          <cell r="F372">
            <v>0</v>
          </cell>
        </row>
        <row r="373">
          <cell r="A373">
            <v>18100</v>
          </cell>
          <cell r="B373" t="str">
            <v>UNION UNIVERSAL PVC D: 3"</v>
          </cell>
          <cell r="C373" t="str">
            <v>UNIDAD</v>
          </cell>
          <cell r="D373">
            <v>0</v>
          </cell>
          <cell r="E373">
            <v>13.298</v>
          </cell>
          <cell r="F373">
            <v>0</v>
          </cell>
        </row>
        <row r="374">
          <cell r="A374">
            <v>18200</v>
          </cell>
          <cell r="B374" t="str">
            <v>OATEY PVC CEMENT-CLEAR(PEGANTE)</v>
          </cell>
          <cell r="C374" t="str">
            <v>GALON</v>
          </cell>
          <cell r="D374">
            <v>4</v>
          </cell>
          <cell r="E374">
            <v>11.125999999999999</v>
          </cell>
          <cell r="F374">
            <v>30.9</v>
          </cell>
        </row>
        <row r="375">
          <cell r="A375">
            <v>18300</v>
          </cell>
          <cell r="B375" t="str">
            <v>OATEY ALL PURPOSE PVC CEMENT (LIMPIANTE)</v>
          </cell>
          <cell r="C375" t="str">
            <v>GALON</v>
          </cell>
          <cell r="D375">
            <v>4</v>
          </cell>
          <cell r="E375">
            <v>8.5410000000000004</v>
          </cell>
          <cell r="F375">
            <v>15.95</v>
          </cell>
        </row>
        <row r="376">
          <cell r="A376">
            <v>18400</v>
          </cell>
          <cell r="B376" t="str">
            <v>TEFLON EN CINTA</v>
          </cell>
          <cell r="C376" t="str">
            <v>UNIDAD</v>
          </cell>
          <cell r="D376">
            <v>0</v>
          </cell>
          <cell r="E376">
            <v>1.554</v>
          </cell>
          <cell r="F376">
            <v>0.39</v>
          </cell>
        </row>
        <row r="377">
          <cell r="A377">
            <v>18600</v>
          </cell>
          <cell r="B377" t="str">
            <v>VALVULA DE COMPUERTA  D: 3"</v>
          </cell>
          <cell r="C377" t="str">
            <v>UNIDAD</v>
          </cell>
          <cell r="D377">
            <v>0</v>
          </cell>
          <cell r="F377">
            <v>151.19999999999999</v>
          </cell>
        </row>
        <row r="378">
          <cell r="A378">
            <v>18700</v>
          </cell>
          <cell r="B378" t="str">
            <v>TAPON REGISTRO PVC SCHEDULE 40 D: 6"</v>
          </cell>
          <cell r="C378" t="str">
            <v>UNIDAD</v>
          </cell>
          <cell r="D378">
            <v>0</v>
          </cell>
          <cell r="E378">
            <v>8.8520000000000003</v>
          </cell>
          <cell r="F378">
            <v>11.59</v>
          </cell>
        </row>
        <row r="379">
          <cell r="A379">
            <v>18800</v>
          </cell>
          <cell r="B379" t="str">
            <v>TAPON REGISTRO PVC SCHEDULE 40 D: 4"</v>
          </cell>
          <cell r="C379" t="str">
            <v>UNIDAD</v>
          </cell>
          <cell r="D379">
            <v>0</v>
          </cell>
          <cell r="E379">
            <v>3.3460000000000001</v>
          </cell>
          <cell r="F379">
            <v>5.89</v>
          </cell>
        </row>
        <row r="380">
          <cell r="A380">
            <v>18900</v>
          </cell>
          <cell r="B380" t="str">
            <v>TAPON REGISTRO PVC SCHEDULE 40 D: 3"</v>
          </cell>
          <cell r="C380" t="str">
            <v>UNIDAD</v>
          </cell>
          <cell r="D380">
            <v>0</v>
          </cell>
          <cell r="E380">
            <v>1.74</v>
          </cell>
          <cell r="F380">
            <v>4.03</v>
          </cell>
        </row>
        <row r="381">
          <cell r="A381">
            <v>18900</v>
          </cell>
          <cell r="B381" t="str">
            <v>TAPON REGISTRO PVC SCHEDULE 40 D: 2"</v>
          </cell>
          <cell r="C381" t="str">
            <v>UNIDAD</v>
          </cell>
          <cell r="D381">
            <v>0</v>
          </cell>
          <cell r="E381">
            <v>1.74</v>
          </cell>
          <cell r="F381">
            <v>3.53</v>
          </cell>
        </row>
        <row r="383">
          <cell r="A383" t="str">
            <v>18500-01</v>
          </cell>
          <cell r="B383" t="str">
            <v>VALVULA TIDEFLEX D: 6"</v>
          </cell>
          <cell r="C383" t="str">
            <v>UNIDAD</v>
          </cell>
          <cell r="D383">
            <v>1</v>
          </cell>
          <cell r="E383">
            <v>1235</v>
          </cell>
          <cell r="F383">
            <v>1667.25</v>
          </cell>
        </row>
        <row r="385">
          <cell r="B385" t="str">
            <v>REJILLA DE BRONCE- ALUMINIO- PVC- H/F</v>
          </cell>
        </row>
        <row r="386">
          <cell r="A386">
            <v>25405</v>
          </cell>
          <cell r="B386" t="str">
            <v>REJILLA DE ALUMINIO TIPO CC-250x200 MM</v>
          </cell>
          <cell r="C386" t="str">
            <v>U</v>
          </cell>
          <cell r="D386">
            <v>0</v>
          </cell>
          <cell r="F386">
            <v>0</v>
          </cell>
        </row>
        <row r="387">
          <cell r="A387">
            <v>25400</v>
          </cell>
          <cell r="B387" t="str">
            <v>REJILLA DE ALUMINIO TIPO CC-200x150 MM</v>
          </cell>
          <cell r="C387" t="str">
            <v>U</v>
          </cell>
          <cell r="D387">
            <v>0</v>
          </cell>
          <cell r="F387">
            <v>59.36</v>
          </cell>
        </row>
        <row r="388">
          <cell r="A388">
            <v>25500</v>
          </cell>
          <cell r="B388" t="str">
            <v>REJILLA DE ALUMINIO TIPO CC-150x110 MM</v>
          </cell>
          <cell r="C388" t="str">
            <v>U</v>
          </cell>
          <cell r="D388">
            <v>0</v>
          </cell>
          <cell r="F388">
            <v>11.2</v>
          </cell>
        </row>
        <row r="389">
          <cell r="A389">
            <v>25600</v>
          </cell>
          <cell r="B389" t="str">
            <v>REJILLA DE ALUMINIO TIPO CC-125x75 MM</v>
          </cell>
          <cell r="C389" t="str">
            <v>U</v>
          </cell>
          <cell r="D389">
            <v>0</v>
          </cell>
          <cell r="F389">
            <v>10.47</v>
          </cell>
        </row>
        <row r="390">
          <cell r="A390">
            <v>25705</v>
          </cell>
          <cell r="B390" t="str">
            <v>REJILLA DE BRONCE T-300x150 MM</v>
          </cell>
          <cell r="C390" t="str">
            <v>U</v>
          </cell>
          <cell r="D390">
            <v>0</v>
          </cell>
          <cell r="F390">
            <v>350.6</v>
          </cell>
        </row>
        <row r="391">
          <cell r="A391">
            <v>25700</v>
          </cell>
          <cell r="B391" t="str">
            <v>REJILLA DE BRONCE T-150x110 MM</v>
          </cell>
          <cell r="C391" t="str">
            <v>U</v>
          </cell>
          <cell r="D391">
            <v>0</v>
          </cell>
          <cell r="F391">
            <v>40.96</v>
          </cell>
        </row>
        <row r="392">
          <cell r="A392">
            <v>25800</v>
          </cell>
          <cell r="B392" t="str">
            <v>REJILLA DE BRONCE T-125x75 MM</v>
          </cell>
          <cell r="C392" t="str">
            <v>U</v>
          </cell>
          <cell r="D392">
            <v>0</v>
          </cell>
          <cell r="F392">
            <v>23.58</v>
          </cell>
        </row>
        <row r="393">
          <cell r="A393" t="str">
            <v>25800-1</v>
          </cell>
          <cell r="B393" t="str">
            <v>REJILLA DE ALUMINIO T-150x110 MM</v>
          </cell>
          <cell r="C393" t="str">
            <v>U</v>
          </cell>
          <cell r="D393">
            <v>1</v>
          </cell>
          <cell r="F393">
            <v>9.9</v>
          </cell>
        </row>
        <row r="394">
          <cell r="A394" t="str">
            <v>25800-2</v>
          </cell>
          <cell r="B394" t="str">
            <v>REJILLA DE ALUMINIO T-125x75 MM</v>
          </cell>
          <cell r="C394" t="str">
            <v>U</v>
          </cell>
          <cell r="D394">
            <v>1</v>
          </cell>
          <cell r="F394">
            <v>7.38</v>
          </cell>
        </row>
        <row r="395">
          <cell r="A395" t="str">
            <v>25800-3</v>
          </cell>
          <cell r="B395" t="str">
            <v>TAPÓN DE INSPECCIÓNDE BRONCE TI-150x110 MM</v>
          </cell>
          <cell r="C395" t="str">
            <v>U</v>
          </cell>
          <cell r="D395">
            <v>2</v>
          </cell>
          <cell r="F395">
            <v>71.17</v>
          </cell>
        </row>
        <row r="396">
          <cell r="A396" t="str">
            <v>25800-4</v>
          </cell>
          <cell r="B396" t="str">
            <v>TAPÓN DE INSPECCIÓNDE BRONCE TI-125x75 MM</v>
          </cell>
          <cell r="C396" t="str">
            <v>U</v>
          </cell>
          <cell r="D396">
            <v>0</v>
          </cell>
          <cell r="F396">
            <v>42.23</v>
          </cell>
        </row>
        <row r="397">
          <cell r="A397">
            <v>25900</v>
          </cell>
          <cell r="B397" t="str">
            <v>REJILLA CAR-50x30 CM DE HIERRO FUNDIDO</v>
          </cell>
          <cell r="C397" t="str">
            <v>U</v>
          </cell>
          <cell r="D397">
            <v>0</v>
          </cell>
          <cell r="F397">
            <v>66.709999999999994</v>
          </cell>
        </row>
        <row r="398">
          <cell r="A398">
            <v>25910</v>
          </cell>
          <cell r="B398" t="str">
            <v>REJILLA DE PVC D=6"</v>
          </cell>
          <cell r="C398" t="str">
            <v>U</v>
          </cell>
          <cell r="D398">
            <v>0</v>
          </cell>
          <cell r="F398">
            <v>10.8</v>
          </cell>
        </row>
        <row r="399">
          <cell r="A399">
            <v>25912</v>
          </cell>
          <cell r="B399" t="str">
            <v>REJILLA DE PVC D=4"</v>
          </cell>
          <cell r="C399" t="str">
            <v>U</v>
          </cell>
          <cell r="D399">
            <v>0</v>
          </cell>
          <cell r="F399">
            <v>9</v>
          </cell>
        </row>
        <row r="400">
          <cell r="A400" t="str">
            <v>25912-1</v>
          </cell>
          <cell r="B400" t="str">
            <v>REJILLA DE PVC D=3"</v>
          </cell>
          <cell r="C400" t="str">
            <v>U</v>
          </cell>
          <cell r="D400">
            <v>0</v>
          </cell>
          <cell r="F400">
            <v>4.5</v>
          </cell>
        </row>
        <row r="404">
          <cell r="B404" t="str">
            <v>MATERIAL DE AGUAS LLUVIAS</v>
          </cell>
        </row>
        <row r="405">
          <cell r="A405">
            <v>22000</v>
          </cell>
          <cell r="B405" t="str">
            <v>TUBERIA PVC D/N D: 200mm</v>
          </cell>
          <cell r="C405" t="str">
            <v>ML</v>
          </cell>
          <cell r="D405">
            <v>18</v>
          </cell>
          <cell r="E405">
            <v>10.4</v>
          </cell>
          <cell r="F405">
            <v>13.49</v>
          </cell>
        </row>
        <row r="406">
          <cell r="A406">
            <v>22100</v>
          </cell>
          <cell r="B406" t="str">
            <v>TUBERIA PVC D/N D: 160mm</v>
          </cell>
          <cell r="C406" t="str">
            <v>ML</v>
          </cell>
          <cell r="D406">
            <v>550</v>
          </cell>
          <cell r="E406">
            <v>7.26</v>
          </cell>
          <cell r="F406">
            <v>6.57</v>
          </cell>
        </row>
        <row r="407">
          <cell r="A407">
            <v>22200</v>
          </cell>
          <cell r="B407" t="str">
            <v>TUBERIA PVC D/N D: 110mm</v>
          </cell>
          <cell r="C407" t="str">
            <v>ML</v>
          </cell>
          <cell r="D407">
            <v>70</v>
          </cell>
          <cell r="E407">
            <v>4.09</v>
          </cell>
          <cell r="F407">
            <v>2.78</v>
          </cell>
        </row>
        <row r="408">
          <cell r="A408">
            <v>22300</v>
          </cell>
          <cell r="B408" t="str">
            <v>TUBERIA PVC D/N D: 75mm</v>
          </cell>
          <cell r="C408" t="str">
            <v>ML</v>
          </cell>
          <cell r="E408">
            <v>3.1</v>
          </cell>
          <cell r="F408">
            <v>4.1900000000000004</v>
          </cell>
        </row>
        <row r="409">
          <cell r="D409">
            <v>638</v>
          </cell>
        </row>
        <row r="410">
          <cell r="A410">
            <v>22310</v>
          </cell>
          <cell r="B410" t="str">
            <v>ACCESORIO DE RED  PVC SCEDULE 40 D: 8"</v>
          </cell>
          <cell r="C410" t="str">
            <v>U</v>
          </cell>
          <cell r="D410">
            <v>18</v>
          </cell>
          <cell r="E410">
            <v>0</v>
          </cell>
          <cell r="F410">
            <v>2.48</v>
          </cell>
        </row>
        <row r="411">
          <cell r="A411">
            <v>22320</v>
          </cell>
          <cell r="B411" t="str">
            <v>ACCESORIO DE RED  PVC SCEDULE 40 D: 6"</v>
          </cell>
          <cell r="C411" t="str">
            <v>U</v>
          </cell>
          <cell r="D411">
            <v>550</v>
          </cell>
          <cell r="E411">
            <v>0</v>
          </cell>
          <cell r="F411">
            <v>2.48</v>
          </cell>
        </row>
        <row r="412">
          <cell r="A412">
            <v>22330</v>
          </cell>
          <cell r="B412" t="str">
            <v>ACCESORIO DE RED  PVC SCEDULE 40 D: 4"</v>
          </cell>
          <cell r="C412" t="str">
            <v>U</v>
          </cell>
          <cell r="D412">
            <v>70</v>
          </cell>
          <cell r="E412">
            <v>0</v>
          </cell>
          <cell r="F412">
            <v>2.48</v>
          </cell>
        </row>
        <row r="413">
          <cell r="A413">
            <v>22340</v>
          </cell>
          <cell r="B413" t="str">
            <v>ACCESORIO DE RED  PVC SCEDULE 40 D: 3"</v>
          </cell>
          <cell r="C413" t="str">
            <v>U</v>
          </cell>
          <cell r="D413">
            <v>0</v>
          </cell>
          <cell r="E413">
            <v>0</v>
          </cell>
          <cell r="F413">
            <v>2.48</v>
          </cell>
        </row>
        <row r="415">
          <cell r="A415">
            <v>22600</v>
          </cell>
          <cell r="B415" t="str">
            <v>Tuberia pvc estructurada doble pared D: 730 mm</v>
          </cell>
          <cell r="C415" t="str">
            <v>ML</v>
          </cell>
          <cell r="D415">
            <v>0</v>
          </cell>
          <cell r="F415">
            <v>62.72</v>
          </cell>
        </row>
        <row r="416">
          <cell r="A416">
            <v>22602</v>
          </cell>
          <cell r="B416" t="str">
            <v>ANILLO DE CAUCHO D=730mm</v>
          </cell>
          <cell r="C416" t="str">
            <v>U</v>
          </cell>
          <cell r="F416">
            <v>9</v>
          </cell>
        </row>
        <row r="417">
          <cell r="A417">
            <v>22700</v>
          </cell>
          <cell r="B417" t="str">
            <v>Tuberia pvc estructurada doble pared D: 640 mm</v>
          </cell>
          <cell r="C417" t="str">
            <v>ML</v>
          </cell>
          <cell r="D417">
            <v>0</v>
          </cell>
          <cell r="F417">
            <v>52.27</v>
          </cell>
        </row>
        <row r="418">
          <cell r="A418">
            <v>22702</v>
          </cell>
          <cell r="B418" t="str">
            <v>ANILLO DE CAUCHO D=640mm</v>
          </cell>
          <cell r="C418" t="str">
            <v>U</v>
          </cell>
          <cell r="F418">
            <v>7.5</v>
          </cell>
        </row>
        <row r="419">
          <cell r="A419">
            <v>22800</v>
          </cell>
          <cell r="B419" t="str">
            <v>Tuberia pvc estructurada doble pared D: 525 mm</v>
          </cell>
          <cell r="C419" t="str">
            <v>ML</v>
          </cell>
          <cell r="D419">
            <v>155</v>
          </cell>
          <cell r="F419">
            <v>48.53</v>
          </cell>
        </row>
        <row r="420">
          <cell r="A420">
            <v>22802</v>
          </cell>
          <cell r="B420" t="str">
            <v>ANILLO DE CAUCHO D=525mm</v>
          </cell>
          <cell r="C420" t="str">
            <v>U</v>
          </cell>
          <cell r="D420">
            <v>26</v>
          </cell>
          <cell r="F420">
            <v>27.22</v>
          </cell>
        </row>
        <row r="421">
          <cell r="A421">
            <v>22900</v>
          </cell>
          <cell r="B421" t="str">
            <v>Tuberia pvc estructurada doble pared D=400mm</v>
          </cell>
          <cell r="C421" t="str">
            <v>ML</v>
          </cell>
          <cell r="D421">
            <v>264</v>
          </cell>
          <cell r="F421">
            <v>38.64</v>
          </cell>
        </row>
        <row r="422">
          <cell r="A422">
            <v>22902</v>
          </cell>
          <cell r="B422" t="str">
            <v>ANILLO DE CAUCHO D=400mm</v>
          </cell>
          <cell r="C422" t="str">
            <v>U</v>
          </cell>
          <cell r="D422">
            <v>44</v>
          </cell>
          <cell r="F422">
            <v>26.09</v>
          </cell>
        </row>
        <row r="423">
          <cell r="A423">
            <v>12200</v>
          </cell>
          <cell r="B423" t="str">
            <v>Tuberia pvc estructurada doble pared D=315mm</v>
          </cell>
          <cell r="C423" t="str">
            <v>ML</v>
          </cell>
          <cell r="D423">
            <v>18</v>
          </cell>
          <cell r="F423">
            <v>25.5</v>
          </cell>
        </row>
        <row r="424">
          <cell r="A424">
            <v>12210</v>
          </cell>
          <cell r="B424" t="str">
            <v>ANILLO DE CAUCHO D=315mm</v>
          </cell>
          <cell r="C424" t="str">
            <v>U</v>
          </cell>
          <cell r="D424">
            <v>3</v>
          </cell>
          <cell r="F424">
            <v>15.37</v>
          </cell>
        </row>
        <row r="425">
          <cell r="A425">
            <v>12400</v>
          </cell>
          <cell r="B425" t="str">
            <v>Tuberia pvc estructurada doble pared D=200mm</v>
          </cell>
          <cell r="C425" t="str">
            <v>ML</v>
          </cell>
          <cell r="D425">
            <v>18</v>
          </cell>
          <cell r="F425">
            <v>12.54</v>
          </cell>
        </row>
        <row r="426">
          <cell r="A426">
            <v>12410</v>
          </cell>
          <cell r="B426" t="str">
            <v>ANILLO DE CAUCHO D=200mm</v>
          </cell>
          <cell r="C426" t="str">
            <v>U</v>
          </cell>
          <cell r="D426">
            <v>3</v>
          </cell>
          <cell r="F426">
            <v>4.32</v>
          </cell>
        </row>
        <row r="428">
          <cell r="A428" t="str">
            <v>23000-01</v>
          </cell>
          <cell r="B428" t="str">
            <v>SOPORTES</v>
          </cell>
          <cell r="C428" t="str">
            <v>U</v>
          </cell>
          <cell r="D428">
            <v>220</v>
          </cell>
          <cell r="E428">
            <v>2.2777272727272724</v>
          </cell>
          <cell r="F428">
            <v>3.07</v>
          </cell>
        </row>
        <row r="430">
          <cell r="A430">
            <v>23000</v>
          </cell>
          <cell r="B430" t="str">
            <v>SOPORTE  TIPO PERA GALV  D: 8"</v>
          </cell>
          <cell r="C430" t="str">
            <v>U</v>
          </cell>
          <cell r="D430">
            <v>0</v>
          </cell>
          <cell r="E430">
            <v>1.458</v>
          </cell>
          <cell r="F430">
            <v>1.97</v>
          </cell>
        </row>
        <row r="431">
          <cell r="A431">
            <v>23100</v>
          </cell>
          <cell r="B431" t="str">
            <v>SOPORTE  TIPO PERA D: 6"</v>
          </cell>
          <cell r="C431" t="str">
            <v>U</v>
          </cell>
          <cell r="D431">
            <v>220</v>
          </cell>
          <cell r="E431">
            <v>0.89400000000000002</v>
          </cell>
          <cell r="F431">
            <v>1.21</v>
          </cell>
        </row>
        <row r="432">
          <cell r="A432">
            <v>23200</v>
          </cell>
          <cell r="B432" t="str">
            <v>SOPORTE TIPO PERA GALV  D: 4"</v>
          </cell>
          <cell r="C432" t="str">
            <v>U</v>
          </cell>
          <cell r="D432">
            <v>0</v>
          </cell>
          <cell r="E432">
            <v>0.43</v>
          </cell>
          <cell r="F432">
            <v>0.57999999999999996</v>
          </cell>
        </row>
        <row r="433">
          <cell r="A433">
            <v>23300</v>
          </cell>
          <cell r="B433" t="str">
            <v>SOPORTE  T/P GALV D:3"</v>
          </cell>
          <cell r="C433" t="str">
            <v>U</v>
          </cell>
          <cell r="D433">
            <v>0</v>
          </cell>
          <cell r="E433">
            <v>0.30399999999999999</v>
          </cell>
          <cell r="F433">
            <v>0.41</v>
          </cell>
        </row>
        <row r="434">
          <cell r="A434">
            <v>23400</v>
          </cell>
          <cell r="B434" t="str">
            <v>GALVANIZED SINGLE HOLE PIPE STRAP(VINCHA) 3"</v>
          </cell>
          <cell r="C434" t="str">
            <v>U</v>
          </cell>
          <cell r="D434">
            <v>0</v>
          </cell>
          <cell r="F434">
            <v>0</v>
          </cell>
        </row>
        <row r="435">
          <cell r="A435">
            <v>23500</v>
          </cell>
          <cell r="B435" t="str">
            <v>GALVANIZED SINGLE HOLE PIPE STRAP(VINCHA) 6"</v>
          </cell>
          <cell r="C435" t="str">
            <v>U</v>
          </cell>
          <cell r="D435">
            <v>0</v>
          </cell>
          <cell r="F435">
            <v>0</v>
          </cell>
        </row>
        <row r="436">
          <cell r="A436">
            <v>23600</v>
          </cell>
          <cell r="B436" t="str">
            <v xml:space="preserve">PERNOS EN U GALVANIZADOS D: 8" </v>
          </cell>
          <cell r="C436" t="str">
            <v>U</v>
          </cell>
          <cell r="D436">
            <v>0</v>
          </cell>
          <cell r="E436">
            <v>3.496</v>
          </cell>
          <cell r="F436">
            <v>4.72</v>
          </cell>
        </row>
        <row r="437">
          <cell r="A437">
            <v>23700</v>
          </cell>
          <cell r="B437" t="str">
            <v xml:space="preserve">PERNOS EN U GALVANIZADOS D: 6" </v>
          </cell>
          <cell r="C437" t="str">
            <v>U</v>
          </cell>
          <cell r="D437">
            <v>0</v>
          </cell>
          <cell r="E437">
            <v>3.1179999999999999</v>
          </cell>
          <cell r="F437">
            <v>4.21</v>
          </cell>
        </row>
        <row r="438">
          <cell r="A438">
            <v>23800</v>
          </cell>
          <cell r="B438" t="str">
            <v xml:space="preserve">PERNOS EN U GALVANIZADOS D: 4" </v>
          </cell>
          <cell r="C438" t="str">
            <v>U</v>
          </cell>
          <cell r="D438">
            <v>0</v>
          </cell>
          <cell r="E438">
            <v>1.4830000000000001</v>
          </cell>
          <cell r="F438">
            <v>2</v>
          </cell>
        </row>
        <row r="439">
          <cell r="A439">
            <v>23900</v>
          </cell>
          <cell r="B439" t="str">
            <v>PERNOS EN U GALVANIZADOS D: 3"</v>
          </cell>
          <cell r="C439" t="str">
            <v>U</v>
          </cell>
          <cell r="D439">
            <v>0</v>
          </cell>
          <cell r="E439">
            <v>1.361</v>
          </cell>
          <cell r="F439">
            <v>1.84</v>
          </cell>
        </row>
        <row r="440">
          <cell r="A440">
            <v>24000</v>
          </cell>
          <cell r="B440" t="str">
            <v>STRUT CLAMP  GALVANIZADO D:6</v>
          </cell>
          <cell r="C440" t="str">
            <v>U</v>
          </cell>
          <cell r="D440">
            <v>0</v>
          </cell>
          <cell r="E440">
            <v>1.6870000000000001</v>
          </cell>
          <cell r="F440">
            <v>2.2799999999999998</v>
          </cell>
        </row>
        <row r="441">
          <cell r="A441">
            <v>24100</v>
          </cell>
          <cell r="B441" t="str">
            <v>STRUT CLAMP  GALVANIZADO D:3</v>
          </cell>
          <cell r="C441" t="str">
            <v>U</v>
          </cell>
          <cell r="D441">
            <v>0</v>
          </cell>
          <cell r="E441">
            <v>0.71199999999999997</v>
          </cell>
          <cell r="F441">
            <v>0.96</v>
          </cell>
        </row>
        <row r="442">
          <cell r="A442">
            <v>24200</v>
          </cell>
          <cell r="B442" t="str">
            <v>STRUT CORNER CONNECTORS  2-HOLE</v>
          </cell>
          <cell r="C442" t="str">
            <v>U</v>
          </cell>
          <cell r="D442">
            <v>0</v>
          </cell>
          <cell r="E442">
            <v>2.1000000000000001E-2</v>
          </cell>
          <cell r="F442">
            <v>0.03</v>
          </cell>
        </row>
        <row r="443">
          <cell r="A443">
            <v>24300</v>
          </cell>
          <cell r="B443" t="str">
            <v>STRUT CORNER CONNECTORS  3-HOLE</v>
          </cell>
          <cell r="C443" t="str">
            <v>U</v>
          </cell>
          <cell r="D443">
            <v>0</v>
          </cell>
          <cell r="F443">
            <v>0</v>
          </cell>
        </row>
        <row r="444">
          <cell r="A444">
            <v>24400</v>
          </cell>
          <cell r="B444" t="str">
            <v>WEDGE ANCHORS  (PERNOS DE EXPANSION) 3/8"</v>
          </cell>
          <cell r="C444" t="str">
            <v>U</v>
          </cell>
          <cell r="D444">
            <v>440</v>
          </cell>
          <cell r="E444">
            <v>0.316</v>
          </cell>
          <cell r="F444">
            <v>0.43</v>
          </cell>
        </row>
        <row r="445">
          <cell r="A445">
            <v>24500</v>
          </cell>
          <cell r="B445" t="str">
            <v>DROP-IN  ANCHORS (TACOS DE EXPANSION)3/8"</v>
          </cell>
          <cell r="C445" t="str">
            <v>U</v>
          </cell>
          <cell r="D445">
            <v>0</v>
          </cell>
          <cell r="E445">
            <v>0.253</v>
          </cell>
          <cell r="F445">
            <v>0.34</v>
          </cell>
        </row>
        <row r="446">
          <cell r="A446">
            <v>24600</v>
          </cell>
          <cell r="B446" t="str">
            <v>DROP-IN  ANCHORS (TACOS DE EXPANSION)1/2"</v>
          </cell>
          <cell r="C446" t="str">
            <v>U</v>
          </cell>
          <cell r="D446">
            <v>0</v>
          </cell>
          <cell r="F446">
            <v>0</v>
          </cell>
        </row>
        <row r="447">
          <cell r="A447">
            <v>24700</v>
          </cell>
          <cell r="B447" t="str">
            <v>FLAT WASHER PLATED(ANILLO ) 1/2"</v>
          </cell>
          <cell r="C447" t="str">
            <v>U</v>
          </cell>
          <cell r="D447">
            <v>0</v>
          </cell>
          <cell r="E447">
            <v>5.0999999999999997E-2</v>
          </cell>
          <cell r="F447">
            <v>7.0000000000000007E-2</v>
          </cell>
        </row>
        <row r="448">
          <cell r="A448">
            <v>24800</v>
          </cell>
          <cell r="B448" t="str">
            <v>FLAT WASHER PLATED(ANILLO )3/8"</v>
          </cell>
          <cell r="C448" t="str">
            <v>U</v>
          </cell>
          <cell r="D448">
            <v>440</v>
          </cell>
          <cell r="E448">
            <v>2.1000000000000001E-2</v>
          </cell>
          <cell r="F448">
            <v>0.03</v>
          </cell>
        </row>
        <row r="449">
          <cell r="A449">
            <v>24900</v>
          </cell>
          <cell r="B449" t="str">
            <v>HEX NUTS PLATED (TUERCAS) 1/2"</v>
          </cell>
          <cell r="C449" t="str">
            <v>U</v>
          </cell>
          <cell r="D449">
            <v>0</v>
          </cell>
          <cell r="E449">
            <v>0.45400000000000001</v>
          </cell>
          <cell r="F449">
            <v>0.61</v>
          </cell>
        </row>
        <row r="450">
          <cell r="A450">
            <v>25000</v>
          </cell>
          <cell r="B450" t="str">
            <v>HEX NUTS PLATED (TUERCAS) 3/8"</v>
          </cell>
          <cell r="C450" t="str">
            <v>U</v>
          </cell>
          <cell r="D450">
            <v>440</v>
          </cell>
          <cell r="E450">
            <v>3.1E-2</v>
          </cell>
          <cell r="F450">
            <v>0.04</v>
          </cell>
        </row>
        <row r="451">
          <cell r="A451">
            <v>25100</v>
          </cell>
          <cell r="B451" t="str">
            <v>THREADED ROD 3/8X 6 (VARILLAS ROSCADAS)</v>
          </cell>
          <cell r="C451" t="str">
            <v>MTS</v>
          </cell>
          <cell r="D451">
            <v>10</v>
          </cell>
          <cell r="E451">
            <v>1.1000000000000001</v>
          </cell>
          <cell r="F451">
            <v>1.49</v>
          </cell>
        </row>
        <row r="452">
          <cell r="A452">
            <v>25200</v>
          </cell>
          <cell r="B452" t="str">
            <v>THREADED ROD 1/2X 6 (VARILLAS ROSCADAS)</v>
          </cell>
          <cell r="C452" t="str">
            <v>MTS</v>
          </cell>
          <cell r="D452">
            <v>0</v>
          </cell>
          <cell r="E452">
            <v>2.04</v>
          </cell>
          <cell r="F452">
            <v>2.75</v>
          </cell>
        </row>
        <row r="453">
          <cell r="A453">
            <v>25300</v>
          </cell>
          <cell r="B453" t="str">
            <v>CANAL RANURADO</v>
          </cell>
          <cell r="C453" t="str">
            <v>MTS</v>
          </cell>
          <cell r="D453">
            <v>0</v>
          </cell>
          <cell r="E453">
            <v>2.0409999999999999</v>
          </cell>
          <cell r="F453">
            <v>2.76</v>
          </cell>
        </row>
        <row r="454">
          <cell r="B454" t="str">
            <v>REJILLAS</v>
          </cell>
        </row>
        <row r="455">
          <cell r="A455">
            <v>25405</v>
          </cell>
          <cell r="B455" t="str">
            <v>REJILLA DE ALUMINIO TIPO CC-250x200 MM</v>
          </cell>
          <cell r="C455" t="str">
            <v>U</v>
          </cell>
          <cell r="D455">
            <v>0</v>
          </cell>
          <cell r="F455">
            <v>207.29</v>
          </cell>
        </row>
        <row r="456">
          <cell r="A456">
            <v>25400</v>
          </cell>
          <cell r="B456" t="str">
            <v>REJILLA DE ALUMINIO TIPO CC-200x150 MM</v>
          </cell>
          <cell r="C456" t="str">
            <v>U</v>
          </cell>
          <cell r="D456">
            <v>42</v>
          </cell>
          <cell r="F456">
            <v>50.45</v>
          </cell>
        </row>
        <row r="457">
          <cell r="A457">
            <v>25500</v>
          </cell>
          <cell r="B457" t="str">
            <v>REJILLA DE ALUMINIO TIPO CC-150x110 MM</v>
          </cell>
          <cell r="C457" t="str">
            <v>U</v>
          </cell>
          <cell r="D457">
            <v>6</v>
          </cell>
          <cell r="F457">
            <v>11.19</v>
          </cell>
        </row>
        <row r="458">
          <cell r="A458">
            <v>25600</v>
          </cell>
          <cell r="B458" t="str">
            <v>REJILLA DE ALUMINIO TIPO CC-125x75 MM</v>
          </cell>
          <cell r="C458" t="str">
            <v>U</v>
          </cell>
          <cell r="D458">
            <v>0</v>
          </cell>
          <cell r="F458">
            <v>9.23</v>
          </cell>
        </row>
        <row r="459">
          <cell r="A459">
            <v>25705</v>
          </cell>
          <cell r="B459" t="str">
            <v>REJILLA DE BRONCE T-300x150 MM</v>
          </cell>
          <cell r="C459" t="str">
            <v>U</v>
          </cell>
          <cell r="D459">
            <v>0</v>
          </cell>
          <cell r="F459">
            <v>252.27</v>
          </cell>
        </row>
        <row r="460">
          <cell r="A460">
            <v>25700</v>
          </cell>
          <cell r="B460" t="str">
            <v>REJILLA DE BRONCE T-150x110 MM</v>
          </cell>
          <cell r="C460" t="str">
            <v>U</v>
          </cell>
          <cell r="D460">
            <v>0</v>
          </cell>
          <cell r="F460">
            <v>23.09</v>
          </cell>
        </row>
        <row r="461">
          <cell r="A461">
            <v>25800</v>
          </cell>
          <cell r="B461" t="str">
            <v>REJILLA DE BRONCE T-125x75 MM</v>
          </cell>
          <cell r="C461" t="str">
            <v>U</v>
          </cell>
          <cell r="D461">
            <v>0</v>
          </cell>
          <cell r="F461">
            <v>23.75</v>
          </cell>
        </row>
        <row r="462">
          <cell r="A462" t="str">
            <v>25800-3</v>
          </cell>
          <cell r="B462" t="str">
            <v>TAPÓN DE INSPECCIÓNDE BRONCE TI-150x110 MM</v>
          </cell>
          <cell r="C462" t="str">
            <v>U</v>
          </cell>
          <cell r="D462">
            <v>0</v>
          </cell>
          <cell r="F462">
            <v>71.17</v>
          </cell>
        </row>
        <row r="463">
          <cell r="A463" t="str">
            <v>25800-4</v>
          </cell>
          <cell r="B463" t="str">
            <v>TAPÓN DE INSPECCIÓNDE BRONCE TI-125x75 MM</v>
          </cell>
          <cell r="C463" t="str">
            <v>U</v>
          </cell>
          <cell r="D463">
            <v>0</v>
          </cell>
          <cell r="F463">
            <v>42.23</v>
          </cell>
        </row>
        <row r="464">
          <cell r="A464">
            <v>25900</v>
          </cell>
          <cell r="B464" t="str">
            <v>REJILLA CAR-50x30 CM DE HIERRO FUNDIDO</v>
          </cell>
          <cell r="C464" t="str">
            <v>U</v>
          </cell>
          <cell r="D464">
            <v>0</v>
          </cell>
          <cell r="F464">
            <v>66.709999999999994</v>
          </cell>
        </row>
        <row r="465">
          <cell r="A465">
            <v>25910</v>
          </cell>
          <cell r="B465" t="str">
            <v>REJILLA DE PVC D=6"</v>
          </cell>
          <cell r="C465" t="str">
            <v>U</v>
          </cell>
          <cell r="D465">
            <v>0</v>
          </cell>
          <cell r="F465">
            <v>10.8</v>
          </cell>
        </row>
        <row r="466">
          <cell r="A466">
            <v>25912</v>
          </cell>
          <cell r="B466" t="str">
            <v>REJILLA DE PVC D=4"</v>
          </cell>
          <cell r="C466" t="str">
            <v>U</v>
          </cell>
          <cell r="D466">
            <v>0</v>
          </cell>
          <cell r="F466">
            <v>9</v>
          </cell>
        </row>
        <row r="467">
          <cell r="A467" t="str">
            <v>25912-1</v>
          </cell>
          <cell r="B467" t="str">
            <v>REJILLA DE PVC D=3"</v>
          </cell>
          <cell r="C467" t="str">
            <v>U</v>
          </cell>
          <cell r="D467">
            <v>0</v>
          </cell>
          <cell r="F467">
            <v>4.5</v>
          </cell>
        </row>
        <row r="468">
          <cell r="B468" t="str">
            <v>ACCESORIOS DE AA.LL</v>
          </cell>
        </row>
        <row r="469">
          <cell r="A469">
            <v>26000</v>
          </cell>
          <cell r="B469" t="str">
            <v>YEE PVC  SCHEDULE 40  D: 8"</v>
          </cell>
          <cell r="C469" t="str">
            <v>UNIDAD</v>
          </cell>
          <cell r="D469">
            <v>0</v>
          </cell>
          <cell r="E469">
            <v>32.29</v>
          </cell>
          <cell r="F469">
            <v>43.59</v>
          </cell>
        </row>
        <row r="470">
          <cell r="A470">
            <v>26100</v>
          </cell>
          <cell r="B470" t="str">
            <v>YEE PVC  SCHEDULE 40  D: 6"</v>
          </cell>
          <cell r="C470" t="str">
            <v>UNIDAD</v>
          </cell>
          <cell r="D470">
            <v>0</v>
          </cell>
          <cell r="E470">
            <v>14.31</v>
          </cell>
          <cell r="F470">
            <v>15.12</v>
          </cell>
        </row>
        <row r="471">
          <cell r="A471">
            <v>26200</v>
          </cell>
          <cell r="B471" t="str">
            <v>YEE PVC  SCHEDULE 40  D: 4"</v>
          </cell>
          <cell r="C471" t="str">
            <v>UNIDAD</v>
          </cell>
          <cell r="D471">
            <v>0</v>
          </cell>
          <cell r="E471">
            <v>3.9740000000000002</v>
          </cell>
          <cell r="F471">
            <v>7.2</v>
          </cell>
        </row>
        <row r="472">
          <cell r="A472">
            <v>26300</v>
          </cell>
          <cell r="B472" t="str">
            <v>YEE PVC  SCHEDULE 40  D: 3"</v>
          </cell>
          <cell r="C472" t="str">
            <v>UNIDAD</v>
          </cell>
          <cell r="D472">
            <v>0</v>
          </cell>
          <cell r="E472">
            <v>2.1339999999999999</v>
          </cell>
          <cell r="F472">
            <v>2.88</v>
          </cell>
        </row>
        <row r="473">
          <cell r="A473">
            <v>26400</v>
          </cell>
          <cell r="B473" t="str">
            <v>YEE RED PVC  SCHEDULE 40  D: 6" x 4"</v>
          </cell>
          <cell r="C473" t="str">
            <v>UNIDAD</v>
          </cell>
          <cell r="D473">
            <v>0</v>
          </cell>
          <cell r="E473">
            <v>10.52</v>
          </cell>
          <cell r="F473">
            <v>14.2</v>
          </cell>
        </row>
        <row r="474">
          <cell r="A474">
            <v>26500</v>
          </cell>
          <cell r="B474" t="str">
            <v>YEE RED PVC  SCHEDULE 40  D: 4" x 3"</v>
          </cell>
          <cell r="C474" t="str">
            <v>UNIDAD</v>
          </cell>
          <cell r="D474">
            <v>0</v>
          </cell>
          <cell r="E474">
            <v>3.7250000000000001</v>
          </cell>
          <cell r="F474">
            <v>5.03</v>
          </cell>
        </row>
        <row r="475">
          <cell r="A475">
            <v>26600</v>
          </cell>
          <cell r="B475" t="str">
            <v>CODO PVC SCHEDULE 40 D: 6" x 90</v>
          </cell>
          <cell r="C475" t="str">
            <v>UNIDAD</v>
          </cell>
          <cell r="D475">
            <v>56</v>
          </cell>
          <cell r="E475">
            <v>13.335000000000001</v>
          </cell>
          <cell r="F475">
            <v>18</v>
          </cell>
        </row>
        <row r="476">
          <cell r="A476">
            <v>26700</v>
          </cell>
          <cell r="B476" t="str">
            <v>CODO PVC SCHEDULE 40 D: 4" x 90</v>
          </cell>
          <cell r="C476" t="str">
            <v>UNIDAD</v>
          </cell>
          <cell r="D476">
            <v>12</v>
          </cell>
          <cell r="E476">
            <v>2.1930000000000001</v>
          </cell>
          <cell r="F476">
            <v>2.96</v>
          </cell>
        </row>
        <row r="477">
          <cell r="A477">
            <v>26800</v>
          </cell>
          <cell r="B477" t="str">
            <v>CODO PVC SCHEDULE 40 D: 3" x 90</v>
          </cell>
          <cell r="C477" t="str">
            <v>UNIDAD</v>
          </cell>
          <cell r="D477">
            <v>0</v>
          </cell>
          <cell r="E477">
            <v>1.2190000000000001</v>
          </cell>
          <cell r="F477">
            <v>1.65</v>
          </cell>
        </row>
        <row r="478">
          <cell r="A478">
            <v>26900</v>
          </cell>
          <cell r="B478" t="str">
            <v>CODO PVC SCHEDULE 40 D: 8" x 45</v>
          </cell>
          <cell r="C478" t="str">
            <v>UNIDAD</v>
          </cell>
          <cell r="D478">
            <v>0</v>
          </cell>
          <cell r="E478">
            <v>21.56</v>
          </cell>
          <cell r="F478">
            <v>29.11</v>
          </cell>
        </row>
        <row r="479">
          <cell r="A479">
            <v>27000</v>
          </cell>
          <cell r="B479" t="str">
            <v>CODO PVC SCHEDULE 40 D: 6" x 45</v>
          </cell>
          <cell r="C479" t="str">
            <v>UNIDAD</v>
          </cell>
          <cell r="D479">
            <v>30</v>
          </cell>
          <cell r="E479">
            <v>12.207000000000001</v>
          </cell>
          <cell r="F479">
            <v>16.48</v>
          </cell>
        </row>
        <row r="480">
          <cell r="A480">
            <v>27100</v>
          </cell>
          <cell r="B480" t="str">
            <v>CODO PVC SCHEDULE 40 D: 4" x 45</v>
          </cell>
          <cell r="C480" t="str">
            <v>UNIDAD</v>
          </cell>
          <cell r="D480">
            <v>18</v>
          </cell>
          <cell r="E480">
            <v>1.7470000000000001</v>
          </cell>
          <cell r="F480">
            <v>2.36</v>
          </cell>
        </row>
        <row r="481">
          <cell r="A481">
            <v>27200</v>
          </cell>
          <cell r="B481" t="str">
            <v>CODO PVC SCHEDULE 40 D: 8" x 90</v>
          </cell>
          <cell r="C481" t="str">
            <v>UNIDAD</v>
          </cell>
          <cell r="D481">
            <v>0</v>
          </cell>
          <cell r="E481">
            <v>18.07</v>
          </cell>
          <cell r="F481">
            <v>24.39</v>
          </cell>
        </row>
        <row r="482">
          <cell r="A482">
            <v>27300</v>
          </cell>
          <cell r="B482" t="str">
            <v>BUSHING PVC SCHEDULE 40 D: 8" x 6"</v>
          </cell>
          <cell r="C482" t="str">
            <v>UNIDAD</v>
          </cell>
          <cell r="D482">
            <v>0</v>
          </cell>
          <cell r="E482">
            <v>19.23</v>
          </cell>
          <cell r="F482">
            <v>25.96</v>
          </cell>
        </row>
        <row r="483">
          <cell r="A483">
            <v>27400</v>
          </cell>
          <cell r="B483" t="str">
            <v>BUSHING PVC SCHEDULE 40 D: 6" x 4"</v>
          </cell>
          <cell r="C483" t="str">
            <v>UNIDAD</v>
          </cell>
          <cell r="D483">
            <v>0</v>
          </cell>
          <cell r="E483">
            <v>5.64</v>
          </cell>
          <cell r="F483">
            <v>6.45</v>
          </cell>
        </row>
        <row r="484">
          <cell r="A484">
            <v>27500</v>
          </cell>
          <cell r="B484" t="str">
            <v>BUSHING PVC SCHEDULE 40 D: 4" x 3"</v>
          </cell>
          <cell r="C484" t="str">
            <v>UNIDAD</v>
          </cell>
          <cell r="D484">
            <v>0</v>
          </cell>
          <cell r="E484">
            <v>1.508</v>
          </cell>
          <cell r="F484">
            <v>2.04</v>
          </cell>
        </row>
        <row r="485">
          <cell r="A485">
            <v>27600</v>
          </cell>
          <cell r="B485" t="str">
            <v xml:space="preserve">TEE PVC SCHEDULE 40 D: 3" </v>
          </cell>
          <cell r="C485" t="str">
            <v>UNIDAD</v>
          </cell>
          <cell r="D485">
            <v>0</v>
          </cell>
          <cell r="F485">
            <v>0</v>
          </cell>
        </row>
        <row r="486">
          <cell r="A486">
            <v>27700</v>
          </cell>
          <cell r="B486" t="str">
            <v>UNION PVC SCEDULE 40 D: 8"</v>
          </cell>
          <cell r="C486" t="str">
            <v>UNIDAD</v>
          </cell>
          <cell r="D486">
            <v>0</v>
          </cell>
          <cell r="E486">
            <v>12.252000000000001</v>
          </cell>
          <cell r="F486">
            <v>16.54</v>
          </cell>
        </row>
        <row r="487">
          <cell r="A487">
            <v>27800</v>
          </cell>
          <cell r="B487" t="str">
            <v>UNION PVC SCEDULE 40 D: 6"</v>
          </cell>
          <cell r="C487" t="str">
            <v>UNIDAD</v>
          </cell>
          <cell r="D487">
            <v>0</v>
          </cell>
          <cell r="E487">
            <v>11.393000000000001</v>
          </cell>
          <cell r="F487">
            <v>9.27</v>
          </cell>
        </row>
        <row r="488">
          <cell r="A488">
            <v>27900</v>
          </cell>
          <cell r="B488" t="str">
            <v>UNION PVC SCEDULE 40 D: 4"</v>
          </cell>
          <cell r="C488" t="str">
            <v>UNIDAD</v>
          </cell>
          <cell r="D488">
            <v>0</v>
          </cell>
          <cell r="E488">
            <v>3.4969999999999999</v>
          </cell>
          <cell r="F488">
            <v>3.06</v>
          </cell>
        </row>
        <row r="489">
          <cell r="A489">
            <v>28000</v>
          </cell>
          <cell r="B489" t="str">
            <v>UNION PVC SCEDULE 40 D: 3"</v>
          </cell>
          <cell r="C489" t="str">
            <v>UNIDAD</v>
          </cell>
          <cell r="D489">
            <v>0</v>
          </cell>
          <cell r="E489">
            <v>1.821</v>
          </cell>
          <cell r="F489">
            <v>2.25</v>
          </cell>
        </row>
        <row r="490">
          <cell r="A490">
            <v>28100</v>
          </cell>
          <cell r="B490" t="str">
            <v>OATEY PVC CEMENT-CLEAR (  PEGANTE)</v>
          </cell>
          <cell r="C490" t="str">
            <v>GALON</v>
          </cell>
          <cell r="D490">
            <v>7</v>
          </cell>
          <cell r="E490">
            <v>11.125999999999999</v>
          </cell>
          <cell r="F490">
            <v>15.02</v>
          </cell>
        </row>
        <row r="491">
          <cell r="A491">
            <v>28200</v>
          </cell>
          <cell r="B491" t="str">
            <v>OATEY ALL PURPOSE PVC CEMENT (LIMPIANTE)</v>
          </cell>
          <cell r="C491" t="str">
            <v>GALON</v>
          </cell>
          <cell r="D491">
            <v>6</v>
          </cell>
          <cell r="E491">
            <v>8.5410000000000004</v>
          </cell>
          <cell r="F491">
            <v>11.53</v>
          </cell>
        </row>
        <row r="492">
          <cell r="A492">
            <v>28300</v>
          </cell>
          <cell r="B492" t="str">
            <v>TEFLON EN CINTA</v>
          </cell>
          <cell r="C492" t="str">
            <v>UNIDAD</v>
          </cell>
          <cell r="D492">
            <v>0</v>
          </cell>
          <cell r="E492">
            <v>1.554</v>
          </cell>
          <cell r="F492">
            <v>2.1</v>
          </cell>
        </row>
        <row r="493">
          <cell r="A493">
            <v>28400</v>
          </cell>
          <cell r="B493" t="str">
            <v>ADAPTADOR HILO EXTERIOR ROSC /PEG D: 3"</v>
          </cell>
          <cell r="C493" t="str">
            <v>U</v>
          </cell>
          <cell r="D493">
            <v>0</v>
          </cell>
          <cell r="E493">
            <v>7.45</v>
          </cell>
          <cell r="F493">
            <v>10.06</v>
          </cell>
        </row>
        <row r="494">
          <cell r="A494">
            <v>28500</v>
          </cell>
          <cell r="B494" t="str">
            <v>UNION UNIVERSAL PVC D=3"</v>
          </cell>
          <cell r="C494" t="str">
            <v>U</v>
          </cell>
          <cell r="D494">
            <v>0</v>
          </cell>
          <cell r="E494">
            <v>15.2</v>
          </cell>
          <cell r="F494">
            <v>20.52</v>
          </cell>
        </row>
        <row r="495">
          <cell r="A495">
            <v>28600</v>
          </cell>
          <cell r="B495" t="str">
            <v>VALV DE COMPUERTA D: 3"</v>
          </cell>
          <cell r="C495" t="str">
            <v>U</v>
          </cell>
          <cell r="D495">
            <v>0</v>
          </cell>
          <cell r="F495">
            <v>151.19999999999999</v>
          </cell>
        </row>
        <row r="496">
          <cell r="A496">
            <v>28700</v>
          </cell>
          <cell r="B496" t="str">
            <v>VALV CHECK D: 3"</v>
          </cell>
          <cell r="C496" t="str">
            <v>U</v>
          </cell>
          <cell r="D496">
            <v>0</v>
          </cell>
          <cell r="F496">
            <v>157.5</v>
          </cell>
        </row>
        <row r="497">
          <cell r="A497">
            <v>28702</v>
          </cell>
          <cell r="B497" t="str">
            <v>Bomba electrosumergible 2,8Kw (3,7HP) Flygt 80gpm</v>
          </cell>
          <cell r="C497" t="str">
            <v>U</v>
          </cell>
          <cell r="D497">
            <v>0</v>
          </cell>
          <cell r="F497">
            <v>1150</v>
          </cell>
        </row>
        <row r="498">
          <cell r="A498">
            <v>28703</v>
          </cell>
          <cell r="B498" t="str">
            <v>Tablero eléctrico con 2 arrancadores para bombas de 2,8Kw</v>
          </cell>
          <cell r="C498" t="str">
            <v>U</v>
          </cell>
          <cell r="D498">
            <v>0</v>
          </cell>
          <cell r="F498">
            <v>1950</v>
          </cell>
        </row>
        <row r="499">
          <cell r="A499">
            <v>28704</v>
          </cell>
          <cell r="B499" t="str">
            <v>Reguladores de nivel #5828803</v>
          </cell>
          <cell r="C499" t="str">
            <v>glb</v>
          </cell>
          <cell r="D499">
            <v>0</v>
          </cell>
          <cell r="F499">
            <v>380</v>
          </cell>
        </row>
        <row r="502">
          <cell r="A502" t="str">
            <v>28800-001</v>
          </cell>
          <cell r="B502" t="str">
            <v>TUBERÍA U/Z D=400mm 1.25 mpa</v>
          </cell>
          <cell r="C502" t="str">
            <v>ML</v>
          </cell>
          <cell r="D502">
            <v>60</v>
          </cell>
          <cell r="F502">
            <v>170.1</v>
          </cell>
        </row>
        <row r="506">
          <cell r="A506">
            <v>28800</v>
          </cell>
          <cell r="B506" t="str">
            <v>TAPON REGISTRO PVC SCHEDULE 40 D: 8"</v>
          </cell>
          <cell r="C506" t="str">
            <v>UNIDAD</v>
          </cell>
          <cell r="D506">
            <v>0</v>
          </cell>
          <cell r="E506">
            <v>55.884</v>
          </cell>
          <cell r="F506">
            <v>75.44</v>
          </cell>
        </row>
        <row r="507">
          <cell r="A507">
            <v>28900</v>
          </cell>
          <cell r="B507" t="str">
            <v>TAPON REGISTRO PVC SCHEDULE 40 D: 6"</v>
          </cell>
          <cell r="C507" t="str">
            <v>UNIDAD</v>
          </cell>
          <cell r="D507">
            <v>0</v>
          </cell>
          <cell r="E507">
            <v>8.8520000000000003</v>
          </cell>
          <cell r="F507">
            <v>8.51</v>
          </cell>
        </row>
        <row r="508">
          <cell r="A508">
            <v>29000</v>
          </cell>
          <cell r="B508" t="str">
            <v>TAPON REGISTRO PVC SCHEDULE 40 D: 4"</v>
          </cell>
          <cell r="C508" t="str">
            <v>UNIDAD</v>
          </cell>
          <cell r="D508">
            <v>0</v>
          </cell>
          <cell r="E508">
            <v>3.3460000000000001</v>
          </cell>
          <cell r="F508">
            <v>4.5199999999999996</v>
          </cell>
        </row>
        <row r="509">
          <cell r="A509">
            <v>29100</v>
          </cell>
          <cell r="B509" t="str">
            <v>TAPON REGISTRO PVC SCHEDULE 40 D: 3"</v>
          </cell>
          <cell r="C509" t="str">
            <v>UNIDAD</v>
          </cell>
          <cell r="D509">
            <v>0</v>
          </cell>
          <cell r="E509">
            <v>1.74</v>
          </cell>
          <cell r="F509">
            <v>2.35</v>
          </cell>
        </row>
        <row r="511">
          <cell r="B511" t="str">
            <v>MATERIAL DEL SISTEMA CONTRA INCENDIOS</v>
          </cell>
        </row>
        <row r="512">
          <cell r="A512">
            <v>29202</v>
          </cell>
          <cell r="B512" t="str">
            <v xml:space="preserve">TUBO  SCH 40  A53 D: 1 " </v>
          </cell>
          <cell r="C512" t="str">
            <v>M</v>
          </cell>
          <cell r="D512">
            <v>624</v>
          </cell>
          <cell r="E512">
            <v>3.01</v>
          </cell>
          <cell r="F512">
            <v>4.03</v>
          </cell>
        </row>
        <row r="513">
          <cell r="A513">
            <v>29200</v>
          </cell>
          <cell r="B513" t="str">
            <v xml:space="preserve">TUBO  SCH 40  A53 D: 1-1/4 " </v>
          </cell>
          <cell r="C513" t="str">
            <v>M</v>
          </cell>
          <cell r="D513">
            <v>0</v>
          </cell>
          <cell r="E513">
            <v>4.17</v>
          </cell>
          <cell r="F513">
            <v>0</v>
          </cell>
        </row>
        <row r="514">
          <cell r="A514">
            <v>29300</v>
          </cell>
          <cell r="B514" t="str">
            <v xml:space="preserve">TUBO  SCH 40  A53 D: 1-1/2 " </v>
          </cell>
          <cell r="C514" t="str">
            <v>M</v>
          </cell>
          <cell r="D514">
            <v>414</v>
          </cell>
          <cell r="E514">
            <v>4.59</v>
          </cell>
          <cell r="F514">
            <v>6.55</v>
          </cell>
        </row>
        <row r="515">
          <cell r="A515">
            <v>29302</v>
          </cell>
          <cell r="B515" t="str">
            <v xml:space="preserve">TUBO  SCH 40  A53 D: 2 " </v>
          </cell>
          <cell r="C515" t="str">
            <v>M</v>
          </cell>
          <cell r="D515">
            <v>666</v>
          </cell>
          <cell r="E515">
            <v>6.41</v>
          </cell>
          <cell r="F515">
            <v>8.2799999999999994</v>
          </cell>
        </row>
        <row r="516">
          <cell r="A516">
            <v>29400</v>
          </cell>
          <cell r="B516" t="str">
            <v xml:space="preserve">TUBO  SCH 40  A53 D: 2-1/2 " </v>
          </cell>
          <cell r="C516" t="str">
            <v>M</v>
          </cell>
          <cell r="D516">
            <v>2172</v>
          </cell>
          <cell r="E516">
            <v>10.27</v>
          </cell>
          <cell r="F516">
            <v>13.69</v>
          </cell>
        </row>
        <row r="517">
          <cell r="A517">
            <v>29500</v>
          </cell>
          <cell r="B517" t="str">
            <v xml:space="preserve">TUBO  SCH 40  A53 D: 3 " </v>
          </cell>
          <cell r="C517" t="str">
            <v>M</v>
          </cell>
          <cell r="D517">
            <v>54</v>
          </cell>
          <cell r="E517">
            <v>13.47</v>
          </cell>
          <cell r="F517">
            <v>17.55</v>
          </cell>
        </row>
        <row r="518">
          <cell r="A518">
            <v>29600</v>
          </cell>
          <cell r="B518" t="str">
            <v xml:space="preserve">TUBO  SCH 40  A53 D: 4 " </v>
          </cell>
          <cell r="C518" t="str">
            <v>M</v>
          </cell>
          <cell r="D518">
            <v>438</v>
          </cell>
          <cell r="E518">
            <v>19.989999999999998</v>
          </cell>
          <cell r="F518">
            <v>23.24</v>
          </cell>
        </row>
        <row r="519">
          <cell r="A519">
            <v>29700</v>
          </cell>
          <cell r="B519" t="str">
            <v xml:space="preserve">TUBO  SCH 40  A53 D: 6 " </v>
          </cell>
          <cell r="C519" t="str">
            <v>M</v>
          </cell>
          <cell r="D519">
            <v>166</v>
          </cell>
          <cell r="E519">
            <v>37.130000000000003</v>
          </cell>
          <cell r="F519">
            <v>43.41</v>
          </cell>
        </row>
        <row r="520">
          <cell r="D520">
            <v>4534</v>
          </cell>
        </row>
        <row r="521">
          <cell r="B521" t="str">
            <v>SOPORTERIA</v>
          </cell>
        </row>
        <row r="522">
          <cell r="A522">
            <v>29800</v>
          </cell>
          <cell r="B522" t="str">
            <v xml:space="preserve">SOPORTES T/ESTRIBO  GALV D: 4" </v>
          </cell>
          <cell r="C522" t="str">
            <v>U</v>
          </cell>
          <cell r="D522">
            <v>54</v>
          </cell>
          <cell r="E522">
            <v>0.54</v>
          </cell>
          <cell r="F522">
            <v>0.73</v>
          </cell>
        </row>
        <row r="523">
          <cell r="A523">
            <v>29900</v>
          </cell>
          <cell r="B523" t="str">
            <v xml:space="preserve">SOPORTES T/P GALV D: 3" </v>
          </cell>
          <cell r="C523" t="str">
            <v>U</v>
          </cell>
          <cell r="D523">
            <v>24</v>
          </cell>
          <cell r="E523">
            <v>0.4</v>
          </cell>
          <cell r="F523">
            <v>0.54</v>
          </cell>
        </row>
        <row r="524">
          <cell r="A524">
            <v>30000</v>
          </cell>
          <cell r="B524" t="str">
            <v xml:space="preserve">SOPORTES T/P GALV D: 2-1/2" </v>
          </cell>
          <cell r="C524" t="str">
            <v>U</v>
          </cell>
          <cell r="D524">
            <v>350</v>
          </cell>
          <cell r="E524">
            <v>0.4</v>
          </cell>
          <cell r="F524">
            <v>0.54</v>
          </cell>
        </row>
        <row r="525">
          <cell r="A525">
            <v>30000</v>
          </cell>
          <cell r="B525" t="str">
            <v xml:space="preserve">SOPORTES T/P GALV D: 2" </v>
          </cell>
          <cell r="C525" t="str">
            <v>U</v>
          </cell>
          <cell r="D525">
            <v>224</v>
          </cell>
          <cell r="E525">
            <v>0.23</v>
          </cell>
          <cell r="F525">
            <v>0.31</v>
          </cell>
        </row>
        <row r="526">
          <cell r="A526">
            <v>30100</v>
          </cell>
          <cell r="B526" t="str">
            <v xml:space="preserve">SOPORTES T/P GALV D: 1-1/2" </v>
          </cell>
          <cell r="C526" t="str">
            <v>U</v>
          </cell>
          <cell r="D526">
            <v>100</v>
          </cell>
          <cell r="E526">
            <v>0.22</v>
          </cell>
          <cell r="F526">
            <v>0.3</v>
          </cell>
        </row>
        <row r="527">
          <cell r="A527" t="str">
            <v>30100-1</v>
          </cell>
          <cell r="B527" t="str">
            <v xml:space="preserve">SOPORTES T/P GALV D: 1" </v>
          </cell>
          <cell r="C527" t="str">
            <v>U</v>
          </cell>
          <cell r="D527">
            <v>550</v>
          </cell>
          <cell r="E527">
            <v>0.2</v>
          </cell>
          <cell r="F527">
            <v>0.27</v>
          </cell>
        </row>
        <row r="528">
          <cell r="A528">
            <v>30200</v>
          </cell>
          <cell r="B528" t="str">
            <v>PERNOS EN U GALV D: 6"</v>
          </cell>
          <cell r="C528" t="str">
            <v>U</v>
          </cell>
          <cell r="D528">
            <v>40</v>
          </cell>
          <cell r="E528">
            <v>3.98</v>
          </cell>
          <cell r="F528">
            <v>5.37</v>
          </cell>
        </row>
        <row r="529">
          <cell r="A529">
            <v>30300</v>
          </cell>
          <cell r="B529" t="str">
            <v>PERNOS EN U GALV D: 4"</v>
          </cell>
          <cell r="C529" t="str">
            <v>U</v>
          </cell>
          <cell r="D529">
            <v>50</v>
          </cell>
          <cell r="E529">
            <v>1.86</v>
          </cell>
          <cell r="F529">
            <v>2.5099999999999998</v>
          </cell>
        </row>
        <row r="530">
          <cell r="A530">
            <v>30400</v>
          </cell>
          <cell r="B530" t="str">
            <v>PERNOS EN U GALV D: 2-1/2"</v>
          </cell>
          <cell r="C530" t="str">
            <v>U</v>
          </cell>
          <cell r="D530">
            <v>30</v>
          </cell>
          <cell r="E530">
            <v>1.51</v>
          </cell>
          <cell r="F530">
            <v>2.04</v>
          </cell>
        </row>
        <row r="531">
          <cell r="A531">
            <v>30500</v>
          </cell>
          <cell r="B531" t="str">
            <v>STRUT CLAMPS GALV D: 6</v>
          </cell>
          <cell r="C531" t="str">
            <v>U</v>
          </cell>
          <cell r="D531">
            <v>0</v>
          </cell>
          <cell r="E531">
            <v>0</v>
          </cell>
          <cell r="F531">
            <v>0</v>
          </cell>
        </row>
        <row r="532">
          <cell r="A532">
            <v>30600</v>
          </cell>
          <cell r="B532" t="str">
            <v>STRUT CLAMPS GALV D: 4</v>
          </cell>
          <cell r="C532" t="str">
            <v>U</v>
          </cell>
          <cell r="D532">
            <v>0</v>
          </cell>
          <cell r="E532">
            <v>0</v>
          </cell>
          <cell r="F532">
            <v>0</v>
          </cell>
        </row>
        <row r="533">
          <cell r="A533">
            <v>30700</v>
          </cell>
          <cell r="B533" t="str">
            <v>PERNO DE EXPANSION  3/8</v>
          </cell>
          <cell r="C533" t="str">
            <v>U</v>
          </cell>
          <cell r="D533">
            <v>450</v>
          </cell>
          <cell r="E533">
            <v>0.33</v>
          </cell>
          <cell r="F533">
            <v>0.45</v>
          </cell>
        </row>
        <row r="534">
          <cell r="A534">
            <v>30800</v>
          </cell>
          <cell r="B534" t="str">
            <v>TACOS DE EXPANSION 3/8</v>
          </cell>
          <cell r="C534" t="str">
            <v>U</v>
          </cell>
          <cell r="D534">
            <v>250</v>
          </cell>
          <cell r="E534">
            <v>0.253</v>
          </cell>
          <cell r="F534">
            <v>0.34</v>
          </cell>
        </row>
        <row r="535">
          <cell r="A535">
            <v>30900</v>
          </cell>
          <cell r="B535" t="str">
            <v>TACOS DE EXPANSION 1/2</v>
          </cell>
          <cell r="C535" t="str">
            <v>U</v>
          </cell>
          <cell r="D535">
            <v>500</v>
          </cell>
          <cell r="E535">
            <v>0.45400000000000001</v>
          </cell>
          <cell r="F535">
            <v>0.61</v>
          </cell>
        </row>
        <row r="536">
          <cell r="A536">
            <v>31000</v>
          </cell>
          <cell r="B536" t="str">
            <v>CANAL RANURADO</v>
          </cell>
          <cell r="C536" t="str">
            <v>U</v>
          </cell>
          <cell r="D536">
            <v>100</v>
          </cell>
          <cell r="E536">
            <v>15.75</v>
          </cell>
          <cell r="F536">
            <v>21.26</v>
          </cell>
        </row>
        <row r="537">
          <cell r="A537">
            <v>31100</v>
          </cell>
          <cell r="B537" t="str">
            <v>VARILLA ROSCADA 3/8</v>
          </cell>
          <cell r="C537" t="str">
            <v>U</v>
          </cell>
          <cell r="D537">
            <v>1500</v>
          </cell>
          <cell r="E537">
            <v>1.512</v>
          </cell>
          <cell r="F537">
            <v>2.04</v>
          </cell>
        </row>
        <row r="538">
          <cell r="A538">
            <v>31205</v>
          </cell>
          <cell r="B538" t="str">
            <v>SOPORTE</v>
          </cell>
          <cell r="C538" t="str">
            <v>U</v>
          </cell>
          <cell r="D538">
            <v>1422</v>
          </cell>
          <cell r="F538">
            <v>4.6900984528832632</v>
          </cell>
        </row>
        <row r="540">
          <cell r="B540" t="str">
            <v>ACCESORIOS</v>
          </cell>
        </row>
        <row r="541">
          <cell r="A541">
            <v>31300</v>
          </cell>
          <cell r="B541" t="str">
            <v>ACOPLAMIENTO RIGIDO FIRELOCK  D: 6  (VICTAULIC)</v>
          </cell>
          <cell r="C541" t="str">
            <v>UNIDAD</v>
          </cell>
          <cell r="D541">
            <v>36</v>
          </cell>
          <cell r="E541">
            <v>8.24</v>
          </cell>
          <cell r="F541">
            <v>28.32</v>
          </cell>
        </row>
        <row r="542">
          <cell r="A542">
            <v>31400</v>
          </cell>
          <cell r="B542" t="str">
            <v>ACOPLAMIENTO RIGIDO FIRELOCK  D: 4  (VICTAULIC)</v>
          </cell>
          <cell r="C542" t="str">
            <v>UNIDAD</v>
          </cell>
          <cell r="D542">
            <v>78</v>
          </cell>
          <cell r="E542">
            <v>4.7699999999999996</v>
          </cell>
          <cell r="F542">
            <v>19.57</v>
          </cell>
        </row>
        <row r="543">
          <cell r="A543">
            <v>31500</v>
          </cell>
          <cell r="B543" t="str">
            <v>ACOPLAMIENTO RIGIDO FIRELOCK  D: 3  (VICTAULIC)</v>
          </cell>
          <cell r="C543" t="str">
            <v>UNIDAD</v>
          </cell>
          <cell r="D543">
            <v>50</v>
          </cell>
          <cell r="E543">
            <v>3.35</v>
          </cell>
          <cell r="F543">
            <v>19.57</v>
          </cell>
        </row>
        <row r="544">
          <cell r="A544">
            <v>31600</v>
          </cell>
          <cell r="B544" t="str">
            <v>ACOPLAMIENTO RIGIDO FIRELOCK  D: 2-1/2  (VICTAULIC)</v>
          </cell>
          <cell r="C544" t="str">
            <v>UNIDAD</v>
          </cell>
          <cell r="D544">
            <v>200</v>
          </cell>
          <cell r="E544">
            <v>2.88</v>
          </cell>
          <cell r="F544">
            <v>19.57</v>
          </cell>
        </row>
        <row r="545">
          <cell r="A545" t="str">
            <v>31600-1</v>
          </cell>
          <cell r="B545" t="str">
            <v>ACOPLAMIENTO RIGIDO FIRELOCK  D: 2  (VICTAULIC)</v>
          </cell>
          <cell r="C545" t="str">
            <v>UNIDAD</v>
          </cell>
          <cell r="D545">
            <v>4</v>
          </cell>
          <cell r="E545">
            <v>2.5</v>
          </cell>
          <cell r="F545">
            <v>10.08</v>
          </cell>
        </row>
        <row r="546">
          <cell r="A546">
            <v>31800</v>
          </cell>
          <cell r="B546" t="str">
            <v>CODO RANURADO H/N D: 6" x 90</v>
          </cell>
          <cell r="C546" t="str">
            <v>UNIDAD</v>
          </cell>
          <cell r="D546">
            <v>5</v>
          </cell>
          <cell r="E546">
            <v>37.82</v>
          </cell>
          <cell r="F546">
            <v>20.63</v>
          </cell>
        </row>
        <row r="547">
          <cell r="A547">
            <v>31900</v>
          </cell>
          <cell r="B547" t="str">
            <v>CODO RANURADO H/N D: 4" x 90</v>
          </cell>
          <cell r="C547" t="str">
            <v>UNIDAD</v>
          </cell>
          <cell r="D547">
            <v>22</v>
          </cell>
          <cell r="E547">
            <v>13.36</v>
          </cell>
          <cell r="F547">
            <v>7.19</v>
          </cell>
        </row>
        <row r="548">
          <cell r="A548">
            <v>32000</v>
          </cell>
          <cell r="B548" t="str">
            <v>CODO RANURADO H/N D: 3" x 90</v>
          </cell>
          <cell r="C548" t="str">
            <v>UNIDAD</v>
          </cell>
          <cell r="D548">
            <v>30</v>
          </cell>
          <cell r="E548">
            <v>12.26</v>
          </cell>
          <cell r="F548">
            <v>5.47</v>
          </cell>
        </row>
        <row r="549">
          <cell r="A549">
            <v>32100</v>
          </cell>
          <cell r="B549" t="str">
            <v>CODO RANURADO H/N D: 2-1/2 x 90</v>
          </cell>
          <cell r="C549" t="str">
            <v>UNIDAD</v>
          </cell>
          <cell r="D549">
            <v>78</v>
          </cell>
          <cell r="E549">
            <v>6.61</v>
          </cell>
          <cell r="F549">
            <v>4.87</v>
          </cell>
        </row>
        <row r="550">
          <cell r="A550">
            <v>32200</v>
          </cell>
          <cell r="B550" t="str">
            <v>CODO RANURADO H/N D: 6" x 45</v>
          </cell>
          <cell r="C550" t="str">
            <v>UNIDAD</v>
          </cell>
          <cell r="D550">
            <v>0</v>
          </cell>
          <cell r="E550">
            <v>0</v>
          </cell>
          <cell r="F550">
            <v>0</v>
          </cell>
        </row>
        <row r="551">
          <cell r="A551">
            <v>32300</v>
          </cell>
          <cell r="B551" t="str">
            <v>CODO RANURADO H/N D: 4" x 45</v>
          </cell>
          <cell r="C551" t="str">
            <v>UNIDAD</v>
          </cell>
          <cell r="D551">
            <v>0</v>
          </cell>
          <cell r="E551">
            <v>0</v>
          </cell>
          <cell r="F551">
            <v>0</v>
          </cell>
        </row>
        <row r="552">
          <cell r="A552">
            <v>32400</v>
          </cell>
          <cell r="B552" t="str">
            <v>CODO RANURADO H/N D: 3" x 45</v>
          </cell>
          <cell r="C552" t="str">
            <v>UNIDAD</v>
          </cell>
          <cell r="D552">
            <v>8</v>
          </cell>
          <cell r="E552">
            <v>12.26</v>
          </cell>
          <cell r="F552">
            <v>12.56</v>
          </cell>
        </row>
        <row r="553">
          <cell r="A553">
            <v>32500</v>
          </cell>
          <cell r="B553" t="str">
            <v>CODO RANURADO H/N D: 2-1/2" x 45</v>
          </cell>
          <cell r="C553" t="str">
            <v>UNIDAD</v>
          </cell>
          <cell r="D553">
            <v>8</v>
          </cell>
          <cell r="E553">
            <v>6.91</v>
          </cell>
          <cell r="F553">
            <v>9.44</v>
          </cell>
        </row>
        <row r="554">
          <cell r="A554">
            <v>32800</v>
          </cell>
          <cell r="B554" t="str">
            <v>REDUCCION DE ACERO NEGRO RANURADO D: 3" x 2-1/2"</v>
          </cell>
          <cell r="C554" t="str">
            <v>UNIDAD</v>
          </cell>
          <cell r="D554">
            <v>10</v>
          </cell>
          <cell r="E554">
            <v>9.6999999999999993</v>
          </cell>
          <cell r="F554">
            <v>7.19</v>
          </cell>
        </row>
        <row r="555">
          <cell r="A555">
            <v>32900</v>
          </cell>
          <cell r="B555" t="str">
            <v>REDUCCION DE ACERO NEGRO RANURADO D: 4" x 2-1/2"</v>
          </cell>
          <cell r="C555" t="str">
            <v>UNIDAD</v>
          </cell>
          <cell r="D555">
            <v>10</v>
          </cell>
          <cell r="E555">
            <v>11.74</v>
          </cell>
          <cell r="F555">
            <v>13.31</v>
          </cell>
        </row>
        <row r="556">
          <cell r="A556">
            <v>33000</v>
          </cell>
          <cell r="B556" t="str">
            <v>REDUCCION DE ACERO NEGRO RANURADO D: 4" x 3"</v>
          </cell>
          <cell r="C556" t="str">
            <v>UNIDAD</v>
          </cell>
          <cell r="D556">
            <v>10</v>
          </cell>
          <cell r="E556">
            <v>11.74</v>
          </cell>
          <cell r="F556">
            <v>13.31</v>
          </cell>
        </row>
        <row r="557">
          <cell r="A557">
            <v>33100</v>
          </cell>
          <cell r="B557" t="str">
            <v>REDUCCION DE ACERO NEGRO RANURADO D: 6" x 4"</v>
          </cell>
          <cell r="C557" t="str">
            <v>UNIDAD</v>
          </cell>
          <cell r="D557">
            <v>2</v>
          </cell>
          <cell r="E557">
            <v>18.97</v>
          </cell>
          <cell r="F557">
            <v>30.24</v>
          </cell>
        </row>
        <row r="558">
          <cell r="A558" t="str">
            <v>33100-1</v>
          </cell>
          <cell r="B558" t="str">
            <v>REDUCCION DE ACERO NEGRO RANURADO D: 6" x 2"</v>
          </cell>
          <cell r="C558" t="str">
            <v>UNIDAD</v>
          </cell>
          <cell r="D558">
            <v>0</v>
          </cell>
          <cell r="E558">
            <v>21.79</v>
          </cell>
          <cell r="F558">
            <v>30.24</v>
          </cell>
        </row>
        <row r="559">
          <cell r="A559">
            <v>33200</v>
          </cell>
          <cell r="B559" t="str">
            <v>REDUCCION DE ACERO NEGRO ROSC D: 2-1/2"x 2"</v>
          </cell>
          <cell r="C559" t="str">
            <v>UNIDAD</v>
          </cell>
          <cell r="D559">
            <v>32</v>
          </cell>
          <cell r="E559">
            <v>5.66</v>
          </cell>
          <cell r="F559">
            <v>4.58</v>
          </cell>
        </row>
        <row r="560">
          <cell r="A560">
            <v>33300</v>
          </cell>
          <cell r="B560" t="str">
            <v>REDUCCION DE ACERO NEGRO ROSC D: 2-1/2" x 1-1/2"</v>
          </cell>
          <cell r="C560" t="str">
            <v>UNIDAD</v>
          </cell>
          <cell r="D560">
            <v>11</v>
          </cell>
          <cell r="E560">
            <v>6.59</v>
          </cell>
          <cell r="F560">
            <v>3.72</v>
          </cell>
        </row>
        <row r="561">
          <cell r="A561" t="str">
            <v>33300-1</v>
          </cell>
          <cell r="B561" t="str">
            <v>REDUCCION DE ACERO NEGRO ROSC D: 2-1/2" x 1"</v>
          </cell>
          <cell r="C561" t="str">
            <v>UNIDAD</v>
          </cell>
          <cell r="D561">
            <v>468</v>
          </cell>
          <cell r="E561">
            <v>6.45</v>
          </cell>
          <cell r="F561">
            <v>3</v>
          </cell>
        </row>
        <row r="562">
          <cell r="A562" t="str">
            <v>33300-2</v>
          </cell>
          <cell r="B562" t="str">
            <v>REDUCCION DE ACERO NEGRO ROSC D: 2" x 1-1/2"</v>
          </cell>
          <cell r="C562" t="str">
            <v>UNIDAD</v>
          </cell>
          <cell r="D562">
            <v>32</v>
          </cell>
          <cell r="E562">
            <v>2.2200000000000002</v>
          </cell>
          <cell r="F562">
            <v>1.76</v>
          </cell>
        </row>
        <row r="563">
          <cell r="A563" t="str">
            <v>33300-3</v>
          </cell>
          <cell r="B563" t="str">
            <v>REDUCCION DE ACERO NEGRO ROSC D: 2" x 1"</v>
          </cell>
          <cell r="C563" t="str">
            <v>UNIDAD</v>
          </cell>
          <cell r="D563">
            <v>164</v>
          </cell>
          <cell r="E563">
            <v>2.4</v>
          </cell>
          <cell r="F563">
            <v>1.69</v>
          </cell>
        </row>
        <row r="564">
          <cell r="A564" t="str">
            <v>33300-4</v>
          </cell>
          <cell r="B564" t="str">
            <v>REDUCCION DE ACERO NEGRO ROSC D: 1-1/2" x 1"</v>
          </cell>
          <cell r="C564" t="str">
            <v>UNIDAD</v>
          </cell>
          <cell r="D564">
            <v>128</v>
          </cell>
          <cell r="E564">
            <v>1.77</v>
          </cell>
          <cell r="F564">
            <v>1.1599999999999999</v>
          </cell>
        </row>
        <row r="565">
          <cell r="A565" t="str">
            <v>33300-5</v>
          </cell>
          <cell r="B565" t="str">
            <v>REDUCCION DE ACERO NEGRO ROSC D: 1-1/2" x 1/2"</v>
          </cell>
          <cell r="C565" t="str">
            <v>UNIDAD</v>
          </cell>
          <cell r="D565">
            <v>0</v>
          </cell>
          <cell r="E565">
            <v>1.77</v>
          </cell>
          <cell r="F565">
            <v>1.37</v>
          </cell>
        </row>
        <row r="566">
          <cell r="A566" t="str">
            <v>33300-6</v>
          </cell>
          <cell r="B566" t="str">
            <v>REDUCCION DE ACERO NEGRO ROSC D: 1" x 1/2"</v>
          </cell>
          <cell r="C566" t="str">
            <v>UNIDAD</v>
          </cell>
          <cell r="D566">
            <v>756</v>
          </cell>
          <cell r="E566">
            <v>0.97</v>
          </cell>
          <cell r="F566">
            <v>0.59</v>
          </cell>
        </row>
        <row r="567">
          <cell r="A567">
            <v>33400</v>
          </cell>
          <cell r="B567" t="str">
            <v>TEE DE ACERO NEGRO RANURADA  D: 6"</v>
          </cell>
          <cell r="C567" t="str">
            <v>UNIDAD</v>
          </cell>
          <cell r="D567">
            <v>1</v>
          </cell>
          <cell r="E567">
            <v>61.48</v>
          </cell>
          <cell r="F567">
            <v>70.12</v>
          </cell>
        </row>
        <row r="568">
          <cell r="A568">
            <v>33500</v>
          </cell>
          <cell r="B568" t="str">
            <v>TEE DE ACERO NEGRO RANURADA  D: 4"</v>
          </cell>
          <cell r="C568" t="str">
            <v>UNIDAD</v>
          </cell>
          <cell r="D568">
            <v>14</v>
          </cell>
          <cell r="E568">
            <v>22.66</v>
          </cell>
          <cell r="F568">
            <v>29.68</v>
          </cell>
        </row>
        <row r="569">
          <cell r="A569">
            <v>33628</v>
          </cell>
          <cell r="B569" t="str">
            <v>TEE DE ACERO NEGRO RANURADA D=3"</v>
          </cell>
          <cell r="C569" t="str">
            <v>U</v>
          </cell>
          <cell r="D569">
            <v>0</v>
          </cell>
          <cell r="E569">
            <v>0</v>
          </cell>
          <cell r="F569">
            <v>0</v>
          </cell>
        </row>
        <row r="570">
          <cell r="A570">
            <v>33600</v>
          </cell>
          <cell r="B570" t="str">
            <v xml:space="preserve">TEE DE ACERO NEGRO RANURADA D: 2-1/2" </v>
          </cell>
          <cell r="C570" t="str">
            <v>UNIDAD</v>
          </cell>
          <cell r="D570">
            <v>2</v>
          </cell>
          <cell r="E570">
            <v>10.64</v>
          </cell>
          <cell r="F570">
            <v>5.14</v>
          </cell>
        </row>
        <row r="571">
          <cell r="A571">
            <v>33630</v>
          </cell>
          <cell r="B571" t="str">
            <v>TEE DE ACERO NEGRO RANURADA D=2"</v>
          </cell>
          <cell r="C571" t="str">
            <v>U</v>
          </cell>
          <cell r="D571">
            <v>0</v>
          </cell>
          <cell r="E571">
            <v>0</v>
          </cell>
          <cell r="F571">
            <v>3.73</v>
          </cell>
        </row>
        <row r="572">
          <cell r="A572" t="str">
            <v>33630-1</v>
          </cell>
          <cell r="B572" t="str">
            <v>TEE DE ACERO NEGRO ROSCADA D=2-1/2"</v>
          </cell>
          <cell r="C572" t="str">
            <v>U</v>
          </cell>
          <cell r="D572">
            <v>479</v>
          </cell>
          <cell r="E572">
            <v>8.9700000000000006</v>
          </cell>
          <cell r="F572">
            <v>5.14</v>
          </cell>
        </row>
        <row r="573">
          <cell r="A573" t="str">
            <v>33630-2</v>
          </cell>
          <cell r="B573" t="str">
            <v>TEE DE ACERO NEGRO ROSCADA D=2"</v>
          </cell>
          <cell r="C573" t="str">
            <v>U</v>
          </cell>
          <cell r="D573">
            <v>160</v>
          </cell>
          <cell r="E573">
            <v>4.3600000000000003</v>
          </cell>
          <cell r="F573">
            <v>3.73</v>
          </cell>
        </row>
        <row r="574">
          <cell r="A574" t="str">
            <v>33630-3</v>
          </cell>
          <cell r="B574" t="str">
            <v>TEE DE ACERO NEGRO ROSCADA D=1-1/2"</v>
          </cell>
          <cell r="C574" t="str">
            <v>U</v>
          </cell>
          <cell r="D574">
            <v>96</v>
          </cell>
          <cell r="E574">
            <v>2.57</v>
          </cell>
          <cell r="F574">
            <v>1.61</v>
          </cell>
        </row>
        <row r="575">
          <cell r="A575">
            <v>33602</v>
          </cell>
          <cell r="B575" t="str">
            <v>UNION ROSCABLE D=2"</v>
          </cell>
          <cell r="C575" t="str">
            <v xml:space="preserve">U </v>
          </cell>
          <cell r="D575">
            <v>0</v>
          </cell>
          <cell r="E575">
            <v>0</v>
          </cell>
          <cell r="F575">
            <v>1.73</v>
          </cell>
        </row>
        <row r="576">
          <cell r="A576">
            <v>33604</v>
          </cell>
          <cell r="B576" t="str">
            <v>UNION ROSCABLE D=1-1/2"</v>
          </cell>
          <cell r="C576" t="str">
            <v>U</v>
          </cell>
          <cell r="D576">
            <v>0</v>
          </cell>
          <cell r="E576">
            <v>0</v>
          </cell>
          <cell r="F576">
            <v>1.71</v>
          </cell>
        </row>
        <row r="577">
          <cell r="A577">
            <v>31700</v>
          </cell>
          <cell r="B577" t="str">
            <v>UNION ROSCABLE  D: 1</v>
          </cell>
          <cell r="C577" t="str">
            <v>UNIDAD</v>
          </cell>
          <cell r="D577">
            <v>16</v>
          </cell>
          <cell r="E577">
            <v>0.94</v>
          </cell>
          <cell r="F577">
            <v>1.51</v>
          </cell>
        </row>
        <row r="578">
          <cell r="A578" t="str">
            <v>33606-1</v>
          </cell>
          <cell r="B578" t="str">
            <v>CODO ROSCABLE H/N D=2-1/2x90</v>
          </cell>
          <cell r="C578" t="str">
            <v>U</v>
          </cell>
          <cell r="D578">
            <v>12</v>
          </cell>
          <cell r="E578">
            <v>6.58</v>
          </cell>
          <cell r="F578">
            <v>4.87</v>
          </cell>
        </row>
        <row r="579">
          <cell r="A579">
            <v>33606</v>
          </cell>
          <cell r="B579" t="str">
            <v>CODO ROSCABLE H/N D=2x90</v>
          </cell>
          <cell r="C579" t="str">
            <v>U</v>
          </cell>
          <cell r="D579">
            <v>0</v>
          </cell>
          <cell r="E579">
            <v>0</v>
          </cell>
          <cell r="F579">
            <v>2.8</v>
          </cell>
        </row>
        <row r="580">
          <cell r="A580">
            <v>33608</v>
          </cell>
          <cell r="B580" t="str">
            <v>CODO ROSCABLE H/N D=1-1/2x90</v>
          </cell>
          <cell r="C580" t="str">
            <v>U</v>
          </cell>
          <cell r="D580">
            <v>0</v>
          </cell>
          <cell r="E580">
            <v>1.77</v>
          </cell>
          <cell r="F580">
            <v>2.42</v>
          </cell>
        </row>
        <row r="581">
          <cell r="A581">
            <v>33610</v>
          </cell>
          <cell r="B581" t="str">
            <v>CODO ROSCABLE H/N D=1-1/4x90</v>
          </cell>
          <cell r="C581" t="str">
            <v>U</v>
          </cell>
          <cell r="D581">
            <v>0</v>
          </cell>
          <cell r="E581">
            <v>0</v>
          </cell>
          <cell r="F581">
            <v>1.27</v>
          </cell>
        </row>
        <row r="582">
          <cell r="A582">
            <v>33612</v>
          </cell>
          <cell r="B582" t="str">
            <v>CODO ROSCABLE H/N D=1x90</v>
          </cell>
          <cell r="C582" t="str">
            <v>U</v>
          </cell>
          <cell r="D582">
            <v>1564</v>
          </cell>
          <cell r="E582">
            <v>0.83</v>
          </cell>
          <cell r="F582">
            <v>1.21</v>
          </cell>
        </row>
        <row r="583">
          <cell r="A583">
            <v>32600</v>
          </cell>
          <cell r="B583" t="str">
            <v>JUNTA DE EXPANSION ESTILO 150  D: 6"</v>
          </cell>
          <cell r="C583" t="str">
            <v>UNIDAD</v>
          </cell>
          <cell r="D583">
            <v>0</v>
          </cell>
          <cell r="E583">
            <v>378</v>
          </cell>
          <cell r="F583">
            <v>191.52</v>
          </cell>
        </row>
        <row r="584">
          <cell r="A584">
            <v>32700</v>
          </cell>
          <cell r="B584" t="str">
            <v xml:space="preserve">JUNTA DE EXPANSION ESTILO 150 D: 4" </v>
          </cell>
          <cell r="C584" t="str">
            <v>UNIDAD</v>
          </cell>
          <cell r="D584">
            <v>0</v>
          </cell>
          <cell r="E584">
            <v>243</v>
          </cell>
          <cell r="F584">
            <v>101.81</v>
          </cell>
        </row>
        <row r="585">
          <cell r="A585">
            <v>33614</v>
          </cell>
          <cell r="B585" t="str">
            <v>JUNTA DE EXPANSIÓN ESTILO 150 D=3"</v>
          </cell>
          <cell r="C585" t="str">
            <v>U</v>
          </cell>
          <cell r="D585">
            <v>0</v>
          </cell>
          <cell r="E585">
            <v>0</v>
          </cell>
          <cell r="F585">
            <v>0</v>
          </cell>
        </row>
        <row r="586">
          <cell r="A586">
            <v>33616</v>
          </cell>
          <cell r="B586" t="str">
            <v>JUNTA DE EXPANSIÓN ESTILO 150 D=2-1/2"</v>
          </cell>
          <cell r="C586" t="str">
            <v>U</v>
          </cell>
          <cell r="D586">
            <v>0</v>
          </cell>
          <cell r="E586">
            <v>0</v>
          </cell>
          <cell r="F586">
            <v>0</v>
          </cell>
        </row>
        <row r="587">
          <cell r="A587">
            <v>33632</v>
          </cell>
          <cell r="B587" t="str">
            <v>TEE DE ACERO NEGRO RANURADA D=6" X 4"</v>
          </cell>
          <cell r="C587" t="str">
            <v>U</v>
          </cell>
          <cell r="D587">
            <v>4</v>
          </cell>
          <cell r="E587">
            <v>96.93</v>
          </cell>
          <cell r="F587">
            <v>79.83</v>
          </cell>
        </row>
        <row r="588">
          <cell r="A588">
            <v>33634</v>
          </cell>
          <cell r="B588" t="str">
            <v>TEE DE ACERO NEGRO RANURADA D=6" X 1-1/4"</v>
          </cell>
          <cell r="C588" t="str">
            <v>U</v>
          </cell>
          <cell r="D588">
            <v>0</v>
          </cell>
          <cell r="E588">
            <v>0</v>
          </cell>
          <cell r="F588">
            <v>0</v>
          </cell>
        </row>
        <row r="589">
          <cell r="A589">
            <v>33636</v>
          </cell>
          <cell r="B589" t="str">
            <v>TEE DE ACERO NEGRO RANURADA D=4" X 3"</v>
          </cell>
          <cell r="C589" t="str">
            <v>U</v>
          </cell>
          <cell r="D589">
            <v>0</v>
          </cell>
          <cell r="E589">
            <v>0</v>
          </cell>
          <cell r="F589">
            <v>0</v>
          </cell>
        </row>
        <row r="590">
          <cell r="A590">
            <v>33638</v>
          </cell>
          <cell r="B590" t="str">
            <v>TEE DE ACERO NEGRO RANURADA D=4" X 2-1/2"</v>
          </cell>
          <cell r="C590" t="str">
            <v>U</v>
          </cell>
          <cell r="D590">
            <v>8</v>
          </cell>
          <cell r="E590">
            <v>40.950000000000003</v>
          </cell>
          <cell r="F590">
            <v>73.180000000000007</v>
          </cell>
        </row>
        <row r="591">
          <cell r="A591">
            <v>33640</v>
          </cell>
          <cell r="B591" t="str">
            <v>TEE DE ACERO NEGRO RANURADA D=4" X 2"</v>
          </cell>
          <cell r="C591" t="str">
            <v>U</v>
          </cell>
          <cell r="D591">
            <v>4</v>
          </cell>
          <cell r="E591">
            <v>40.950000000000003</v>
          </cell>
          <cell r="F591">
            <v>59.88</v>
          </cell>
        </row>
        <row r="592">
          <cell r="A592">
            <v>33642</v>
          </cell>
          <cell r="B592" t="str">
            <v>TEE DE ACERO NEGRO RANURADA D=4" X 1"</v>
          </cell>
          <cell r="C592" t="str">
            <v>U</v>
          </cell>
          <cell r="D592">
            <v>0</v>
          </cell>
          <cell r="E592">
            <v>0</v>
          </cell>
          <cell r="F592">
            <v>0</v>
          </cell>
        </row>
        <row r="593">
          <cell r="A593">
            <v>33644</v>
          </cell>
          <cell r="B593" t="str">
            <v>TEE DE ACERO NEGRO RANURADA D=3" X 2-1/2"</v>
          </cell>
          <cell r="C593" t="str">
            <v>U</v>
          </cell>
          <cell r="D593">
            <v>16</v>
          </cell>
          <cell r="E593">
            <v>30.31</v>
          </cell>
          <cell r="F593">
            <v>8.52</v>
          </cell>
        </row>
        <row r="594">
          <cell r="A594">
            <v>33646</v>
          </cell>
          <cell r="B594" t="str">
            <v>TEE DE ACERO NEGRO RANURADA D=2-1/2" X 1-1/2"</v>
          </cell>
          <cell r="C594" t="str">
            <v>U</v>
          </cell>
          <cell r="D594">
            <v>0</v>
          </cell>
          <cell r="E594">
            <v>0</v>
          </cell>
          <cell r="F594">
            <v>0</v>
          </cell>
        </row>
        <row r="595">
          <cell r="A595">
            <v>33648</v>
          </cell>
          <cell r="B595" t="str">
            <v>TEE DE ACERO NEGRO RANURADA D=2" X 1"</v>
          </cell>
          <cell r="C595" t="str">
            <v>U</v>
          </cell>
          <cell r="D595">
            <v>0</v>
          </cell>
          <cell r="E595">
            <v>0</v>
          </cell>
          <cell r="F595">
            <v>0</v>
          </cell>
        </row>
        <row r="596">
          <cell r="A596">
            <v>33650</v>
          </cell>
          <cell r="B596" t="str">
            <v>TEE ROSCABLE DE 2" X 1"</v>
          </cell>
          <cell r="C596" t="str">
            <v>U</v>
          </cell>
          <cell r="D596">
            <v>0</v>
          </cell>
          <cell r="E596">
            <v>0</v>
          </cell>
          <cell r="F596">
            <v>6.85</v>
          </cell>
        </row>
        <row r="597">
          <cell r="A597">
            <v>33652</v>
          </cell>
          <cell r="B597" t="str">
            <v>TEE ROSCABLE DE D: 1"</v>
          </cell>
          <cell r="C597" t="str">
            <v>U</v>
          </cell>
          <cell r="D597">
            <v>0</v>
          </cell>
          <cell r="E597">
            <v>0</v>
          </cell>
          <cell r="F597">
            <v>1.81</v>
          </cell>
        </row>
        <row r="598">
          <cell r="A598">
            <v>33654</v>
          </cell>
          <cell r="B598" t="str">
            <v>VALV. DE CONTRO D=1-1/2" ROSCABLE</v>
          </cell>
          <cell r="C598" t="str">
            <v>U</v>
          </cell>
          <cell r="D598">
            <v>0</v>
          </cell>
          <cell r="E598">
            <v>14.95</v>
          </cell>
          <cell r="F598">
            <v>47.42</v>
          </cell>
        </row>
        <row r="599">
          <cell r="A599">
            <v>33656</v>
          </cell>
          <cell r="B599" t="str">
            <v>VALV. DE CONTRO D=1" ROSCABLE</v>
          </cell>
          <cell r="C599" t="str">
            <v>U</v>
          </cell>
          <cell r="D599">
            <v>4</v>
          </cell>
          <cell r="E599">
            <v>6.65</v>
          </cell>
          <cell r="F599">
            <v>13.57</v>
          </cell>
        </row>
        <row r="600">
          <cell r="A600" t="str">
            <v>33656-1</v>
          </cell>
          <cell r="B600" t="str">
            <v>VALV. DE BOLA D=1/2" ROSCABLE</v>
          </cell>
          <cell r="C600" t="str">
            <v>U</v>
          </cell>
          <cell r="D600">
            <v>0</v>
          </cell>
          <cell r="E600">
            <v>2.9</v>
          </cell>
          <cell r="F600">
            <v>17.61</v>
          </cell>
        </row>
        <row r="601">
          <cell r="A601">
            <v>34300</v>
          </cell>
          <cell r="B601" t="str">
            <v xml:space="preserve">PASTA DE TEFLON  </v>
          </cell>
          <cell r="C601" t="str">
            <v>UNIDAD</v>
          </cell>
          <cell r="D601">
            <v>0</v>
          </cell>
          <cell r="E601">
            <v>0</v>
          </cell>
          <cell r="F601">
            <v>0</v>
          </cell>
        </row>
        <row r="602">
          <cell r="A602">
            <v>33700</v>
          </cell>
          <cell r="B602" t="str">
            <v>VALVULA DE ALIVIO D: 6</v>
          </cell>
          <cell r="C602" t="str">
            <v>UNIDAD</v>
          </cell>
          <cell r="D602">
            <v>1</v>
          </cell>
          <cell r="E602">
            <v>1000</v>
          </cell>
          <cell r="F602">
            <v>0</v>
          </cell>
        </row>
        <row r="603">
          <cell r="A603">
            <v>33702</v>
          </cell>
          <cell r="B603" t="str">
            <v>VALVULA DE PIE D: 6</v>
          </cell>
          <cell r="C603" t="str">
            <v>UNIDAD</v>
          </cell>
          <cell r="D603">
            <v>0</v>
          </cell>
          <cell r="E603">
            <v>0</v>
          </cell>
          <cell r="F603">
            <v>328.5</v>
          </cell>
        </row>
        <row r="604">
          <cell r="A604">
            <v>33800</v>
          </cell>
          <cell r="B604" t="str">
            <v>VALVULA DE MARIPOSA 3522-11  D: 6" VICTAULIC</v>
          </cell>
          <cell r="C604" t="str">
            <v>UNIDAD</v>
          </cell>
          <cell r="D604">
            <v>1</v>
          </cell>
          <cell r="E604">
            <v>204.79</v>
          </cell>
          <cell r="F604">
            <v>155.69999999999999</v>
          </cell>
        </row>
        <row r="605">
          <cell r="A605">
            <v>33900</v>
          </cell>
          <cell r="B605" t="str">
            <v>VALVULA DE MARIPOSA 3522-11  D: 4"  VICTAULIC</v>
          </cell>
          <cell r="C605" t="str">
            <v>UNIDAD</v>
          </cell>
          <cell r="D605">
            <v>2</v>
          </cell>
          <cell r="E605">
            <v>108.75</v>
          </cell>
          <cell r="F605">
            <v>111.89</v>
          </cell>
        </row>
        <row r="606">
          <cell r="A606">
            <v>34000</v>
          </cell>
          <cell r="B606" t="str">
            <v>VALVULA CHECK ESTILO 716   D: 6"  VICTAULIC</v>
          </cell>
          <cell r="C606" t="str">
            <v>UNIDAD</v>
          </cell>
          <cell r="D606">
            <v>0</v>
          </cell>
          <cell r="E606">
            <v>162.44999999999999</v>
          </cell>
          <cell r="F606">
            <v>0</v>
          </cell>
        </row>
        <row r="607">
          <cell r="A607">
            <v>34100</v>
          </cell>
          <cell r="B607" t="str">
            <v>MANOMETRO 0-300</v>
          </cell>
          <cell r="C607" t="str">
            <v>UNIDAD</v>
          </cell>
          <cell r="D607">
            <v>4</v>
          </cell>
          <cell r="E607">
            <v>4.6500000000000004</v>
          </cell>
          <cell r="F607">
            <v>45</v>
          </cell>
        </row>
        <row r="608">
          <cell r="A608">
            <v>34300</v>
          </cell>
          <cell r="B608" t="str">
            <v xml:space="preserve">PASTA DE TEFLON  </v>
          </cell>
          <cell r="C608" t="str">
            <v>UNIDAD</v>
          </cell>
          <cell r="D608">
            <v>70</v>
          </cell>
          <cell r="E608">
            <v>11.77</v>
          </cell>
          <cell r="F608">
            <v>3.15</v>
          </cell>
        </row>
        <row r="609">
          <cell r="A609">
            <v>34400</v>
          </cell>
          <cell r="B609" t="str">
            <v>VALVULA CHECK D=4"  VICTAULIC</v>
          </cell>
          <cell r="C609" t="str">
            <v>UNIDAD</v>
          </cell>
          <cell r="D609">
            <v>2</v>
          </cell>
          <cell r="E609">
            <v>82.8</v>
          </cell>
          <cell r="F609">
            <v>100.8</v>
          </cell>
        </row>
        <row r="610">
          <cell r="A610">
            <v>7100</v>
          </cell>
          <cell r="B610" t="str">
            <v>VALVULA DE COMPUERTA H/F BRIDADA  D: 10" (250mm)</v>
          </cell>
          <cell r="C610" t="str">
            <v xml:space="preserve">U </v>
          </cell>
          <cell r="D610">
            <v>1</v>
          </cell>
          <cell r="E610">
            <v>0</v>
          </cell>
          <cell r="F610">
            <v>474.3</v>
          </cell>
        </row>
        <row r="611">
          <cell r="A611">
            <v>7200</v>
          </cell>
          <cell r="B611" t="str">
            <v>VALVULA DE COMPUERTA H/F BRIDADA  D: 8" (200mm)</v>
          </cell>
          <cell r="C611" t="str">
            <v xml:space="preserve">U </v>
          </cell>
          <cell r="D611">
            <v>2</v>
          </cell>
          <cell r="E611">
            <v>0</v>
          </cell>
          <cell r="F611">
            <v>320.39999999999998</v>
          </cell>
        </row>
        <row r="612">
          <cell r="A612">
            <v>36200</v>
          </cell>
          <cell r="B612" t="str">
            <v>EXTINTOR ABC 10LBS</v>
          </cell>
          <cell r="C612" t="str">
            <v>U</v>
          </cell>
          <cell r="D612">
            <v>3</v>
          </cell>
          <cell r="E612">
            <v>46.55</v>
          </cell>
          <cell r="F612">
            <v>34.450000000000003</v>
          </cell>
        </row>
        <row r="613">
          <cell r="A613">
            <v>8300</v>
          </cell>
          <cell r="B613" t="str">
            <v>BRIDAS d=10"  DE PVC</v>
          </cell>
          <cell r="C613" t="str">
            <v>U</v>
          </cell>
          <cell r="D613">
            <v>2</v>
          </cell>
          <cell r="E613">
            <v>0</v>
          </cell>
          <cell r="F613">
            <v>77.62</v>
          </cell>
        </row>
        <row r="614">
          <cell r="A614">
            <v>8350</v>
          </cell>
          <cell r="B614" t="str">
            <v>BRIDAS d=8" DE PVC</v>
          </cell>
          <cell r="C614" t="str">
            <v>U</v>
          </cell>
          <cell r="D614">
            <v>4</v>
          </cell>
          <cell r="E614">
            <v>0</v>
          </cell>
          <cell r="F614">
            <v>38.299999999999997</v>
          </cell>
        </row>
        <row r="617">
          <cell r="A617">
            <v>34510</v>
          </cell>
          <cell r="B617" t="str">
            <v xml:space="preserve">ACCESORIO DE RED  SCH 40  A53 D: 1" </v>
          </cell>
          <cell r="C617" t="str">
            <v>U</v>
          </cell>
          <cell r="D617">
            <v>624</v>
          </cell>
          <cell r="E617">
            <v>4.6100000000000003</v>
          </cell>
          <cell r="F617">
            <v>4.6100000000000003</v>
          </cell>
        </row>
        <row r="618">
          <cell r="A618">
            <v>34512</v>
          </cell>
          <cell r="B618" t="str">
            <v xml:space="preserve">ACCESORIO DE RED  SCH 40  A53 D: 1-1/4 " </v>
          </cell>
          <cell r="C618" t="str">
            <v>U</v>
          </cell>
          <cell r="D618">
            <v>0</v>
          </cell>
          <cell r="E618">
            <v>4.6100000000000003</v>
          </cell>
          <cell r="F618">
            <v>4.6100000000000003</v>
          </cell>
        </row>
        <row r="619">
          <cell r="A619">
            <v>34520</v>
          </cell>
          <cell r="B619" t="str">
            <v xml:space="preserve">ACCESORIO DE RED  SCH 40  A53 D: 1-1/2 " </v>
          </cell>
          <cell r="C619" t="str">
            <v>U</v>
          </cell>
          <cell r="D619">
            <v>414</v>
          </cell>
          <cell r="E619">
            <v>4.6100000000000003</v>
          </cell>
          <cell r="F619">
            <v>4.6100000000000003</v>
          </cell>
        </row>
        <row r="620">
          <cell r="A620">
            <v>34532</v>
          </cell>
          <cell r="B620" t="str">
            <v xml:space="preserve">ACCESORIO DE RED  SCH 40  A53 D: 2 " </v>
          </cell>
          <cell r="C620" t="str">
            <v>U</v>
          </cell>
          <cell r="D620">
            <v>666</v>
          </cell>
          <cell r="E620">
            <v>4.6100000000000003</v>
          </cell>
          <cell r="F620">
            <v>4.6100000000000003</v>
          </cell>
        </row>
        <row r="621">
          <cell r="A621">
            <v>34530</v>
          </cell>
          <cell r="B621" t="str">
            <v xml:space="preserve">ACCESORIO DE RED  SCH 40  A53 D: 2-1/2 " </v>
          </cell>
          <cell r="C621" t="str">
            <v>U</v>
          </cell>
          <cell r="D621">
            <v>2172</v>
          </cell>
          <cell r="E621">
            <v>4.6100000000000003</v>
          </cell>
          <cell r="F621">
            <v>4.6100000000000003</v>
          </cell>
        </row>
        <row r="622">
          <cell r="A622">
            <v>34540</v>
          </cell>
          <cell r="B622" t="str">
            <v xml:space="preserve">ACCESORIO DE RED  SCH 40  A53 D: 3 " </v>
          </cell>
          <cell r="C622" t="str">
            <v>U</v>
          </cell>
          <cell r="D622">
            <v>54</v>
          </cell>
          <cell r="E622">
            <v>4.6100000000000003</v>
          </cell>
          <cell r="F622">
            <v>4.6100000000000003</v>
          </cell>
        </row>
        <row r="623">
          <cell r="A623">
            <v>34550</v>
          </cell>
          <cell r="B623" t="str">
            <v xml:space="preserve">ACCESORIO DE RED  SCH 40  A53 D: 4 " </v>
          </cell>
          <cell r="C623" t="str">
            <v>U</v>
          </cell>
          <cell r="D623">
            <v>438</v>
          </cell>
          <cell r="E623">
            <v>4.6100000000000003</v>
          </cell>
          <cell r="F623">
            <v>4.6100000000000003</v>
          </cell>
        </row>
        <row r="624">
          <cell r="A624">
            <v>34560</v>
          </cell>
          <cell r="B624" t="str">
            <v xml:space="preserve">ACCESORIO DE RED  SCH 40  A53 D: 6 " </v>
          </cell>
          <cell r="C624" t="str">
            <v>U</v>
          </cell>
          <cell r="D624">
            <v>166</v>
          </cell>
          <cell r="E624">
            <v>4.6100000000000003</v>
          </cell>
          <cell r="F624">
            <v>4.6100000000000003</v>
          </cell>
        </row>
        <row r="626">
          <cell r="A626">
            <v>34502</v>
          </cell>
          <cell r="B626" t="str">
            <v>ACCESORIOS DE INSTALACION DEL EQUIPO DE BOMBEO S.C.I</v>
          </cell>
          <cell r="C626" t="str">
            <v>GLB</v>
          </cell>
          <cell r="D626">
            <v>1</v>
          </cell>
          <cell r="E626">
            <v>8086.8700000000008</v>
          </cell>
          <cell r="F626">
            <v>10917.27</v>
          </cell>
        </row>
        <row r="628">
          <cell r="B628" t="str">
            <v>TUBERIA DEL CUARTO DE BOMBAS</v>
          </cell>
        </row>
        <row r="629">
          <cell r="A629">
            <v>29700</v>
          </cell>
          <cell r="B629" t="str">
            <v xml:space="preserve">TUBO  SCH 40  A53 D: 6 " </v>
          </cell>
          <cell r="C629" t="str">
            <v>M</v>
          </cell>
          <cell r="D629">
            <v>26</v>
          </cell>
          <cell r="E629">
            <v>37.130000000000003</v>
          </cell>
          <cell r="F629">
            <v>43.41</v>
          </cell>
        </row>
        <row r="630">
          <cell r="A630">
            <v>29300</v>
          </cell>
          <cell r="B630" t="str">
            <v xml:space="preserve">TUBO  SCH 40  A53 D: 1-1/2 " </v>
          </cell>
          <cell r="C630" t="str">
            <v>M</v>
          </cell>
          <cell r="D630">
            <v>8</v>
          </cell>
          <cell r="E630">
            <v>4.59</v>
          </cell>
          <cell r="F630">
            <v>6.55</v>
          </cell>
        </row>
        <row r="631">
          <cell r="A631">
            <v>29202</v>
          </cell>
          <cell r="B631" t="str">
            <v xml:space="preserve">TUBO  SCH 40  A53 D: 1 " </v>
          </cell>
          <cell r="C631" t="str">
            <v>M</v>
          </cell>
          <cell r="D631">
            <v>8</v>
          </cell>
          <cell r="E631">
            <v>3.01</v>
          </cell>
          <cell r="F631">
            <v>4.03</v>
          </cell>
        </row>
        <row r="632">
          <cell r="D632">
            <v>42</v>
          </cell>
        </row>
        <row r="634">
          <cell r="A634" t="str">
            <v>34100-0010</v>
          </cell>
          <cell r="B634" t="str">
            <v>AACCESORIOS DEL CUARTO DE BOMBAS</v>
          </cell>
          <cell r="C634" t="str">
            <v>glb</v>
          </cell>
          <cell r="D634">
            <v>42</v>
          </cell>
          <cell r="E634">
            <v>163.65642857142859</v>
          </cell>
          <cell r="F634">
            <v>147.29</v>
          </cell>
        </row>
        <row r="636">
          <cell r="A636">
            <v>31800</v>
          </cell>
          <cell r="B636" t="str">
            <v>CODO RANURADO H/N D: 6" x 90</v>
          </cell>
          <cell r="C636" t="str">
            <v>UNIDAD</v>
          </cell>
          <cell r="D636">
            <v>10</v>
          </cell>
          <cell r="E636">
            <v>37.82</v>
          </cell>
          <cell r="F636">
            <v>18.420000000000002</v>
          </cell>
        </row>
        <row r="637">
          <cell r="A637">
            <v>33608</v>
          </cell>
          <cell r="B637" t="str">
            <v>CODO ROSCABLE H/N D=1-1/2x90</v>
          </cell>
          <cell r="C637" t="str">
            <v>U</v>
          </cell>
          <cell r="D637">
            <v>4</v>
          </cell>
          <cell r="E637">
            <v>1.77</v>
          </cell>
          <cell r="F637">
            <v>2.16</v>
          </cell>
        </row>
        <row r="638">
          <cell r="A638">
            <v>33400</v>
          </cell>
          <cell r="B638" t="str">
            <v>TEE DE ACERO NEGRO RANURADA  D: 6"</v>
          </cell>
          <cell r="C638" t="str">
            <v>UNIDAD</v>
          </cell>
          <cell r="D638">
            <v>8</v>
          </cell>
          <cell r="E638">
            <v>61.48</v>
          </cell>
          <cell r="F638">
            <v>59</v>
          </cell>
        </row>
        <row r="639">
          <cell r="A639">
            <v>33500</v>
          </cell>
          <cell r="B639" t="str">
            <v>TEE DE ACERO NEGRO RANURADA  D: 4"</v>
          </cell>
          <cell r="C639" t="str">
            <v>UNIDAD</v>
          </cell>
          <cell r="D639">
            <v>8</v>
          </cell>
          <cell r="E639">
            <v>22.66</v>
          </cell>
          <cell r="F639">
            <v>26.5</v>
          </cell>
        </row>
        <row r="640">
          <cell r="A640" t="str">
            <v>33630-3</v>
          </cell>
          <cell r="B640" t="str">
            <v>TEE DE ACERO NEGRO ROSCADA D=1-1/2"</v>
          </cell>
          <cell r="C640" t="str">
            <v>U</v>
          </cell>
          <cell r="D640">
            <v>3</v>
          </cell>
          <cell r="E640">
            <v>2.57</v>
          </cell>
          <cell r="F640">
            <v>1.44</v>
          </cell>
        </row>
        <row r="641">
          <cell r="A641" t="str">
            <v>33100-1</v>
          </cell>
          <cell r="B641" t="str">
            <v>REDUCCION DE ACERO NEGRO RANURADO D: 6" x 2"</v>
          </cell>
          <cell r="C641" t="str">
            <v>UNIDAD</v>
          </cell>
          <cell r="D641">
            <v>2</v>
          </cell>
          <cell r="E641">
            <v>21.79</v>
          </cell>
          <cell r="F641">
            <v>27</v>
          </cell>
        </row>
        <row r="642">
          <cell r="A642">
            <v>33300</v>
          </cell>
          <cell r="B642" t="str">
            <v>REDUCCION DE ACERO NEGRO ROSC D: 2-1/2" x 1-1/2"</v>
          </cell>
          <cell r="C642" t="str">
            <v>UNIDAD</v>
          </cell>
          <cell r="D642">
            <v>2</v>
          </cell>
          <cell r="E642">
            <v>6.59</v>
          </cell>
          <cell r="F642">
            <v>3.32</v>
          </cell>
        </row>
        <row r="643">
          <cell r="A643" t="str">
            <v>33300-3</v>
          </cell>
          <cell r="B643" t="str">
            <v>REDUCCION DE ACERO NEGRO ROSC D: 2" x 1"</v>
          </cell>
          <cell r="C643" t="str">
            <v>UNIDAD</v>
          </cell>
          <cell r="D643">
            <v>2</v>
          </cell>
          <cell r="E643">
            <v>2.4</v>
          </cell>
          <cell r="F643">
            <v>1.51</v>
          </cell>
        </row>
        <row r="644">
          <cell r="A644" t="str">
            <v>33300-5</v>
          </cell>
          <cell r="B644" t="str">
            <v>REDUCCION DE ACERO NEGRO ROSC D: 1-1/2" x 1/2"</v>
          </cell>
          <cell r="C644" t="str">
            <v>UNIDAD</v>
          </cell>
          <cell r="D644">
            <v>2</v>
          </cell>
          <cell r="E644">
            <v>1.77</v>
          </cell>
          <cell r="F644">
            <v>1.22</v>
          </cell>
        </row>
        <row r="645">
          <cell r="A645" t="str">
            <v>33300-7</v>
          </cell>
          <cell r="B645" t="str">
            <v>REDUCCION DE ACERO NEGRO ROSC D: 1/2" x 1/4"</v>
          </cell>
          <cell r="C645" t="str">
            <v>UNIDAD</v>
          </cell>
          <cell r="D645">
            <v>2</v>
          </cell>
          <cell r="E645">
            <v>1.5</v>
          </cell>
          <cell r="F645">
            <v>1.35</v>
          </cell>
        </row>
        <row r="646">
          <cell r="A646">
            <v>33800</v>
          </cell>
          <cell r="B646" t="str">
            <v>VALVULA DE MARIPOSA 3522-11  D: 6" VICTAULIC</v>
          </cell>
          <cell r="C646" t="str">
            <v>UNIDAD</v>
          </cell>
          <cell r="D646">
            <v>7</v>
          </cell>
          <cell r="E646">
            <v>204.79</v>
          </cell>
          <cell r="F646">
            <v>155.69999999999999</v>
          </cell>
        </row>
        <row r="647">
          <cell r="A647">
            <v>33654</v>
          </cell>
          <cell r="B647" t="str">
            <v>VALV. DE CONTRO D=1-1/2" ROSCABLE</v>
          </cell>
          <cell r="C647" t="str">
            <v>U</v>
          </cell>
          <cell r="D647">
            <v>3</v>
          </cell>
          <cell r="E647">
            <v>14.95</v>
          </cell>
          <cell r="F647">
            <v>42.34</v>
          </cell>
        </row>
        <row r="648">
          <cell r="A648">
            <v>33656</v>
          </cell>
          <cell r="B648" t="str">
            <v>VALV. DE CONTRO D=1" ROSCABLE</v>
          </cell>
          <cell r="C648" t="str">
            <v>U</v>
          </cell>
          <cell r="D648">
            <v>3</v>
          </cell>
          <cell r="E648">
            <v>6.65</v>
          </cell>
          <cell r="F648">
            <v>12.88</v>
          </cell>
        </row>
        <row r="649">
          <cell r="A649" t="str">
            <v>33656-1</v>
          </cell>
          <cell r="B649" t="str">
            <v>VALV. DE BOLA D=1/2" ROSCABLE</v>
          </cell>
          <cell r="C649" t="str">
            <v>U</v>
          </cell>
          <cell r="D649">
            <v>4</v>
          </cell>
          <cell r="E649">
            <v>2.9</v>
          </cell>
          <cell r="F649">
            <v>2.96</v>
          </cell>
        </row>
        <row r="650">
          <cell r="A650">
            <v>34000</v>
          </cell>
          <cell r="B650" t="str">
            <v>VALVULA CHECK ESTILO 716   D: 6"  VICTAULIC</v>
          </cell>
          <cell r="C650" t="str">
            <v>UNIDAD</v>
          </cell>
          <cell r="D650">
            <v>2</v>
          </cell>
          <cell r="E650">
            <v>162.44999999999999</v>
          </cell>
          <cell r="F650">
            <v>219.31</v>
          </cell>
        </row>
        <row r="651">
          <cell r="A651" t="str">
            <v>34400-1</v>
          </cell>
          <cell r="B651" t="str">
            <v xml:space="preserve">VALVULA CHECK D=1-1/2"  </v>
          </cell>
          <cell r="C651" t="str">
            <v>UNIDAD</v>
          </cell>
          <cell r="D651">
            <v>1</v>
          </cell>
          <cell r="E651">
            <v>76</v>
          </cell>
          <cell r="F651">
            <v>102.6</v>
          </cell>
        </row>
        <row r="652">
          <cell r="A652" t="str">
            <v>34400-2</v>
          </cell>
          <cell r="B652" t="str">
            <v xml:space="preserve">VALVULA CHECK D=1/2"  </v>
          </cell>
          <cell r="C652" t="str">
            <v>UNIDAD</v>
          </cell>
          <cell r="D652">
            <v>2</v>
          </cell>
          <cell r="E652">
            <v>26.5</v>
          </cell>
          <cell r="F652">
            <v>35.78</v>
          </cell>
        </row>
        <row r="653">
          <cell r="A653">
            <v>33702</v>
          </cell>
          <cell r="B653" t="str">
            <v>VALVULA DE PIE D: 6</v>
          </cell>
          <cell r="C653" t="str">
            <v>UNIDAD</v>
          </cell>
          <cell r="D653">
            <v>2</v>
          </cell>
          <cell r="E653">
            <v>498</v>
          </cell>
          <cell r="F653">
            <v>292.32</v>
          </cell>
        </row>
        <row r="654">
          <cell r="A654" t="str">
            <v>33702-2</v>
          </cell>
          <cell r="B654" t="str">
            <v>VALVULA DE PIE D: 1-1/2</v>
          </cell>
          <cell r="C654" t="str">
            <v>UNIDAD</v>
          </cell>
          <cell r="D654">
            <v>1</v>
          </cell>
          <cell r="E654">
            <v>19.75</v>
          </cell>
          <cell r="F654">
            <v>292.32</v>
          </cell>
        </row>
        <row r="655">
          <cell r="A655">
            <v>31300</v>
          </cell>
          <cell r="B655" t="str">
            <v>ACOPLAMIENTO RIGIDO FIRELOCK  D: 6  (VICTAULIC)</v>
          </cell>
          <cell r="C655" t="str">
            <v>UNIDAD</v>
          </cell>
          <cell r="D655">
            <v>20</v>
          </cell>
          <cell r="E655">
            <v>8.24</v>
          </cell>
          <cell r="F655">
            <v>25.29</v>
          </cell>
        </row>
        <row r="656">
          <cell r="A656" t="str">
            <v>31600-1</v>
          </cell>
          <cell r="B656" t="str">
            <v>ACOPLAMIENTO RIGIDO FIRELOCK  D: 2  (VICTAULIC)</v>
          </cell>
          <cell r="C656" t="str">
            <v>UNIDAD</v>
          </cell>
          <cell r="D656">
            <v>2</v>
          </cell>
          <cell r="E656">
            <v>2.5</v>
          </cell>
          <cell r="F656">
            <v>9</v>
          </cell>
        </row>
        <row r="657">
          <cell r="A657">
            <v>7950</v>
          </cell>
          <cell r="B657" t="str">
            <v xml:space="preserve">FLOTADOR  D=2" </v>
          </cell>
          <cell r="C657" t="str">
            <v>U</v>
          </cell>
          <cell r="D657">
            <v>2</v>
          </cell>
          <cell r="E657">
            <v>0</v>
          </cell>
          <cell r="F657">
            <v>70.06</v>
          </cell>
        </row>
        <row r="658">
          <cell r="A658">
            <v>31700</v>
          </cell>
          <cell r="B658" t="str">
            <v>UNION ROSCABLE  D: 1</v>
          </cell>
          <cell r="C658" t="str">
            <v>UNIDAD</v>
          </cell>
          <cell r="D658">
            <v>2</v>
          </cell>
          <cell r="E658">
            <v>0.94</v>
          </cell>
          <cell r="F658">
            <v>1.27</v>
          </cell>
        </row>
        <row r="659">
          <cell r="A659">
            <v>32600</v>
          </cell>
          <cell r="B659" t="str">
            <v>JUNTA DE EXPANSION ESTILO 150  D: 6"</v>
          </cell>
          <cell r="C659" t="str">
            <v>UNIDAD</v>
          </cell>
          <cell r="D659">
            <v>2</v>
          </cell>
          <cell r="E659">
            <v>378</v>
          </cell>
          <cell r="F659">
            <v>510.3</v>
          </cell>
        </row>
        <row r="660">
          <cell r="A660">
            <v>32700</v>
          </cell>
          <cell r="B660" t="str">
            <v xml:space="preserve">JUNTA DE EXPANSION ESTILO 150 D: 4" </v>
          </cell>
          <cell r="C660" t="str">
            <v>UNIDAD</v>
          </cell>
          <cell r="D660">
            <v>2</v>
          </cell>
          <cell r="E660">
            <v>243</v>
          </cell>
          <cell r="F660">
            <v>328.05</v>
          </cell>
        </row>
        <row r="661">
          <cell r="A661" t="str">
            <v>32700-1</v>
          </cell>
          <cell r="B661" t="str">
            <v>UNIÓN UNIVERSAL D=1-1/2"</v>
          </cell>
          <cell r="C661" t="str">
            <v>UNIDAD</v>
          </cell>
          <cell r="D661">
            <v>2</v>
          </cell>
          <cell r="E661">
            <v>15.85</v>
          </cell>
          <cell r="F661">
            <v>21.4</v>
          </cell>
        </row>
        <row r="662">
          <cell r="A662" t="str">
            <v>33700-2</v>
          </cell>
          <cell r="B662" t="str">
            <v>VALVULA DE ALIVIO DE PRESIÓN  D: 6"</v>
          </cell>
          <cell r="C662" t="str">
            <v>UNIDAD</v>
          </cell>
          <cell r="D662">
            <v>1</v>
          </cell>
          <cell r="E662">
            <v>500</v>
          </cell>
          <cell r="F662">
            <v>675</v>
          </cell>
        </row>
        <row r="663">
          <cell r="A663">
            <v>35500</v>
          </cell>
          <cell r="B663" t="str">
            <v>EXTINTOR CO2 10 LBS</v>
          </cell>
          <cell r="C663" t="str">
            <v>U</v>
          </cell>
          <cell r="D663">
            <v>0</v>
          </cell>
          <cell r="E663">
            <v>168</v>
          </cell>
          <cell r="F663">
            <v>80.64</v>
          </cell>
        </row>
        <row r="664">
          <cell r="A664">
            <v>34100</v>
          </cell>
          <cell r="B664" t="str">
            <v>MANOMETRO 0-300</v>
          </cell>
          <cell r="C664" t="str">
            <v>UNIDAD</v>
          </cell>
          <cell r="D664">
            <v>6</v>
          </cell>
          <cell r="E664">
            <v>4.6500000000000004</v>
          </cell>
          <cell r="F664">
            <v>6.28</v>
          </cell>
        </row>
        <row r="665">
          <cell r="A665" t="str">
            <v>34100-1</v>
          </cell>
          <cell r="B665" t="str">
            <v>TUBERÍA COBRE 1/2"</v>
          </cell>
          <cell r="C665" t="str">
            <v>ML</v>
          </cell>
          <cell r="D665">
            <v>12</v>
          </cell>
          <cell r="E665">
            <v>2.16</v>
          </cell>
          <cell r="F665">
            <v>2.92</v>
          </cell>
        </row>
        <row r="666">
          <cell r="A666" t="str">
            <v>34100-2</v>
          </cell>
          <cell r="B666" t="str">
            <v>CODO COBRE 1/2"</v>
          </cell>
          <cell r="C666" t="str">
            <v>U</v>
          </cell>
          <cell r="D666">
            <v>14</v>
          </cell>
          <cell r="E666">
            <v>0.2</v>
          </cell>
          <cell r="F666">
            <v>0.27</v>
          </cell>
        </row>
        <row r="667">
          <cell r="A667" t="str">
            <v>34100-3</v>
          </cell>
          <cell r="B667" t="str">
            <v>TEE COBRE 1/2"</v>
          </cell>
          <cell r="C667" t="str">
            <v>U</v>
          </cell>
          <cell r="D667">
            <v>2</v>
          </cell>
          <cell r="E667">
            <v>0.34</v>
          </cell>
          <cell r="F667">
            <v>0.46</v>
          </cell>
        </row>
        <row r="668">
          <cell r="A668" t="str">
            <v>34100-4</v>
          </cell>
          <cell r="B668" t="str">
            <v>ADAPTADOR DE  COBRE  SO-HE 1/2"</v>
          </cell>
          <cell r="C668" t="str">
            <v>U</v>
          </cell>
          <cell r="D668">
            <v>16</v>
          </cell>
          <cell r="E668">
            <v>0.41</v>
          </cell>
          <cell r="F668">
            <v>0.55000000000000004</v>
          </cell>
        </row>
        <row r="669">
          <cell r="A669" t="str">
            <v>34100-5</v>
          </cell>
          <cell r="B669" t="str">
            <v>ADAPTADOR DE  COBRE  SO-HI 1/2"</v>
          </cell>
          <cell r="C669" t="str">
            <v>U</v>
          </cell>
          <cell r="D669">
            <v>2</v>
          </cell>
          <cell r="E669">
            <v>0.66</v>
          </cell>
          <cell r="F669">
            <v>0.89</v>
          </cell>
        </row>
        <row r="670">
          <cell r="A670" t="str">
            <v>34100-6</v>
          </cell>
          <cell r="B670" t="str">
            <v>UNIÓN  DE  COBRE  1/2"</v>
          </cell>
          <cell r="C670" t="str">
            <v>U</v>
          </cell>
          <cell r="D670">
            <v>2</v>
          </cell>
          <cell r="E670">
            <v>2.13</v>
          </cell>
          <cell r="F670">
            <v>2.88</v>
          </cell>
        </row>
        <row r="671">
          <cell r="A671" t="str">
            <v>34100-7</v>
          </cell>
          <cell r="B671" t="str">
            <v>SOLDADURA COBRE 5%</v>
          </cell>
          <cell r="C671" t="str">
            <v>LBS</v>
          </cell>
          <cell r="D671">
            <v>0.5</v>
          </cell>
          <cell r="E671">
            <v>17.399999999999999</v>
          </cell>
          <cell r="F671">
            <v>23.49</v>
          </cell>
        </row>
        <row r="672">
          <cell r="A672">
            <v>34300</v>
          </cell>
          <cell r="B672" t="str">
            <v xml:space="preserve">PASTA DE TEFLON  </v>
          </cell>
          <cell r="C672" t="str">
            <v>UNIDAD</v>
          </cell>
          <cell r="D672">
            <v>0</v>
          </cell>
          <cell r="E672">
            <v>11.77</v>
          </cell>
          <cell r="F672">
            <v>15.89</v>
          </cell>
        </row>
        <row r="674">
          <cell r="B674" t="str">
            <v>TUBERIA HIERRO DUCTÍL</v>
          </cell>
        </row>
        <row r="675">
          <cell r="A675" t="str">
            <v>81100-4</v>
          </cell>
          <cell r="B675" t="str">
            <v>TUBERÍA DE HIERRO DUCTÍL D=6"</v>
          </cell>
          <cell r="C675" t="str">
            <v>ML</v>
          </cell>
          <cell r="D675">
            <v>18</v>
          </cell>
          <cell r="E675">
            <v>35.752000000000002</v>
          </cell>
          <cell r="F675">
            <v>48.27</v>
          </cell>
        </row>
        <row r="676">
          <cell r="A676">
            <v>81110</v>
          </cell>
          <cell r="B676" t="str">
            <v>TUBERÍA DE HIERRO DUCTÍL D=4"</v>
          </cell>
          <cell r="C676" t="str">
            <v>ML</v>
          </cell>
          <cell r="D676">
            <v>192</v>
          </cell>
          <cell r="E676">
            <v>37.228000000000002</v>
          </cell>
          <cell r="F676">
            <v>50.26</v>
          </cell>
        </row>
        <row r="677">
          <cell r="D677">
            <v>210</v>
          </cell>
        </row>
        <row r="679">
          <cell r="A679">
            <v>81115</v>
          </cell>
          <cell r="B679" t="str">
            <v xml:space="preserve">ACCESORIOS HIERRO DUCTÍL </v>
          </cell>
          <cell r="C679" t="str">
            <v>glb</v>
          </cell>
          <cell r="D679">
            <v>210</v>
          </cell>
          <cell r="E679">
            <v>33.299999999999997</v>
          </cell>
          <cell r="F679">
            <v>44.96</v>
          </cell>
        </row>
        <row r="681">
          <cell r="A681">
            <v>81120</v>
          </cell>
          <cell r="B681" t="str">
            <v>CODO DE HIERRO DUCTÍL D=6"</v>
          </cell>
          <cell r="C681" t="str">
            <v>U</v>
          </cell>
          <cell r="D681">
            <v>8</v>
          </cell>
          <cell r="E681">
            <v>106</v>
          </cell>
          <cell r="F681">
            <v>143.1</v>
          </cell>
        </row>
        <row r="682">
          <cell r="A682">
            <v>81125</v>
          </cell>
          <cell r="B682" t="str">
            <v>CODO DE HIERRO DUCTÍL D=4"</v>
          </cell>
          <cell r="C682" t="str">
            <v>U</v>
          </cell>
          <cell r="D682">
            <v>6</v>
          </cell>
          <cell r="E682">
            <v>66</v>
          </cell>
          <cell r="F682">
            <v>89.1</v>
          </cell>
        </row>
        <row r="683">
          <cell r="A683">
            <v>81130</v>
          </cell>
          <cell r="B683" t="str">
            <v>TEE DE HIERRO DUCTÍL D=4"</v>
          </cell>
          <cell r="C683" t="str">
            <v>U</v>
          </cell>
          <cell r="D683">
            <v>1</v>
          </cell>
          <cell r="E683">
            <v>99</v>
          </cell>
          <cell r="F683">
            <v>133.65</v>
          </cell>
        </row>
        <row r="684">
          <cell r="A684">
            <v>81135</v>
          </cell>
          <cell r="B684" t="str">
            <v>ACOLE DE HIERRO DUCTÍL D=6"</v>
          </cell>
          <cell r="C684" t="str">
            <v>U</v>
          </cell>
          <cell r="D684">
            <v>18</v>
          </cell>
          <cell r="E684">
            <v>64</v>
          </cell>
          <cell r="F684">
            <v>86.4</v>
          </cell>
        </row>
        <row r="685">
          <cell r="A685">
            <v>81140</v>
          </cell>
          <cell r="B685" t="str">
            <v>ACOLE DE HIERRO DUCTÍL D=4"</v>
          </cell>
          <cell r="C685" t="str">
            <v>U</v>
          </cell>
          <cell r="D685">
            <v>48</v>
          </cell>
          <cell r="E685">
            <v>43</v>
          </cell>
          <cell r="F685">
            <v>58.05</v>
          </cell>
        </row>
        <row r="686">
          <cell r="A686">
            <v>81145</v>
          </cell>
          <cell r="B686" t="str">
            <v>ADAPTADOR BRIDADO HIERRO DUCTÍL D=6"</v>
          </cell>
          <cell r="C686" t="str">
            <v>U</v>
          </cell>
          <cell r="D686">
            <v>4</v>
          </cell>
          <cell r="E686">
            <v>99</v>
          </cell>
          <cell r="F686">
            <v>133.65</v>
          </cell>
        </row>
        <row r="687">
          <cell r="A687">
            <v>81150</v>
          </cell>
          <cell r="B687" t="str">
            <v>ADAPTADOR BRIDADO HIERRO DUCTÍL D=4"</v>
          </cell>
          <cell r="C687" t="str">
            <v>U</v>
          </cell>
          <cell r="D687">
            <v>3</v>
          </cell>
          <cell r="E687">
            <v>75</v>
          </cell>
          <cell r="F687">
            <v>101.25</v>
          </cell>
        </row>
        <row r="690">
          <cell r="A690">
            <v>34800</v>
          </cell>
          <cell r="B690" t="str">
            <v>SIAMESA MOD : 5170 POTTER ROEMER 4"x2-1/2"x2-1/2"</v>
          </cell>
          <cell r="C690" t="str">
            <v>U</v>
          </cell>
          <cell r="D690">
            <v>2</v>
          </cell>
          <cell r="E690">
            <v>278</v>
          </cell>
          <cell r="F690">
            <v>375.3</v>
          </cell>
        </row>
        <row r="691">
          <cell r="A691">
            <v>34200</v>
          </cell>
          <cell r="B691" t="str">
            <v>VALVULA TESTMASTER  718  D:1"</v>
          </cell>
          <cell r="C691" t="str">
            <v>UNIDAD</v>
          </cell>
          <cell r="D691">
            <v>4</v>
          </cell>
          <cell r="E691">
            <v>58.35</v>
          </cell>
          <cell r="F691">
            <v>78.77</v>
          </cell>
        </row>
        <row r="692">
          <cell r="A692">
            <v>34202</v>
          </cell>
          <cell r="B692" t="str">
            <v>VALVULA SENSORA  D:4"</v>
          </cell>
          <cell r="C692" t="str">
            <v>UNIDAD</v>
          </cell>
          <cell r="D692">
            <v>4</v>
          </cell>
          <cell r="E692">
            <v>71</v>
          </cell>
          <cell r="F692">
            <v>95.85</v>
          </cell>
        </row>
        <row r="693">
          <cell r="A693">
            <v>34204</v>
          </cell>
          <cell r="B693" t="str">
            <v>VALVULA SUPERVISORA DE FLUJO  D:4"</v>
          </cell>
          <cell r="C693" t="str">
            <v>UNIDAD</v>
          </cell>
          <cell r="D693">
            <v>4</v>
          </cell>
          <cell r="E693">
            <v>153</v>
          </cell>
          <cell r="F693">
            <v>206.55</v>
          </cell>
        </row>
        <row r="695">
          <cell r="A695">
            <v>35700</v>
          </cell>
          <cell r="B695" t="str">
            <v>EXTINTOR ABC 20LBS</v>
          </cell>
          <cell r="C695" t="str">
            <v>U</v>
          </cell>
          <cell r="D695">
            <v>9</v>
          </cell>
          <cell r="E695">
            <v>70</v>
          </cell>
          <cell r="F695">
            <v>60.48</v>
          </cell>
        </row>
        <row r="697">
          <cell r="B697" t="str">
            <v>GABINETES (Incluye: PortaManguera, Manguera de 30 mts, Neplo de Bronce, Válvula 1-1/2", Pitón de Bronce, Extintor PQS 10 Lbs, Hacha)</v>
          </cell>
          <cell r="C697" t="str">
            <v>U</v>
          </cell>
          <cell r="D697">
            <v>11</v>
          </cell>
          <cell r="E697">
            <v>491.96</v>
          </cell>
          <cell r="F697">
            <v>596.48</v>
          </cell>
        </row>
        <row r="698">
          <cell r="A698">
            <v>35800</v>
          </cell>
          <cell r="B698" t="str">
            <v>CAJETÍN METÁLICO</v>
          </cell>
          <cell r="C698" t="str">
            <v>U</v>
          </cell>
          <cell r="D698">
            <v>11</v>
          </cell>
          <cell r="E698">
            <v>172.2</v>
          </cell>
          <cell r="F698">
            <v>88.45</v>
          </cell>
        </row>
        <row r="699">
          <cell r="A699">
            <v>35900</v>
          </cell>
          <cell r="B699" t="str">
            <v>FIRE HOSE RACK ASSEMBLY x100´ (MANGUERA-VÁLV. 1-1/2"-NEPLO- PITÓN</v>
          </cell>
          <cell r="C699" t="str">
            <v>U</v>
          </cell>
          <cell r="D699">
            <v>11</v>
          </cell>
          <cell r="E699">
            <v>178</v>
          </cell>
          <cell r="F699">
            <v>285.26</v>
          </cell>
        </row>
        <row r="700">
          <cell r="A700">
            <v>36010</v>
          </cell>
          <cell r="B700" t="str">
            <v xml:space="preserve">VALVULA ANGULAR D=2-1/2" </v>
          </cell>
          <cell r="C700" t="str">
            <v>U</v>
          </cell>
          <cell r="D700">
            <v>11</v>
          </cell>
          <cell r="E700">
            <v>47.95</v>
          </cell>
          <cell r="F700">
            <v>136.08000000000001</v>
          </cell>
        </row>
        <row r="701">
          <cell r="A701">
            <v>36100</v>
          </cell>
          <cell r="B701" t="str">
            <v>TAPON MOD. 4625 AND CHAIN D=2-1/2"</v>
          </cell>
          <cell r="C701" t="str">
            <v>U</v>
          </cell>
          <cell r="D701">
            <v>11</v>
          </cell>
          <cell r="E701">
            <v>9.11</v>
          </cell>
          <cell r="F701">
            <v>24.19</v>
          </cell>
        </row>
        <row r="702">
          <cell r="A702" t="str">
            <v>36200-01</v>
          </cell>
          <cell r="B702" t="str">
            <v>EXTINTOR ABC 10LBS</v>
          </cell>
          <cell r="C702" t="str">
            <v>U</v>
          </cell>
          <cell r="D702">
            <v>11</v>
          </cell>
          <cell r="E702">
            <v>46.55</v>
          </cell>
          <cell r="F702">
            <v>40.32</v>
          </cell>
        </row>
        <row r="703">
          <cell r="A703">
            <v>36202</v>
          </cell>
          <cell r="B703" t="str">
            <v>#6060 FIRE AXE (HACHA)</v>
          </cell>
          <cell r="C703" t="str">
            <v>U</v>
          </cell>
          <cell r="D703">
            <v>11</v>
          </cell>
          <cell r="E703">
            <v>38.15</v>
          </cell>
          <cell r="F703">
            <v>22.18</v>
          </cell>
        </row>
        <row r="706">
          <cell r="B706" t="str">
            <v>EQUIPO DE BOMBEO S.C.I</v>
          </cell>
        </row>
        <row r="707">
          <cell r="A707" t="str">
            <v>36210-01</v>
          </cell>
          <cell r="B707" t="str">
            <v>Bomba principal Diesel -Marca fairbanks horse-Motor 1KGR-Uf11 52HP-CLARKE- Tanque dee Combustible - Clarke fire Controller.</v>
          </cell>
          <cell r="C707" t="str">
            <v>U</v>
          </cell>
          <cell r="D707">
            <v>1</v>
          </cell>
          <cell r="E707">
            <v>0</v>
          </cell>
          <cell r="F707">
            <v>40219.199999999997</v>
          </cell>
        </row>
        <row r="708">
          <cell r="A708" t="str">
            <v>36211-01</v>
          </cell>
          <cell r="B708" t="str">
            <v>Tablero de control electrico principal</v>
          </cell>
          <cell r="C708" t="str">
            <v>U</v>
          </cell>
          <cell r="E708">
            <v>0</v>
          </cell>
          <cell r="F708">
            <v>0</v>
          </cell>
        </row>
        <row r="709">
          <cell r="A709" t="str">
            <v>36212-01</v>
          </cell>
          <cell r="B709" t="str">
            <v>Bomba Jockey ITT A-C  15gpm</v>
          </cell>
          <cell r="C709" t="str">
            <v>U</v>
          </cell>
          <cell r="E709">
            <v>0</v>
          </cell>
          <cell r="F709">
            <v>0</v>
          </cell>
        </row>
        <row r="710">
          <cell r="A710" t="str">
            <v>36213-01</v>
          </cell>
          <cell r="B710" t="str">
            <v>Tablero de control, bomba Jockey</v>
          </cell>
          <cell r="C710" t="str">
            <v>U</v>
          </cell>
          <cell r="E710">
            <v>0</v>
          </cell>
          <cell r="F710">
            <v>0</v>
          </cell>
        </row>
        <row r="711">
          <cell r="A711" t="str">
            <v>36214-01</v>
          </cell>
          <cell r="B711" t="str">
            <v xml:space="preserve">Valvula de alivio </v>
          </cell>
          <cell r="E711">
            <v>0</v>
          </cell>
        </row>
        <row r="712">
          <cell r="A712" t="str">
            <v>36215-01</v>
          </cell>
          <cell r="B712" t="str">
            <v>Base estructural de acero</v>
          </cell>
          <cell r="E712">
            <v>0</v>
          </cell>
        </row>
        <row r="713">
          <cell r="A713" t="str">
            <v>36216-01</v>
          </cell>
          <cell r="B713" t="str">
            <v>Medidor de Flujo 750 gpm, D=6"</v>
          </cell>
          <cell r="C713" t="str">
            <v>U</v>
          </cell>
          <cell r="E713">
            <v>0</v>
          </cell>
          <cell r="F713">
            <v>0</v>
          </cell>
        </row>
        <row r="717">
          <cell r="B717" t="str">
            <v>EQUIPO DE BOMBEO S.C.I</v>
          </cell>
        </row>
        <row r="718">
          <cell r="A718">
            <v>36210</v>
          </cell>
          <cell r="B718" t="str">
            <v>Bomba principal Fairbanks (IN-LINE) UL-FM  500 gpm</v>
          </cell>
          <cell r="C718" t="str">
            <v>U</v>
          </cell>
          <cell r="D718">
            <v>1</v>
          </cell>
          <cell r="E718">
            <v>0</v>
          </cell>
          <cell r="F718">
            <v>16205.09</v>
          </cell>
        </row>
        <row r="719">
          <cell r="A719">
            <v>36211</v>
          </cell>
          <cell r="B719" t="str">
            <v>Tablero de control electrico principal UL-FM 30HP</v>
          </cell>
          <cell r="C719" t="str">
            <v>U</v>
          </cell>
          <cell r="E719">
            <v>0</v>
          </cell>
          <cell r="F719">
            <v>0</v>
          </cell>
        </row>
        <row r="720">
          <cell r="A720">
            <v>36212</v>
          </cell>
          <cell r="B720" t="str">
            <v>Bomba Jockey UL-FM  10gpm- 1.5HP</v>
          </cell>
          <cell r="C720" t="str">
            <v>U</v>
          </cell>
          <cell r="E720">
            <v>0</v>
          </cell>
          <cell r="F720">
            <v>0</v>
          </cell>
        </row>
        <row r="721">
          <cell r="A721">
            <v>36213</v>
          </cell>
          <cell r="B721" t="str">
            <v>Tablero de control, bomba Jockey</v>
          </cell>
          <cell r="C721" t="str">
            <v>U</v>
          </cell>
          <cell r="E721">
            <v>0</v>
          </cell>
          <cell r="F721">
            <v>0</v>
          </cell>
        </row>
        <row r="722">
          <cell r="A722">
            <v>36214</v>
          </cell>
          <cell r="B722" t="str">
            <v xml:space="preserve">Valvula de alivio </v>
          </cell>
          <cell r="E722">
            <v>0</v>
          </cell>
        </row>
        <row r="723">
          <cell r="A723">
            <v>36215</v>
          </cell>
          <cell r="B723" t="str">
            <v>Base estructural de acero</v>
          </cell>
          <cell r="E723">
            <v>0</v>
          </cell>
        </row>
        <row r="724">
          <cell r="A724">
            <v>36216</v>
          </cell>
          <cell r="B724" t="str">
            <v>Medidor de Flujo 750 gpm, D=6"</v>
          </cell>
          <cell r="C724" t="str">
            <v>U</v>
          </cell>
          <cell r="E724">
            <v>0</v>
          </cell>
          <cell r="F724">
            <v>0</v>
          </cell>
        </row>
        <row r="727">
          <cell r="A727">
            <v>36218</v>
          </cell>
          <cell r="B727" t="str">
            <v>Sprinklers Pendnet standart Gb-1/2" automatic</v>
          </cell>
          <cell r="C727" t="str">
            <v>U</v>
          </cell>
          <cell r="D727">
            <v>756</v>
          </cell>
          <cell r="E727">
            <v>4.25</v>
          </cell>
          <cell r="F727">
            <v>5.74</v>
          </cell>
        </row>
        <row r="731">
          <cell r="B731" t="str">
            <v>AGREGADOS</v>
          </cell>
        </row>
        <row r="732">
          <cell r="A732">
            <v>36300</v>
          </cell>
          <cell r="B732" t="str">
            <v>MATERIAL DE MEJORAMIENTO</v>
          </cell>
          <cell r="C732" t="str">
            <v>M3</v>
          </cell>
          <cell r="D732">
            <v>709.3</v>
          </cell>
          <cell r="F732">
            <v>4.5</v>
          </cell>
        </row>
        <row r="733">
          <cell r="A733">
            <v>36400</v>
          </cell>
          <cell r="B733" t="str">
            <v>ARENA</v>
          </cell>
          <cell r="C733" t="str">
            <v>M3</v>
          </cell>
          <cell r="D733">
            <v>63.53</v>
          </cell>
          <cell r="F733">
            <v>9.9</v>
          </cell>
        </row>
        <row r="734">
          <cell r="A734">
            <v>36500</v>
          </cell>
          <cell r="B734" t="str">
            <v>HORMIGON SIMPLE F´C=210 KG/CM2</v>
          </cell>
          <cell r="C734" t="str">
            <v>M3</v>
          </cell>
          <cell r="D734">
            <v>20.25</v>
          </cell>
          <cell r="F734">
            <v>82.15</v>
          </cell>
        </row>
        <row r="735">
          <cell r="A735">
            <v>36600</v>
          </cell>
          <cell r="B735" t="str">
            <v>HORMIGON SIMPLE F´C=280 KG/CM2</v>
          </cell>
          <cell r="C735" t="str">
            <v>M3</v>
          </cell>
          <cell r="D735">
            <v>1</v>
          </cell>
          <cell r="F735">
            <v>90.61</v>
          </cell>
        </row>
        <row r="736">
          <cell r="A736">
            <v>36700</v>
          </cell>
          <cell r="B736" t="str">
            <v>ENCOFRADO</v>
          </cell>
          <cell r="C736" t="str">
            <v>M2</v>
          </cell>
          <cell r="D736">
            <v>196</v>
          </cell>
          <cell r="F736">
            <v>8.5500000000000007</v>
          </cell>
        </row>
        <row r="737">
          <cell r="A737">
            <v>36800</v>
          </cell>
          <cell r="B737" t="str">
            <v>HIERRO F'Y=4200 KG/CM2</v>
          </cell>
          <cell r="C737" t="str">
            <v>KG</v>
          </cell>
          <cell r="D737">
            <v>45.5</v>
          </cell>
          <cell r="F737">
            <v>0.78</v>
          </cell>
        </row>
        <row r="738">
          <cell r="A738">
            <v>36900</v>
          </cell>
          <cell r="B738" t="str">
            <v>MALLA ELECTROSOLDADA</v>
          </cell>
          <cell r="C738" t="str">
            <v>M2</v>
          </cell>
          <cell r="D738">
            <v>62.8</v>
          </cell>
          <cell r="F738">
            <v>1.26</v>
          </cell>
        </row>
        <row r="739">
          <cell r="A739">
            <v>37000</v>
          </cell>
          <cell r="B739" t="str">
            <v>MISCELANEOS</v>
          </cell>
          <cell r="C739" t="str">
            <v>GLB</v>
          </cell>
          <cell r="D739">
            <v>1</v>
          </cell>
          <cell r="F739">
            <v>81</v>
          </cell>
        </row>
        <row r="740">
          <cell r="A740">
            <v>37100</v>
          </cell>
          <cell r="B740" t="str">
            <v>ANGULO METÁLICO 2"</v>
          </cell>
          <cell r="C740" t="str">
            <v>ML</v>
          </cell>
          <cell r="D740">
            <v>48.72</v>
          </cell>
          <cell r="F740">
            <v>2.4300000000000002</v>
          </cell>
        </row>
        <row r="741">
          <cell r="A741">
            <v>37102</v>
          </cell>
          <cell r="B741" t="str">
            <v>ANGULO METÁLICO 1X1/4"</v>
          </cell>
          <cell r="C741" t="str">
            <v>ML</v>
          </cell>
          <cell r="D741">
            <v>1</v>
          </cell>
          <cell r="F741">
            <v>6.75</v>
          </cell>
        </row>
        <row r="742">
          <cell r="A742">
            <v>37200</v>
          </cell>
          <cell r="B742" t="str">
            <v>TAPA DE HIERRO FUNDIDO</v>
          </cell>
          <cell r="C742" t="str">
            <v>U</v>
          </cell>
          <cell r="D742">
            <v>1</v>
          </cell>
          <cell r="F742">
            <v>76.5</v>
          </cell>
        </row>
        <row r="743">
          <cell r="A743">
            <v>37300</v>
          </cell>
          <cell r="B743" t="str">
            <v>ANILLO DE CERA</v>
          </cell>
          <cell r="C743" t="str">
            <v>U</v>
          </cell>
          <cell r="D743">
            <v>36</v>
          </cell>
          <cell r="F743">
            <v>1.62</v>
          </cell>
        </row>
        <row r="744">
          <cell r="A744">
            <v>37400</v>
          </cell>
          <cell r="B744" t="str">
            <v>T.C. POSTIZA</v>
          </cell>
          <cell r="C744" t="str">
            <v>U</v>
          </cell>
          <cell r="D744">
            <v>72</v>
          </cell>
          <cell r="F744">
            <v>0.27</v>
          </cell>
        </row>
        <row r="745">
          <cell r="A745">
            <v>37500</v>
          </cell>
          <cell r="B745" t="str">
            <v>SILICON</v>
          </cell>
          <cell r="C745" t="str">
            <v>U</v>
          </cell>
          <cell r="D745">
            <v>10</v>
          </cell>
          <cell r="F745">
            <v>2.7</v>
          </cell>
        </row>
        <row r="746">
          <cell r="A746">
            <v>37600</v>
          </cell>
          <cell r="B746" t="str">
            <v>TORNILLO T/PATO</v>
          </cell>
          <cell r="C746" t="str">
            <v>U</v>
          </cell>
          <cell r="D746">
            <v>216</v>
          </cell>
          <cell r="F746">
            <v>0.03</v>
          </cell>
        </row>
        <row r="747">
          <cell r="A747">
            <v>37700</v>
          </cell>
          <cell r="B747" t="str">
            <v>TACO FISHER #8</v>
          </cell>
          <cell r="C747" t="str">
            <v>U</v>
          </cell>
          <cell r="D747">
            <v>1</v>
          </cell>
          <cell r="F747">
            <v>0.03</v>
          </cell>
        </row>
        <row r="748">
          <cell r="A748">
            <v>37800</v>
          </cell>
          <cell r="B748" t="str">
            <v>TUB. DE ACERO INOXIDABLE e=1,65 MM</v>
          </cell>
          <cell r="C748" t="str">
            <v>ML</v>
          </cell>
          <cell r="D748">
            <v>1</v>
          </cell>
          <cell r="F748">
            <v>5.21</v>
          </cell>
        </row>
        <row r="749">
          <cell r="A749">
            <v>37802</v>
          </cell>
          <cell r="B749" t="str">
            <v>TAPA DE H.F. Clase D 250</v>
          </cell>
          <cell r="C749" t="str">
            <v>U</v>
          </cell>
          <cell r="D749">
            <v>1</v>
          </cell>
          <cell r="F749">
            <v>135</v>
          </cell>
        </row>
        <row r="750">
          <cell r="A750" t="str">
            <v>37802-01</v>
          </cell>
          <cell r="B750" t="str">
            <v>TAPA DE H.F. Mod. HC-700</v>
          </cell>
          <cell r="C750" t="str">
            <v>U</v>
          </cell>
          <cell r="D750">
            <v>1</v>
          </cell>
          <cell r="F750">
            <v>135</v>
          </cell>
        </row>
        <row r="751">
          <cell r="A751">
            <v>37803</v>
          </cell>
          <cell r="B751" t="str">
            <v>CAJON CON TUBERIA DE ACERO INOXIDABLE D=1"</v>
          </cell>
          <cell r="C751" t="str">
            <v>GLB</v>
          </cell>
          <cell r="D751">
            <v>1</v>
          </cell>
          <cell r="F751">
            <v>1674</v>
          </cell>
        </row>
        <row r="752">
          <cell r="A752">
            <v>37804</v>
          </cell>
          <cell r="B752" t="str">
            <v>TAPA DE H.F. MODELO HCPI 800</v>
          </cell>
          <cell r="C752" t="str">
            <v>U</v>
          </cell>
          <cell r="D752">
            <v>1</v>
          </cell>
          <cell r="F752">
            <v>446.3</v>
          </cell>
        </row>
        <row r="753">
          <cell r="A753">
            <v>37805</v>
          </cell>
          <cell r="B753" t="str">
            <v>TAPA DE H.F. MODELO HC-700</v>
          </cell>
          <cell r="C753" t="str">
            <v>U</v>
          </cell>
          <cell r="D753">
            <v>1</v>
          </cell>
          <cell r="F753">
            <v>166.5</v>
          </cell>
        </row>
        <row r="755">
          <cell r="A755" t="str">
            <v>37805-01</v>
          </cell>
          <cell r="B755" t="str">
            <v>DESALOJO</v>
          </cell>
          <cell r="C755" t="str">
            <v>ML</v>
          </cell>
          <cell r="D755">
            <v>1</v>
          </cell>
          <cell r="F755">
            <v>1.57</v>
          </cell>
        </row>
        <row r="756">
          <cell r="A756" t="str">
            <v>36400-01</v>
          </cell>
          <cell r="B756" t="str">
            <v>CASCAJO NUEVO</v>
          </cell>
          <cell r="C756" t="str">
            <v>M3</v>
          </cell>
          <cell r="D756">
            <v>0</v>
          </cell>
          <cell r="F756">
            <v>2.67</v>
          </cell>
        </row>
        <row r="757">
          <cell r="A757" t="str">
            <v>36400-02</v>
          </cell>
          <cell r="B757" t="str">
            <v>ARENA 1.20mm</v>
          </cell>
          <cell r="C757" t="str">
            <v>M3</v>
          </cell>
          <cell r="D757">
            <v>0</v>
          </cell>
          <cell r="F757">
            <v>10.119999999999999</v>
          </cell>
        </row>
        <row r="758">
          <cell r="A758" t="str">
            <v>36400-03</v>
          </cell>
          <cell r="B758" t="str">
            <v>ARENA 2.00mm</v>
          </cell>
          <cell r="C758" t="str">
            <v>M3</v>
          </cell>
          <cell r="D758">
            <v>0</v>
          </cell>
          <cell r="F758">
            <v>10.119999999999999</v>
          </cell>
        </row>
        <row r="759">
          <cell r="A759" t="str">
            <v>36400-04</v>
          </cell>
          <cell r="B759" t="str">
            <v>PIEDRA #1/8</v>
          </cell>
          <cell r="C759" t="str">
            <v>M3</v>
          </cell>
          <cell r="D759">
            <v>0</v>
          </cell>
          <cell r="F759">
            <v>12.8</v>
          </cell>
        </row>
        <row r="760">
          <cell r="A760" t="str">
            <v>36400-05</v>
          </cell>
          <cell r="B760" t="str">
            <v>PIEDRA #1/4</v>
          </cell>
          <cell r="C760" t="str">
            <v>M3</v>
          </cell>
          <cell r="D760">
            <v>0</v>
          </cell>
          <cell r="F760">
            <v>12.8</v>
          </cell>
        </row>
        <row r="761">
          <cell r="A761" t="str">
            <v>36400-06</v>
          </cell>
          <cell r="B761" t="str">
            <v>PIEDRA #4</v>
          </cell>
          <cell r="C761" t="str">
            <v>M3</v>
          </cell>
          <cell r="D761">
            <v>0</v>
          </cell>
          <cell r="F761">
            <v>8.25</v>
          </cell>
        </row>
        <row r="762">
          <cell r="A762" t="str">
            <v>36400-07</v>
          </cell>
          <cell r="B762" t="str">
            <v>PIEDRA BOLA</v>
          </cell>
          <cell r="C762" t="str">
            <v>M3</v>
          </cell>
          <cell r="D762">
            <v>0</v>
          </cell>
          <cell r="F762">
            <v>7.06</v>
          </cell>
        </row>
        <row r="763">
          <cell r="A763" t="str">
            <v>36400-08</v>
          </cell>
          <cell r="B763" t="str">
            <v>TAPÓN MACHO D=400mm U/Z</v>
          </cell>
          <cell r="C763" t="str">
            <v>U</v>
          </cell>
          <cell r="D763">
            <v>0</v>
          </cell>
          <cell r="F763">
            <v>111.44</v>
          </cell>
        </row>
        <row r="764">
          <cell r="A764" t="str">
            <v>36400-09</v>
          </cell>
          <cell r="B764" t="str">
            <v>RELLENO CON MISMO MAT. DEL SITIO</v>
          </cell>
          <cell r="C764" t="str">
            <v>M3</v>
          </cell>
          <cell r="D764">
            <v>0</v>
          </cell>
          <cell r="F764">
            <v>2.5499999999999998</v>
          </cell>
        </row>
        <row r="765">
          <cell r="A765" t="str">
            <v>36400-10</v>
          </cell>
          <cell r="B765" t="str">
            <v>EXCAVACIÓN</v>
          </cell>
          <cell r="C765" t="str">
            <v>M3</v>
          </cell>
          <cell r="D765">
            <v>0</v>
          </cell>
          <cell r="F765">
            <v>3.02</v>
          </cell>
        </row>
        <row r="767">
          <cell r="A767" t="str">
            <v>37805-1</v>
          </cell>
          <cell r="B767" t="str">
            <v>Bandeja galvanizada D=1.00x1.00 (Incluye: Extension Galv, para anclaje</v>
          </cell>
          <cell r="C767" t="str">
            <v>U</v>
          </cell>
          <cell r="D767">
            <v>1</v>
          </cell>
          <cell r="F767">
            <v>89.71</v>
          </cell>
        </row>
        <row r="768">
          <cell r="A768" t="str">
            <v>37805-2</v>
          </cell>
          <cell r="B768" t="str">
            <v>Anclaje para las bandejas</v>
          </cell>
          <cell r="C768" t="str">
            <v>U</v>
          </cell>
          <cell r="D768">
            <v>1</v>
          </cell>
          <cell r="F768">
            <v>2.0299999999999998</v>
          </cell>
        </row>
        <row r="769">
          <cell r="A769" t="str">
            <v>37805-3</v>
          </cell>
          <cell r="B769" t="str">
            <v>Uniones Galvanizadas D=2"</v>
          </cell>
          <cell r="C769" t="str">
            <v>U</v>
          </cell>
          <cell r="D769">
            <v>1</v>
          </cell>
          <cell r="F769">
            <v>3.28</v>
          </cell>
        </row>
        <row r="770">
          <cell r="A770" t="str">
            <v>37805-4</v>
          </cell>
          <cell r="B770" t="str">
            <v>Miscelaneos  (Permatex, Teflon,Adaptadores ( Rosc- Pegable))</v>
          </cell>
          <cell r="C770" t="str">
            <v>U</v>
          </cell>
          <cell r="D770">
            <v>15.5</v>
          </cell>
          <cell r="F770">
            <v>0.95</v>
          </cell>
        </row>
        <row r="2084">
          <cell r="A2084" t="str">
            <v>xxxxxxxxxxxxxx</v>
          </cell>
          <cell r="B2084" t="str">
            <v>xxxxxxxxxxxxxxxxxxxxxxxxxxxxxxxxxxxxxxxxxxxxxxx</v>
          </cell>
          <cell r="C2084" t="str">
            <v>xxxxxxxxxxxxxx</v>
          </cell>
          <cell r="D2084" t="str">
            <v>xxxxxxxxxxxx</v>
          </cell>
          <cell r="E2084" t="str">
            <v>xxxxxxxxxxxx</v>
          </cell>
          <cell r="F2084" t="str">
            <v>xxxxxxxxxx</v>
          </cell>
        </row>
      </sheetData>
      <sheetData sheetId="1" refreshError="1"/>
      <sheetData sheetId="2" refreshError="1"/>
      <sheetData sheetId="3" refreshError="1"/>
      <sheetData sheetId="4" refreshError="1"/>
      <sheetData sheetId="5" refreshError="1"/>
      <sheetData sheetId="6" refreshError="1"/>
      <sheetData sheetId="7"/>
      <sheetData sheetId="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P"/>
      <sheetName val="MDO"/>
      <sheetName val="RUBROS"/>
      <sheetName val="1"/>
      <sheetName val="2"/>
      <sheetName val="3"/>
      <sheetName val="4"/>
      <sheetName val="5"/>
      <sheetName val="9"/>
      <sheetName val="10"/>
      <sheetName val="11"/>
      <sheetName val="12"/>
      <sheetName val="13"/>
      <sheetName val="14"/>
      <sheetName val="15"/>
      <sheetName val="16"/>
      <sheetName val="17"/>
      <sheetName val="21"/>
      <sheetName val="22"/>
      <sheetName val="23"/>
      <sheetName val="24"/>
      <sheetName val="25"/>
      <sheetName val="26"/>
      <sheetName val="28"/>
      <sheetName val="29"/>
      <sheetName val="30"/>
      <sheetName val="41"/>
      <sheetName val="45"/>
      <sheetName val="50"/>
      <sheetName val="51"/>
      <sheetName val="54"/>
      <sheetName val="55"/>
      <sheetName val="56"/>
      <sheetName val="57"/>
      <sheetName val="58"/>
      <sheetName val="59"/>
      <sheetName val="61"/>
      <sheetName val="62"/>
      <sheetName val="63"/>
      <sheetName val="64"/>
      <sheetName val="65"/>
      <sheetName val="66"/>
      <sheetName val="67"/>
      <sheetName val="68"/>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120"/>
      <sheetName val="121"/>
      <sheetName val="122"/>
      <sheetName val="123"/>
      <sheetName val="124"/>
      <sheetName val="125"/>
      <sheetName val="126"/>
      <sheetName val="127"/>
      <sheetName val="128"/>
      <sheetName val="131"/>
      <sheetName val="133"/>
      <sheetName val="135"/>
      <sheetName val="136"/>
      <sheetName val="138"/>
      <sheetName val="139"/>
      <sheetName val="140"/>
      <sheetName val="149"/>
      <sheetName val="160"/>
      <sheetName val="161"/>
      <sheetName val="162"/>
      <sheetName val="163"/>
      <sheetName val="164"/>
      <sheetName val="166"/>
      <sheetName val="168"/>
      <sheetName val="170"/>
      <sheetName val="172"/>
      <sheetName val="173"/>
      <sheetName val="174"/>
      <sheetName val="175"/>
      <sheetName val="176"/>
      <sheetName val="178"/>
      <sheetName val="180"/>
      <sheetName val="181"/>
      <sheetName val="183"/>
      <sheetName val="186"/>
      <sheetName val="187"/>
      <sheetName val="188"/>
      <sheetName val="191"/>
      <sheetName val="192"/>
      <sheetName val="193"/>
      <sheetName val="196"/>
      <sheetName val="199"/>
      <sheetName val="202"/>
      <sheetName val="207"/>
      <sheetName val="208"/>
      <sheetName val="501"/>
      <sheetName val="502"/>
      <sheetName val="503"/>
      <sheetName val="504"/>
      <sheetName val="505"/>
      <sheetName val="506"/>
      <sheetName val="507"/>
      <sheetName val="508"/>
      <sheetName val="509"/>
      <sheetName val="510"/>
      <sheetName val="511"/>
      <sheetName val="512"/>
      <sheetName val="513"/>
      <sheetName val="514"/>
      <sheetName val="515"/>
      <sheetName val="516"/>
      <sheetName val="517"/>
      <sheetName val="518"/>
      <sheetName val="519"/>
      <sheetName val="520"/>
      <sheetName val="521"/>
      <sheetName val="522"/>
      <sheetName val="523"/>
      <sheetName val="524"/>
      <sheetName val="525"/>
      <sheetName val="526"/>
      <sheetName val="527"/>
      <sheetName val="528"/>
      <sheetName val="529"/>
      <sheetName val="530"/>
      <sheetName val="531"/>
      <sheetName val="532"/>
      <sheetName val="533"/>
      <sheetName val="534"/>
      <sheetName val="535"/>
      <sheetName val="536"/>
      <sheetName val="537"/>
      <sheetName val="601"/>
      <sheetName val="609"/>
      <sheetName val="603"/>
      <sheetName val="625"/>
      <sheetName val="629"/>
      <sheetName val="631"/>
      <sheetName val="636"/>
      <sheetName val="660"/>
      <sheetName val="662"/>
      <sheetName val="663"/>
      <sheetName val="711"/>
      <sheetName val="712"/>
      <sheetName val="713"/>
      <sheetName val="812"/>
      <sheetName val="812,1"/>
      <sheetName val="831"/>
      <sheetName val="844"/>
      <sheetName val="845"/>
      <sheetName val="845,1"/>
      <sheetName val="845,2"/>
      <sheetName val="846"/>
      <sheetName val="902"/>
      <sheetName val="905"/>
      <sheetName val="907"/>
      <sheetName val="908"/>
      <sheetName val="909"/>
      <sheetName val="910"/>
      <sheetName val="911"/>
      <sheetName val="954"/>
      <sheetName val="974"/>
      <sheetName val="1021"/>
      <sheetName val="1030"/>
      <sheetName val="1052"/>
      <sheetName val="1151"/>
      <sheetName val="1202"/>
      <sheetName val="1203"/>
      <sheetName val="1220"/>
      <sheetName val="1501"/>
      <sheetName val="1502"/>
      <sheetName val="1503"/>
      <sheetName val="1504"/>
      <sheetName val="1601"/>
      <sheetName val="1603"/>
      <sheetName val="1610"/>
      <sheetName val="1701"/>
      <sheetName val="1307"/>
      <sheetName val="TABLAS"/>
      <sheetName val="TABLE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row r="5">
          <cell r="K5" t="str">
            <v>TUBERIA</v>
          </cell>
          <cell r="L5" t="str">
            <v>UNION</v>
          </cell>
          <cell r="M5" t="str">
            <v>CONECTOR</v>
          </cell>
          <cell r="N5" t="str">
            <v>GRAPA</v>
          </cell>
          <cell r="O5" t="str">
            <v>CODO</v>
          </cell>
          <cell r="P5" t="str">
            <v>FUNDA SELL</v>
          </cell>
          <cell r="Q5" t="str">
            <v>CONEC</v>
          </cell>
          <cell r="R5" t="str">
            <v>FUNDA BX</v>
          </cell>
          <cell r="S5" t="str">
            <v>CONEC</v>
          </cell>
        </row>
        <row r="6">
          <cell r="B6" t="str">
            <v>110805</v>
          </cell>
          <cell r="C6" t="str">
            <v>840121</v>
          </cell>
          <cell r="K6" t="str">
            <v>218001</v>
          </cell>
          <cell r="L6" t="str">
            <v>319701</v>
          </cell>
          <cell r="M6" t="str">
            <v>318301</v>
          </cell>
          <cell r="N6" t="str">
            <v>318501</v>
          </cell>
          <cell r="P6" t="str">
            <v>249001</v>
          </cell>
          <cell r="Q6" t="str">
            <v>349101</v>
          </cell>
          <cell r="R6" t="str">
            <v>259001</v>
          </cell>
          <cell r="S6" t="str">
            <v>359101</v>
          </cell>
        </row>
        <row r="7">
          <cell r="B7" t="str">
            <v>110806</v>
          </cell>
          <cell r="C7" t="str">
            <v>840121</v>
          </cell>
          <cell r="K7" t="str">
            <v>218002</v>
          </cell>
          <cell r="L7" t="str">
            <v>319702</v>
          </cell>
          <cell r="M7" t="str">
            <v>318302</v>
          </cell>
          <cell r="N7" t="str">
            <v>318502</v>
          </cell>
          <cell r="P7" t="str">
            <v>249002</v>
          </cell>
          <cell r="Q7" t="str">
            <v>349102</v>
          </cell>
          <cell r="R7" t="str">
            <v>259002</v>
          </cell>
          <cell r="S7" t="str">
            <v>359102</v>
          </cell>
        </row>
        <row r="8">
          <cell r="B8" t="str">
            <v>110807</v>
          </cell>
          <cell r="C8" t="str">
            <v>840122</v>
          </cell>
          <cell r="K8" t="str">
            <v>218003</v>
          </cell>
          <cell r="L8" t="str">
            <v>319703</v>
          </cell>
          <cell r="M8" t="str">
            <v>318303</v>
          </cell>
          <cell r="N8" t="str">
            <v>318503</v>
          </cell>
          <cell r="O8" t="str">
            <v>318403</v>
          </cell>
          <cell r="P8" t="str">
            <v>249003</v>
          </cell>
          <cell r="Q8" t="str">
            <v>349103</v>
          </cell>
          <cell r="R8" t="str">
            <v>259003</v>
          </cell>
          <cell r="S8" t="str">
            <v>359103</v>
          </cell>
        </row>
        <row r="9">
          <cell r="B9" t="str">
            <v>110808</v>
          </cell>
          <cell r="C9" t="str">
            <v>840123</v>
          </cell>
          <cell r="K9" t="str">
            <v>218004</v>
          </cell>
          <cell r="L9" t="str">
            <v>319704</v>
          </cell>
          <cell r="M9" t="str">
            <v>318304</v>
          </cell>
          <cell r="N9" t="str">
            <v>318504</v>
          </cell>
          <cell r="O9" t="str">
            <v>318404</v>
          </cell>
          <cell r="P9" t="str">
            <v>249004</v>
          </cell>
          <cell r="Q9" t="str">
            <v>349104</v>
          </cell>
          <cell r="R9" t="str">
            <v>259004</v>
          </cell>
          <cell r="S9" t="str">
            <v>359104</v>
          </cell>
        </row>
        <row r="10">
          <cell r="B10" t="str">
            <v>110809</v>
          </cell>
          <cell r="C10" t="str">
            <v>840124</v>
          </cell>
          <cell r="K10" t="str">
            <v>218005</v>
          </cell>
          <cell r="L10" t="str">
            <v>319705</v>
          </cell>
          <cell r="M10" t="str">
            <v>318305</v>
          </cell>
          <cell r="N10" t="str">
            <v>318505</v>
          </cell>
          <cell r="O10" t="str">
            <v>318405</v>
          </cell>
          <cell r="P10" t="str">
            <v>249005</v>
          </cell>
          <cell r="Q10" t="str">
            <v>349105</v>
          </cell>
          <cell r="R10" t="str">
            <v>259005</v>
          </cell>
          <cell r="S10" t="str">
            <v>359105</v>
          </cell>
        </row>
        <row r="11">
          <cell r="B11" t="str">
            <v>110810</v>
          </cell>
          <cell r="C11" t="str">
            <v>840125</v>
          </cell>
          <cell r="K11" t="str">
            <v>218006</v>
          </cell>
          <cell r="L11" t="str">
            <v>319706</v>
          </cell>
          <cell r="M11" t="str">
            <v>319306</v>
          </cell>
          <cell r="N11" t="str">
            <v>318506</v>
          </cell>
          <cell r="O11" t="str">
            <v>318406</v>
          </cell>
          <cell r="P11" t="str">
            <v>249006</v>
          </cell>
          <cell r="Q11" t="str">
            <v>349106</v>
          </cell>
          <cell r="R11" t="str">
            <v>259006</v>
          </cell>
          <cell r="S11" t="str">
            <v>359106</v>
          </cell>
        </row>
        <row r="12">
          <cell r="B12" t="str">
            <v>110811</v>
          </cell>
          <cell r="C12" t="str">
            <v>840133</v>
          </cell>
          <cell r="K12" t="str">
            <v>218007</v>
          </cell>
          <cell r="L12" t="str">
            <v>319707</v>
          </cell>
          <cell r="M12" t="str">
            <v>319307</v>
          </cell>
          <cell r="N12" t="str">
            <v>318507</v>
          </cell>
          <cell r="O12" t="str">
            <v>318407</v>
          </cell>
          <cell r="P12" t="str">
            <v>249007</v>
          </cell>
          <cell r="Q12" t="str">
            <v>349107</v>
          </cell>
          <cell r="R12" t="str">
            <v>259007</v>
          </cell>
          <cell r="S12" t="str">
            <v>359107</v>
          </cell>
        </row>
        <row r="13">
          <cell r="B13" t="str">
            <v>110812</v>
          </cell>
          <cell r="C13" t="str">
            <v>840134</v>
          </cell>
          <cell r="K13" t="str">
            <v>218008</v>
          </cell>
          <cell r="L13" t="str">
            <v>319708</v>
          </cell>
          <cell r="M13" t="str">
            <v>319308</v>
          </cell>
          <cell r="N13" t="str">
            <v>318508</v>
          </cell>
          <cell r="O13" t="str">
            <v>318408</v>
          </cell>
          <cell r="P13" t="str">
            <v>249008</v>
          </cell>
          <cell r="Q13" t="str">
            <v>349108</v>
          </cell>
          <cell r="R13" t="str">
            <v>259008</v>
          </cell>
          <cell r="S13" t="str">
            <v>359108</v>
          </cell>
        </row>
        <row r="14">
          <cell r="B14" t="str">
            <v>110813</v>
          </cell>
          <cell r="C14" t="str">
            <v>840135</v>
          </cell>
          <cell r="K14" t="str">
            <v>223101</v>
          </cell>
          <cell r="N14" t="str">
            <v>318501</v>
          </cell>
        </row>
        <row r="15">
          <cell r="B15" t="str">
            <v>110814</v>
          </cell>
          <cell r="C15" t="str">
            <v>840135</v>
          </cell>
          <cell r="K15" t="str">
            <v>223102</v>
          </cell>
          <cell r="N15" t="str">
            <v>318502</v>
          </cell>
        </row>
        <row r="16">
          <cell r="B16" t="str">
            <v>110815</v>
          </cell>
          <cell r="C16" t="str">
            <v>840146</v>
          </cell>
          <cell r="K16" t="str">
            <v>223103</v>
          </cell>
          <cell r="N16" t="str">
            <v>318503</v>
          </cell>
        </row>
        <row r="17">
          <cell r="B17" t="str">
            <v>110816</v>
          </cell>
          <cell r="C17" t="str">
            <v>840153</v>
          </cell>
          <cell r="K17" t="str">
            <v>223105</v>
          </cell>
          <cell r="N17" t="str">
            <v>318505</v>
          </cell>
        </row>
        <row r="18">
          <cell r="B18" t="str">
            <v>110817</v>
          </cell>
          <cell r="C18" t="str">
            <v>840154</v>
          </cell>
          <cell r="K18" t="str">
            <v>223106</v>
          </cell>
          <cell r="N18" t="str">
            <v>318506</v>
          </cell>
        </row>
        <row r="19">
          <cell r="B19" t="str">
            <v>110818</v>
          </cell>
          <cell r="C19" t="str">
            <v>840155</v>
          </cell>
          <cell r="K19" t="str">
            <v>223307</v>
          </cell>
          <cell r="N19" t="str">
            <v>318507</v>
          </cell>
        </row>
        <row r="20">
          <cell r="B20" t="str">
            <v>110819</v>
          </cell>
          <cell r="C20" t="str">
            <v>840155</v>
          </cell>
          <cell r="K20" t="str">
            <v>223308</v>
          </cell>
          <cell r="N20" t="str">
            <v>318508</v>
          </cell>
        </row>
        <row r="21">
          <cell r="B21" t="str">
            <v>110820</v>
          </cell>
          <cell r="C21" t="str">
            <v>840165</v>
          </cell>
          <cell r="K21" t="str">
            <v>223309</v>
          </cell>
          <cell r="N21" t="str">
            <v>318509</v>
          </cell>
        </row>
        <row r="22">
          <cell r="K22" t="str">
            <v>238001</v>
          </cell>
          <cell r="N22" t="str">
            <v>331201</v>
          </cell>
          <cell r="O22" t="str">
            <v>338101</v>
          </cell>
          <cell r="P22" t="str">
            <v>249001</v>
          </cell>
          <cell r="Q22" t="str">
            <v>349101</v>
          </cell>
        </row>
        <row r="23">
          <cell r="K23" t="str">
            <v>238002</v>
          </cell>
          <cell r="N23" t="str">
            <v>331202</v>
          </cell>
          <cell r="O23" t="str">
            <v>338102</v>
          </cell>
          <cell r="P23" t="str">
            <v>249002</v>
          </cell>
          <cell r="Q23" t="str">
            <v>349102</v>
          </cell>
        </row>
        <row r="24">
          <cell r="K24" t="str">
            <v>238003</v>
          </cell>
          <cell r="N24" t="str">
            <v>331203</v>
          </cell>
          <cell r="O24" t="str">
            <v>338103</v>
          </cell>
          <cell r="P24" t="str">
            <v>249003</v>
          </cell>
          <cell r="Q24" t="str">
            <v>349103</v>
          </cell>
        </row>
      </sheetData>
      <sheetData sheetId="19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LISTA DE DIRECTORIOS"/>
      <sheetName val="2.MENU"/>
      <sheetName val="3.DATOS"/>
      <sheetName val="4.LISTA DE RUBROS"/>
      <sheetName val="5.ANALISIS DE PRECIOS"/>
      <sheetName val="6.COPIAR PRESUPUESTO"/>
      <sheetName val="7.COPIAR PRESUPUESTO 2"/>
      <sheetName val="8.COPIAR ANALISIS"/>
      <sheetName val="9.DESCRIPCION"/>
      <sheetName val="10.LISTA DE MAT.-EQUIPO-M.O"/>
      <sheetName val="11.SIMBOLOS"/>
      <sheetName val="12.FORMULA"/>
      <sheetName val="13.CUADRILLA"/>
      <sheetName val="14.PRESUPUESTO"/>
      <sheetName val="15.COPIAR PROYECTO DESDE APU"/>
      <sheetName val="16.IMP.ANALISIS"/>
      <sheetName val="17.CORREGIR"/>
      <sheetName val="18.CRONOGRAMA"/>
      <sheetName val="19.BUSCAR"/>
      <sheetName val="20.CI"/>
      <sheetName val="21.BUSQUEDA"/>
      <sheetName val="22.CRONO TOTAL"/>
      <sheetName val="ANALISIS DE PUNIS"/>
      <sheetName val="24.CANT. COSTO"/>
      <sheetName val="VER"/>
      <sheetName val="HOJA 1"/>
      <sheetName val="CRONO EQ-MO"/>
      <sheetName val="28. VAE"/>
      <sheetName val="29. CPC"/>
      <sheetName val="30. MOBRA"/>
      <sheetName val="PUNIS V10"/>
      <sheetName val="31"/>
      <sheetName val="32. L"/>
      <sheetName val="INCIDENCIAS"/>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sheetData sheetId="3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ATOS"/>
      <sheetName val="SAN MATEO"/>
      <sheetName val="JARAMIJÓ"/>
      <sheetName val="JARAMIJÓ (80-20)"/>
      <sheetName val="JARAMIJÓ (filtro)"/>
      <sheetName val="rubros a revisar"/>
      <sheetName val="Subcontrato"/>
    </sheetNames>
    <sheetDataSet>
      <sheetData sheetId="0" refreshError="1">
        <row r="1">
          <cell r="B1" t="str">
            <v>INSTITUTO DE CONTRATACION DE OBRAS ICO</v>
          </cell>
        </row>
        <row r="2">
          <cell r="B2" t="str">
            <v xml:space="preserve">                     ANALISIS DE PRECIOS UNITARIOS</v>
          </cell>
        </row>
        <row r="3">
          <cell r="B3" t="str">
            <v>DIRECCION DE ANALISIS TECNICO Y PRESUPUESTO</v>
          </cell>
        </row>
        <row r="4">
          <cell r="B4" t="str">
            <v>OBRA  :</v>
          </cell>
          <cell r="C4" t="str">
            <v>TIPO</v>
          </cell>
          <cell r="E4" t="str">
            <v>FECHA    : FEBRERO DEL 2.012</v>
          </cell>
        </row>
        <row r="5">
          <cell r="B5" t="str">
            <v>PROVINCIA:</v>
          </cell>
          <cell r="C5" t="str">
            <v>SIERRA</v>
          </cell>
          <cell r="E5" t="str">
            <v>ELABORADO: ESTUDIOS Y FISCALIZACION</v>
          </cell>
        </row>
        <row r="6">
          <cell r="B6" t="str">
            <v>CANTON</v>
          </cell>
          <cell r="E6" t="str">
            <v>PRECIOS REFERENCIALES</v>
          </cell>
        </row>
        <row r="8">
          <cell r="B8" t="str">
            <v>PORCENTAJE COSTOS INDIRECTOS</v>
          </cell>
          <cell r="C8">
            <v>0.25</v>
          </cell>
          <cell r="F8" t="str">
            <v/>
          </cell>
        </row>
        <row r="9">
          <cell r="B9" t="str">
            <v xml:space="preserve">DISTANCIA </v>
          </cell>
          <cell r="C9">
            <v>100</v>
          </cell>
        </row>
        <row r="10">
          <cell r="C10" t="str">
            <v>LISTA DE PRECIOS</v>
          </cell>
        </row>
        <row r="12">
          <cell r="C12" t="str">
            <v>KM</v>
          </cell>
          <cell r="D12">
            <v>200</v>
          </cell>
        </row>
        <row r="13">
          <cell r="D13" t="str">
            <v>TRONCO QUEMADO</v>
          </cell>
        </row>
        <row r="14">
          <cell r="A14" t="str">
            <v>RUBRO</v>
          </cell>
          <cell r="B14" t="str">
            <v>DESCRIPCION</v>
          </cell>
          <cell r="C14" t="str">
            <v>UNIDAD</v>
          </cell>
          <cell r="D14" t="str">
            <v>CANTIDAD</v>
          </cell>
          <cell r="E14" t="str">
            <v>P.UNITARIO</v>
          </cell>
        </row>
        <row r="15">
          <cell r="B15" t="str">
            <v>PRELIMINARES</v>
          </cell>
          <cell r="G15">
            <v>13.26</v>
          </cell>
          <cell r="H15">
            <v>246</v>
          </cell>
        </row>
        <row r="16">
          <cell r="A16">
            <v>1</v>
          </cell>
          <cell r="B16" t="str">
            <v>Limpieza y desbroce  del terreno</v>
          </cell>
          <cell r="C16" t="str">
            <v>m2</v>
          </cell>
          <cell r="D16">
            <v>1</v>
          </cell>
          <cell r="E16">
            <v>0.7</v>
          </cell>
          <cell r="G16">
            <v>1.01</v>
          </cell>
        </row>
        <row r="17">
          <cell r="A17">
            <v>2</v>
          </cell>
          <cell r="B17" t="str">
            <v>Replanteo y nivelación</v>
          </cell>
          <cell r="C17" t="str">
            <v>m2</v>
          </cell>
          <cell r="D17">
            <v>1</v>
          </cell>
          <cell r="E17">
            <v>1.02</v>
          </cell>
          <cell r="G17">
            <v>3.1</v>
          </cell>
        </row>
        <row r="18">
          <cell r="A18">
            <v>3</v>
          </cell>
          <cell r="B18" t="str">
            <v>Replanteo y nivelación</v>
          </cell>
          <cell r="C18" t="str">
            <v>km</v>
          </cell>
          <cell r="D18">
            <v>1</v>
          </cell>
          <cell r="E18">
            <v>193.73</v>
          </cell>
          <cell r="G18">
            <v>15.83</v>
          </cell>
        </row>
        <row r="19">
          <cell r="A19">
            <v>4</v>
          </cell>
          <cell r="B19" t="str">
            <v xml:space="preserve">Limpieza de estero </v>
          </cell>
          <cell r="C19" t="str">
            <v>m</v>
          </cell>
          <cell r="D19">
            <v>1</v>
          </cell>
          <cell r="E19">
            <v>6.58</v>
          </cell>
          <cell r="G19">
            <v>0.53</v>
          </cell>
        </row>
        <row r="20">
          <cell r="A20">
            <v>5</v>
          </cell>
          <cell r="B20" t="str">
            <v>Acometida e instalaciones de agua potable provisional</v>
          </cell>
          <cell r="C20" t="str">
            <v>u</v>
          </cell>
          <cell r="D20">
            <v>1</v>
          </cell>
          <cell r="E20">
            <v>206.81</v>
          </cell>
          <cell r="G20">
            <v>27.74</v>
          </cell>
        </row>
        <row r="21">
          <cell r="A21">
            <v>6</v>
          </cell>
          <cell r="B21" t="str">
            <v>Acometida e instalaciones electricas provisionales</v>
          </cell>
          <cell r="C21" t="str">
            <v>u</v>
          </cell>
          <cell r="D21">
            <v>1</v>
          </cell>
          <cell r="E21">
            <v>271.75</v>
          </cell>
          <cell r="G21">
            <v>3.68</v>
          </cell>
        </row>
        <row r="22">
          <cell r="A22">
            <v>7</v>
          </cell>
          <cell r="B22" t="str">
            <v>Limpieza y nivelacion de terreno a maquina</v>
          </cell>
          <cell r="C22" t="str">
            <v>m2</v>
          </cell>
          <cell r="D22">
            <v>1</v>
          </cell>
          <cell r="E22">
            <v>0.48</v>
          </cell>
          <cell r="G22">
            <v>3.29</v>
          </cell>
        </row>
        <row r="23">
          <cell r="A23" t="str">
            <v/>
          </cell>
          <cell r="B23" t="str">
            <v>MOVIMIENTO DE TIERRAS</v>
          </cell>
          <cell r="G23">
            <v>13.04</v>
          </cell>
        </row>
        <row r="24">
          <cell r="A24">
            <v>51</v>
          </cell>
          <cell r="B24" t="str">
            <v>Acarreo manual de material de los pisos 4 -8</v>
          </cell>
          <cell r="C24" t="str">
            <v>m3</v>
          </cell>
          <cell r="D24">
            <v>1</v>
          </cell>
          <cell r="E24">
            <v>13.39</v>
          </cell>
          <cell r="G24">
            <v>10.33</v>
          </cell>
        </row>
        <row r="25">
          <cell r="A25">
            <v>52</v>
          </cell>
          <cell r="B25" t="str">
            <v xml:space="preserve">Cama de arena de rio cercano al sitio del proyecto </v>
          </cell>
          <cell r="C25" t="str">
            <v>m3</v>
          </cell>
          <cell r="D25">
            <v>1</v>
          </cell>
          <cell r="E25">
            <v>13.41</v>
          </cell>
          <cell r="G25">
            <v>12.17</v>
          </cell>
        </row>
        <row r="26">
          <cell r="A26">
            <v>53</v>
          </cell>
          <cell r="B26" t="str">
            <v xml:space="preserve">Desalojo de material de excavación </v>
          </cell>
          <cell r="C26" t="str">
            <v>m3</v>
          </cell>
          <cell r="D26">
            <v>1</v>
          </cell>
          <cell r="E26">
            <v>3.63</v>
          </cell>
          <cell r="G26">
            <v>1.63</v>
          </cell>
        </row>
        <row r="27">
          <cell r="A27">
            <v>54</v>
          </cell>
          <cell r="B27" t="str">
            <v>Desbanque, excavaciones en muros perimetrales (a mano)</v>
          </cell>
          <cell r="C27" t="str">
            <v>m3</v>
          </cell>
          <cell r="D27">
            <v>1</v>
          </cell>
          <cell r="E27">
            <v>6.29</v>
          </cell>
          <cell r="G27">
            <v>1.25</v>
          </cell>
        </row>
        <row r="28">
          <cell r="A28">
            <v>55</v>
          </cell>
          <cell r="B28" t="str">
            <v>Entibamiento de taludes</v>
          </cell>
          <cell r="C28" t="str">
            <v>m2</v>
          </cell>
          <cell r="D28">
            <v>1</v>
          </cell>
          <cell r="E28">
            <v>5.04</v>
          </cell>
          <cell r="G28">
            <v>12.43</v>
          </cell>
        </row>
        <row r="29">
          <cell r="A29">
            <v>56</v>
          </cell>
          <cell r="B29" t="str">
            <v>Excavación  a máquina</v>
          </cell>
          <cell r="C29" t="str">
            <v>m3</v>
          </cell>
          <cell r="D29">
            <v>1</v>
          </cell>
          <cell r="E29">
            <v>2.2799999999999998</v>
          </cell>
          <cell r="G29">
            <v>8.49</v>
          </cell>
        </row>
        <row r="30">
          <cell r="A30">
            <v>57</v>
          </cell>
          <cell r="B30" t="str">
            <v>Excavación manual de zanjas</v>
          </cell>
          <cell r="C30" t="str">
            <v>m3</v>
          </cell>
          <cell r="D30">
            <v>1</v>
          </cell>
          <cell r="E30">
            <v>6.29</v>
          </cell>
          <cell r="G30">
            <v>179.61</v>
          </cell>
        </row>
        <row r="31">
          <cell r="A31">
            <v>58</v>
          </cell>
          <cell r="B31" t="str">
            <v>Excavación manual en plintos y  cimientos</v>
          </cell>
          <cell r="C31" t="str">
            <v>m3</v>
          </cell>
          <cell r="D31">
            <v>1</v>
          </cell>
          <cell r="E31">
            <v>6.29</v>
          </cell>
          <cell r="G31">
            <v>45.26</v>
          </cell>
        </row>
        <row r="32">
          <cell r="A32">
            <v>59</v>
          </cell>
          <cell r="B32" t="str">
            <v>Peinado de taludes</v>
          </cell>
          <cell r="C32" t="str">
            <v>m2</v>
          </cell>
          <cell r="D32">
            <v>1</v>
          </cell>
          <cell r="E32">
            <v>2.23</v>
          </cell>
          <cell r="G32">
            <v>12.22</v>
          </cell>
        </row>
        <row r="33">
          <cell r="A33">
            <v>60</v>
          </cell>
          <cell r="B33" t="str">
            <v xml:space="preserve">Relleno compactado con maquinaria y con material de mejoramiento cercano al proyecto </v>
          </cell>
          <cell r="C33" t="str">
            <v>m3</v>
          </cell>
          <cell r="D33">
            <v>1</v>
          </cell>
          <cell r="E33">
            <v>15.66</v>
          </cell>
          <cell r="G33">
            <v>11.95</v>
          </cell>
        </row>
        <row r="34">
          <cell r="A34">
            <v>61</v>
          </cell>
          <cell r="B34" t="str">
            <v>Relleno manual compactado con material del sitio</v>
          </cell>
          <cell r="C34" t="str">
            <v>m3</v>
          </cell>
          <cell r="D34">
            <v>1</v>
          </cell>
          <cell r="E34">
            <v>7.54</v>
          </cell>
          <cell r="G34">
            <v>13.46</v>
          </cell>
        </row>
        <row r="35">
          <cell r="A35">
            <v>62</v>
          </cell>
          <cell r="B35" t="str">
            <v xml:space="preserve">Relleno de piedra bola </v>
          </cell>
          <cell r="C35" t="str">
            <v>m3</v>
          </cell>
          <cell r="D35">
            <v>1</v>
          </cell>
          <cell r="E35">
            <v>25.77</v>
          </cell>
          <cell r="G35">
            <v>14.35</v>
          </cell>
        </row>
        <row r="36">
          <cell r="A36">
            <v>63</v>
          </cell>
          <cell r="B36" t="str">
            <v>Sub-base granular clase 3 incluye compactación y transporte</v>
          </cell>
          <cell r="C36" t="str">
            <v>m3</v>
          </cell>
          <cell r="D36">
            <v>1</v>
          </cell>
          <cell r="E36">
            <v>28.9</v>
          </cell>
          <cell r="G36">
            <v>15.82</v>
          </cell>
        </row>
        <row r="37">
          <cell r="A37">
            <v>64</v>
          </cell>
          <cell r="B37" t="str">
            <v>Sub-Base granular clase 2 incluye compactación y transporte</v>
          </cell>
          <cell r="C37" t="str">
            <v>m3</v>
          </cell>
          <cell r="D37">
            <v>1</v>
          </cell>
          <cell r="E37">
            <v>28.06</v>
          </cell>
          <cell r="G37">
            <v>15.15</v>
          </cell>
        </row>
        <row r="38">
          <cell r="A38">
            <v>65</v>
          </cell>
          <cell r="B38" t="str">
            <v>Conformación de subrasantes</v>
          </cell>
          <cell r="C38" t="str">
            <v>m2</v>
          </cell>
          <cell r="D38">
            <v>1</v>
          </cell>
          <cell r="E38">
            <v>1.95</v>
          </cell>
          <cell r="G38">
            <v>42.4</v>
          </cell>
        </row>
        <row r="39">
          <cell r="A39">
            <v>66</v>
          </cell>
          <cell r="B39" t="str">
            <v>Grava para drenes</v>
          </cell>
          <cell r="C39" t="str">
            <v>m3</v>
          </cell>
          <cell r="D39">
            <v>1</v>
          </cell>
          <cell r="E39">
            <v>24.31</v>
          </cell>
          <cell r="G39">
            <v>3.33</v>
          </cell>
        </row>
        <row r="40">
          <cell r="A40">
            <v>67</v>
          </cell>
          <cell r="B40" t="str">
            <v>Reposición de suelo con lastre minado en sitio cercano al proyecto y compactadora manual</v>
          </cell>
          <cell r="C40" t="str">
            <v>m3</v>
          </cell>
          <cell r="D40">
            <v>1</v>
          </cell>
          <cell r="E40">
            <v>23.2</v>
          </cell>
          <cell r="G40">
            <v>14.4</v>
          </cell>
        </row>
        <row r="41">
          <cell r="A41">
            <v>68</v>
          </cell>
          <cell r="B41" t="str">
            <v>Relleno sin compactar</v>
          </cell>
          <cell r="C41" t="str">
            <v>m3</v>
          </cell>
          <cell r="D41">
            <v>1</v>
          </cell>
          <cell r="E41">
            <v>8.9499999999999993</v>
          </cell>
          <cell r="G41">
            <v>19.16</v>
          </cell>
        </row>
        <row r="42">
          <cell r="A42">
            <v>69</v>
          </cell>
          <cell r="B42" t="str">
            <v>Rasanteo de zanja</v>
          </cell>
          <cell r="C42" t="str">
            <v>m2</v>
          </cell>
          <cell r="D42">
            <v>1</v>
          </cell>
          <cell r="E42">
            <v>0.71</v>
          </cell>
          <cell r="G42">
            <v>11</v>
          </cell>
        </row>
        <row r="43">
          <cell r="A43">
            <v>70</v>
          </cell>
          <cell r="B43" t="str">
            <v xml:space="preserve">Mejoramiento con cemento tipo portland </v>
          </cell>
          <cell r="C43" t="str">
            <v>m3</v>
          </cell>
          <cell r="D43">
            <v>1</v>
          </cell>
          <cell r="E43">
            <v>48.39</v>
          </cell>
          <cell r="G43">
            <v>8.9</v>
          </cell>
        </row>
        <row r="44">
          <cell r="A44">
            <v>71</v>
          </cell>
          <cell r="B44" t="str">
            <v xml:space="preserve">Enrocado </v>
          </cell>
          <cell r="C44" t="str">
            <v>m3</v>
          </cell>
          <cell r="D44">
            <v>1</v>
          </cell>
          <cell r="E44">
            <v>32.770000000000003</v>
          </cell>
          <cell r="G44">
            <v>5.76</v>
          </cell>
        </row>
        <row r="45">
          <cell r="A45">
            <v>72</v>
          </cell>
          <cell r="B45" t="str">
            <v>Excavación de zanjas de 0-2m a maquina</v>
          </cell>
          <cell r="C45" t="str">
            <v>m3</v>
          </cell>
          <cell r="D45">
            <v>1</v>
          </cell>
          <cell r="E45">
            <v>2.42</v>
          </cell>
          <cell r="G45">
            <v>221.17</v>
          </cell>
        </row>
        <row r="46">
          <cell r="A46">
            <v>73</v>
          </cell>
          <cell r="B46" t="str">
            <v>Excavación de zanjas de 2-4m a maquina</v>
          </cell>
          <cell r="C46" t="str">
            <v>m3</v>
          </cell>
          <cell r="D46">
            <v>1</v>
          </cell>
          <cell r="E46">
            <v>2.91</v>
          </cell>
          <cell r="G46">
            <v>10.53</v>
          </cell>
        </row>
        <row r="47">
          <cell r="A47">
            <v>74</v>
          </cell>
          <cell r="B47" t="str">
            <v>Excavación de zanjas de 4-6m a maquina</v>
          </cell>
          <cell r="C47" t="str">
            <v>m3</v>
          </cell>
          <cell r="D47">
            <v>1</v>
          </cell>
          <cell r="E47">
            <v>5.25</v>
          </cell>
          <cell r="G47">
            <v>24.71</v>
          </cell>
        </row>
        <row r="48">
          <cell r="A48">
            <v>75</v>
          </cell>
          <cell r="B48" t="str">
            <v>Excavación en fango (a maquina)</v>
          </cell>
          <cell r="C48" t="str">
            <v>m3</v>
          </cell>
          <cell r="D48">
            <v>1</v>
          </cell>
          <cell r="E48">
            <v>5.25</v>
          </cell>
          <cell r="G48">
            <v>11.02</v>
          </cell>
        </row>
        <row r="49">
          <cell r="A49">
            <v>76</v>
          </cell>
          <cell r="B49" t="str">
            <v>Desalojo de material pétreo de estructura existente 2 (tanque)</v>
          </cell>
          <cell r="C49" t="str">
            <v>m3</v>
          </cell>
          <cell r="D49">
            <v>1</v>
          </cell>
          <cell r="E49">
            <v>5.64</v>
          </cell>
          <cell r="G49">
            <v>2.11</v>
          </cell>
        </row>
        <row r="50">
          <cell r="A50">
            <v>77</v>
          </cell>
          <cell r="B50" t="str">
            <v>Excavación manual</v>
          </cell>
          <cell r="C50" t="str">
            <v>m3</v>
          </cell>
          <cell r="D50">
            <v>1</v>
          </cell>
          <cell r="E50">
            <v>6.29</v>
          </cell>
          <cell r="G50">
            <v>16.82</v>
          </cell>
        </row>
        <row r="51">
          <cell r="A51">
            <v>78</v>
          </cell>
          <cell r="B51" t="str">
            <v>Base clase 1B 1 1/2” 20cm incluye compactación y transporte</v>
          </cell>
          <cell r="C51" t="str">
            <v>M3</v>
          </cell>
          <cell r="D51">
            <v>1</v>
          </cell>
          <cell r="E51">
            <v>31.2</v>
          </cell>
          <cell r="G51">
            <v>10.99</v>
          </cell>
        </row>
        <row r="52">
          <cell r="A52">
            <v>79</v>
          </cell>
          <cell r="B52" t="str">
            <v>Excavación de zanjas de 0-2m a maquina en conglomerado incluye rasanteo</v>
          </cell>
          <cell r="C52" t="str">
            <v>m3</v>
          </cell>
          <cell r="D52">
            <v>1</v>
          </cell>
          <cell r="E52">
            <v>3.64</v>
          </cell>
          <cell r="G52">
            <v>14.15</v>
          </cell>
        </row>
        <row r="53">
          <cell r="A53">
            <v>80</v>
          </cell>
          <cell r="B53" t="str">
            <v>Excavación de zanjas de 2-4m a maquina en conglomerado incluye rasanteo</v>
          </cell>
          <cell r="C53" t="str">
            <v>m3</v>
          </cell>
          <cell r="D53">
            <v>1</v>
          </cell>
          <cell r="E53">
            <v>4.3600000000000003</v>
          </cell>
          <cell r="G53">
            <v>3.6</v>
          </cell>
        </row>
        <row r="54">
          <cell r="A54">
            <v>81</v>
          </cell>
          <cell r="B54" t="str">
            <v>Excavación de zanjas de 4-6m a maquina en conglomerado incluye rasanteo</v>
          </cell>
          <cell r="C54" t="str">
            <v>m3</v>
          </cell>
          <cell r="D54">
            <v>1</v>
          </cell>
          <cell r="E54">
            <v>7.88</v>
          </cell>
          <cell r="G54">
            <v>3.09</v>
          </cell>
        </row>
        <row r="55">
          <cell r="A55">
            <v>82</v>
          </cell>
          <cell r="B55" t="str">
            <v>Excavación de zanjas en roca con explosivos incluye rasanteo</v>
          </cell>
          <cell r="C55" t="str">
            <v>m3</v>
          </cell>
          <cell r="D55">
            <v>1</v>
          </cell>
          <cell r="E55">
            <v>28.73</v>
          </cell>
          <cell r="G55">
            <v>0.38</v>
          </cell>
        </row>
        <row r="56">
          <cell r="A56">
            <v>83</v>
          </cell>
          <cell r="B56" t="str">
            <v>Arena para filtros</v>
          </cell>
          <cell r="C56" t="str">
            <v>m3</v>
          </cell>
          <cell r="D56">
            <v>1</v>
          </cell>
          <cell r="E56">
            <v>41.46</v>
          </cell>
          <cell r="G56">
            <v>1.42</v>
          </cell>
        </row>
        <row r="57">
          <cell r="A57">
            <v>84</v>
          </cell>
          <cell r="B57" t="str">
            <v>Ripio para filtro</v>
          </cell>
          <cell r="C57" t="str">
            <v>m3</v>
          </cell>
          <cell r="D57">
            <v>1</v>
          </cell>
          <cell r="E57">
            <v>24.63</v>
          </cell>
          <cell r="G57">
            <v>11.36</v>
          </cell>
        </row>
        <row r="58">
          <cell r="A58">
            <v>85</v>
          </cell>
          <cell r="B58" t="str">
            <v xml:space="preserve">Desalojo de material de excavación </v>
          </cell>
          <cell r="C58" t="str">
            <v>m3-km</v>
          </cell>
          <cell r="D58">
            <v>1</v>
          </cell>
          <cell r="E58">
            <v>0.25</v>
          </cell>
          <cell r="G58">
            <v>24.2</v>
          </cell>
        </row>
        <row r="59">
          <cell r="A59">
            <v>86</v>
          </cell>
          <cell r="B59" t="str">
            <v>Relleno y retiro de piedra bola (solo mano de obra)</v>
          </cell>
          <cell r="C59" t="str">
            <v>m3</v>
          </cell>
          <cell r="D59">
            <v>1</v>
          </cell>
          <cell r="E59">
            <v>4.3499999999999996</v>
          </cell>
          <cell r="G59">
            <v>21.19</v>
          </cell>
        </row>
        <row r="60">
          <cell r="A60">
            <v>87</v>
          </cell>
          <cell r="B60" t="str">
            <v>Relleno compactado a máquina con material  del sitio</v>
          </cell>
          <cell r="C60" t="str">
            <v>m3</v>
          </cell>
          <cell r="D60">
            <v>1</v>
          </cell>
          <cell r="E60">
            <v>5.46</v>
          </cell>
          <cell r="G60">
            <v>13.78</v>
          </cell>
        </row>
        <row r="61">
          <cell r="A61">
            <v>88</v>
          </cell>
          <cell r="B61" t="str">
            <v>Capa de cisco e=5cm para adoquinado</v>
          </cell>
          <cell r="C61" t="str">
            <v>m3</v>
          </cell>
          <cell r="D61">
            <v>1</v>
          </cell>
          <cell r="E61">
            <v>15.29</v>
          </cell>
          <cell r="G61">
            <v>6.27</v>
          </cell>
        </row>
        <row r="62">
          <cell r="A62">
            <v>89</v>
          </cell>
          <cell r="B62" t="str">
            <v>Capa de rodadura para circulacion peatonal en puente</v>
          </cell>
          <cell r="C62" t="str">
            <v>m2</v>
          </cell>
          <cell r="D62">
            <v>1</v>
          </cell>
          <cell r="E62">
            <v>8.93</v>
          </cell>
          <cell r="G62">
            <v>5.67</v>
          </cell>
        </row>
        <row r="63">
          <cell r="A63">
            <v>90</v>
          </cell>
          <cell r="B63" t="str">
            <v>Acarreo manual de material petreo  sin vias de acceso</v>
          </cell>
          <cell r="C63" t="str">
            <v>m3</v>
          </cell>
          <cell r="D63">
            <v>1</v>
          </cell>
          <cell r="E63">
            <v>15.3</v>
          </cell>
          <cell r="G63">
            <v>18.29</v>
          </cell>
        </row>
        <row r="64">
          <cell r="A64">
            <v>91</v>
          </cell>
          <cell r="B64" t="str">
            <v>Conformación de talud</v>
          </cell>
          <cell r="C64" t="str">
            <v>m2</v>
          </cell>
          <cell r="D64">
            <v>1</v>
          </cell>
          <cell r="E64">
            <v>4.13</v>
          </cell>
          <cell r="G64">
            <v>7.32</v>
          </cell>
        </row>
        <row r="65">
          <cell r="A65">
            <v>92</v>
          </cell>
          <cell r="B65" t="str">
            <v>Material filtrante</v>
          </cell>
          <cell r="C65" t="str">
            <v>m3</v>
          </cell>
          <cell r="D65">
            <v>1</v>
          </cell>
          <cell r="E65">
            <v>20.34</v>
          </cell>
          <cell r="G65">
            <v>16.8</v>
          </cell>
        </row>
        <row r="66">
          <cell r="A66">
            <v>93</v>
          </cell>
          <cell r="B66" t="str">
            <v>Remocion de carpeta asfaltica H. asfaltico incluye desalojo E=5cm</v>
          </cell>
          <cell r="C66" t="str">
            <v>m2</v>
          </cell>
          <cell r="D66">
            <v>1</v>
          </cell>
          <cell r="E66">
            <v>3.68</v>
          </cell>
          <cell r="G66">
            <v>238.23</v>
          </cell>
        </row>
        <row r="67">
          <cell r="A67">
            <v>94</v>
          </cell>
          <cell r="B67" t="str">
            <v>Base clase 2 incluye compactacion y transporte</v>
          </cell>
          <cell r="C67" t="str">
            <v>m3</v>
          </cell>
          <cell r="D67">
            <v>1</v>
          </cell>
          <cell r="E67">
            <v>28.9</v>
          </cell>
          <cell r="G67">
            <v>2</v>
          </cell>
        </row>
        <row r="68">
          <cell r="A68">
            <v>95</v>
          </cell>
          <cell r="B68" t="str">
            <v>Sub-Base granular clase 2 incluye compactación y transporte en lancha</v>
          </cell>
          <cell r="C68" t="str">
            <v>m3</v>
          </cell>
          <cell r="D68">
            <v>1</v>
          </cell>
          <cell r="E68">
            <v>35.67</v>
          </cell>
          <cell r="G68">
            <v>2.98</v>
          </cell>
        </row>
        <row r="69">
          <cell r="A69">
            <v>96</v>
          </cell>
          <cell r="B69" t="str">
            <v>Reposición de suelo con lastre incluye transp. en lancha</v>
          </cell>
          <cell r="C69" t="str">
            <v>m3</v>
          </cell>
          <cell r="D69">
            <v>1</v>
          </cell>
          <cell r="E69">
            <v>28.14</v>
          </cell>
          <cell r="G69">
            <v>2.98</v>
          </cell>
        </row>
        <row r="70">
          <cell r="A70">
            <v>97</v>
          </cell>
          <cell r="B70" t="str">
            <v>Excavacion a maquina y desalojo</v>
          </cell>
          <cell r="C70" t="str">
            <v>m3</v>
          </cell>
          <cell r="D70">
            <v>1</v>
          </cell>
          <cell r="E70">
            <v>6.02</v>
          </cell>
          <cell r="G70">
            <v>1.24</v>
          </cell>
        </row>
        <row r="71">
          <cell r="A71">
            <v>98</v>
          </cell>
          <cell r="B71" t="str">
            <v>Entibado en zanjas para alcantarillado o agua potable</v>
          </cell>
          <cell r="C71" t="str">
            <v>m2</v>
          </cell>
          <cell r="D71">
            <v>1</v>
          </cell>
          <cell r="E71">
            <v>3.63</v>
          </cell>
          <cell r="G71">
            <v>98.28</v>
          </cell>
        </row>
        <row r="72">
          <cell r="A72">
            <v>99</v>
          </cell>
          <cell r="B72" t="str">
            <v>Pilote de hormigon armado f´c=350kg/cm2</v>
          </cell>
          <cell r="C72" t="str">
            <v>m3</v>
          </cell>
          <cell r="D72">
            <v>1</v>
          </cell>
          <cell r="E72">
            <v>540.94000000000005</v>
          </cell>
          <cell r="G72">
            <v>5.2</v>
          </cell>
        </row>
        <row r="73">
          <cell r="A73">
            <v>100</v>
          </cell>
          <cell r="B73" t="str">
            <v>Relleno con material de nucleo(cascajo)</v>
          </cell>
          <cell r="C73" t="str">
            <v>m3</v>
          </cell>
          <cell r="D73">
            <v>1</v>
          </cell>
          <cell r="E73">
            <v>16.34</v>
          </cell>
          <cell r="G73">
            <v>57.43</v>
          </cell>
        </row>
        <row r="74">
          <cell r="A74">
            <v>101</v>
          </cell>
          <cell r="B74" t="str">
            <v>Relleno compactado de material granular (RIPIO e= 5cm)</v>
          </cell>
          <cell r="C74" t="str">
            <v>m3</v>
          </cell>
          <cell r="D74">
            <v>1</v>
          </cell>
          <cell r="E74">
            <v>17.29</v>
          </cell>
          <cell r="G74">
            <v>9.18</v>
          </cell>
        </row>
        <row r="75">
          <cell r="A75">
            <v>102</v>
          </cell>
          <cell r="B75" t="str">
            <v>Relleno compactado de material granular (CHISPA GRUESA e= 5cm)</v>
          </cell>
          <cell r="C75" t="str">
            <v>M3</v>
          </cell>
          <cell r="D75">
            <v>1</v>
          </cell>
          <cell r="E75">
            <v>25.55</v>
          </cell>
          <cell r="G75">
            <v>41.04</v>
          </cell>
        </row>
        <row r="76">
          <cell r="A76">
            <v>103</v>
          </cell>
          <cell r="B76" t="str">
            <v>Relleno compactado de arena (Drenaje = 1cm)</v>
          </cell>
          <cell r="C76" t="str">
            <v>m3</v>
          </cell>
          <cell r="D76">
            <v>1</v>
          </cell>
          <cell r="E76">
            <v>47.79</v>
          </cell>
          <cell r="G76">
            <v>66.53</v>
          </cell>
        </row>
        <row r="77">
          <cell r="A77">
            <v>104</v>
          </cell>
          <cell r="B77" t="str">
            <v>Conformación de subrasantes (máquina)</v>
          </cell>
          <cell r="C77" t="str">
            <v>m2</v>
          </cell>
          <cell r="D77">
            <v>1</v>
          </cell>
          <cell r="E77">
            <v>3.31</v>
          </cell>
          <cell r="G77">
            <v>31.43</v>
          </cell>
        </row>
        <row r="78">
          <cell r="A78">
            <v>105</v>
          </cell>
          <cell r="B78" t="str">
            <v xml:space="preserve">Desalojo de material con carretilla  </v>
          </cell>
          <cell r="C78" t="str">
            <v>m3</v>
          </cell>
          <cell r="D78">
            <v>1</v>
          </cell>
          <cell r="E78">
            <v>10.71</v>
          </cell>
          <cell r="G78">
            <v>45.15</v>
          </cell>
        </row>
        <row r="79">
          <cell r="A79">
            <v>106</v>
          </cell>
          <cell r="B79" t="str">
            <v xml:space="preserve">Acarreo manual de material petreo en vias empinadas no carrosables </v>
          </cell>
          <cell r="C79" t="str">
            <v>m3</v>
          </cell>
          <cell r="D79">
            <v>1</v>
          </cell>
          <cell r="E79">
            <v>17.850000000000001</v>
          </cell>
          <cell r="G79">
            <v>123.13</v>
          </cell>
        </row>
        <row r="80">
          <cell r="A80">
            <v>107</v>
          </cell>
          <cell r="B80" t="str">
            <v xml:space="preserve">Relleno compactado con cascajo </v>
          </cell>
          <cell r="C80" t="str">
            <v>m3</v>
          </cell>
          <cell r="D80">
            <v>1</v>
          </cell>
          <cell r="E80">
            <v>14.1</v>
          </cell>
          <cell r="G80">
            <v>157.77000000000001</v>
          </cell>
        </row>
        <row r="81">
          <cell r="A81">
            <v>108</v>
          </cell>
          <cell r="B81" t="str">
            <v xml:space="preserve">Relleno compactado con material granular sin finos </v>
          </cell>
          <cell r="C81" t="str">
            <v>m3</v>
          </cell>
          <cell r="D81">
            <v>1</v>
          </cell>
          <cell r="E81">
            <v>29.3</v>
          </cell>
          <cell r="G81">
            <v>99.46</v>
          </cell>
        </row>
        <row r="82">
          <cell r="A82">
            <v>109</v>
          </cell>
          <cell r="B82" t="str">
            <v xml:space="preserve">Relleno núcleo bajo nivel de agua </v>
          </cell>
          <cell r="C82" t="str">
            <v>m3</v>
          </cell>
          <cell r="D82">
            <v>1</v>
          </cell>
          <cell r="E82">
            <v>12.34</v>
          </cell>
          <cell r="G82">
            <v>25.4</v>
          </cell>
        </row>
        <row r="83">
          <cell r="A83">
            <v>110</v>
          </cell>
          <cell r="B83" t="str">
            <v xml:space="preserve">Relleno núcleo sobre nivel de agua </v>
          </cell>
          <cell r="C83" t="str">
            <v>m3</v>
          </cell>
          <cell r="D83">
            <v>1</v>
          </cell>
          <cell r="E83">
            <v>12.02</v>
          </cell>
          <cell r="G83">
            <v>9.59</v>
          </cell>
        </row>
        <row r="84">
          <cell r="A84">
            <v>111</v>
          </cell>
          <cell r="B84" t="str">
            <v xml:space="preserve">Transporte de áridos </v>
          </cell>
          <cell r="C84" t="str">
            <v>m3-km</v>
          </cell>
          <cell r="D84">
            <v>1</v>
          </cell>
          <cell r="E84">
            <v>0.22</v>
          </cell>
          <cell r="G84">
            <v>227.42</v>
          </cell>
        </row>
        <row r="85">
          <cell r="A85">
            <v>112</v>
          </cell>
          <cell r="B85" t="str">
            <v>Relleno sin compactar (Piedra # 4)</v>
          </cell>
          <cell r="C85" t="str">
            <v>m3</v>
          </cell>
          <cell r="D85">
            <v>1</v>
          </cell>
          <cell r="E85">
            <v>19.21</v>
          </cell>
          <cell r="G85">
            <v>7.68</v>
          </cell>
        </row>
        <row r="86">
          <cell r="A86">
            <v>113</v>
          </cell>
          <cell r="B86" t="str">
            <v xml:space="preserve">Sub - base clase 1 </v>
          </cell>
          <cell r="C86" t="str">
            <v>m3</v>
          </cell>
          <cell r="D86">
            <v>1</v>
          </cell>
          <cell r="E86">
            <v>25.11</v>
          </cell>
          <cell r="G86">
            <v>14.56</v>
          </cell>
        </row>
        <row r="87">
          <cell r="A87">
            <v>114</v>
          </cell>
          <cell r="B87" t="str">
            <v xml:space="preserve">Excavación a maquina en conglomerado </v>
          </cell>
          <cell r="C87" t="str">
            <v>m3</v>
          </cell>
          <cell r="D87">
            <v>1</v>
          </cell>
          <cell r="E87">
            <v>2.91</v>
          </cell>
          <cell r="G87">
            <v>7.42</v>
          </cell>
        </row>
        <row r="88">
          <cell r="A88">
            <v>115</v>
          </cell>
          <cell r="B88" t="str">
            <v xml:space="preserve">Excavación a maquina en suelo rocoso </v>
          </cell>
          <cell r="C88" t="str">
            <v>m3</v>
          </cell>
          <cell r="D88">
            <v>1</v>
          </cell>
          <cell r="E88">
            <v>12.18</v>
          </cell>
          <cell r="G88">
            <v>9.7799999999999994</v>
          </cell>
        </row>
        <row r="89">
          <cell r="A89">
            <v>116</v>
          </cell>
          <cell r="B89" t="str">
            <v>Excavacion a mano en conglomerado</v>
          </cell>
          <cell r="C89" t="str">
            <v>m3</v>
          </cell>
          <cell r="D89">
            <v>1</v>
          </cell>
          <cell r="E89">
            <v>14.09</v>
          </cell>
          <cell r="G89">
            <v>15.24</v>
          </cell>
        </row>
        <row r="90">
          <cell r="A90">
            <v>117</v>
          </cell>
          <cell r="B90" t="str">
            <v>Estrato Coraza y salpicadero (W50=4,45 Ton. D50=1,26)</v>
          </cell>
          <cell r="C90" t="str">
            <v>m3</v>
          </cell>
          <cell r="D90">
            <v>1</v>
          </cell>
          <cell r="E90">
            <v>25.72</v>
          </cell>
          <cell r="G90">
            <v>43.23</v>
          </cell>
        </row>
        <row r="91">
          <cell r="A91">
            <v>118</v>
          </cell>
          <cell r="B91" t="str">
            <v>Material de relleno para estrato intermedio d=0,60m. W=296,8 a 445,2 Kgs</v>
          </cell>
          <cell r="C91" t="str">
            <v>m3</v>
          </cell>
          <cell r="D91">
            <v>1</v>
          </cell>
          <cell r="E91">
            <v>23.48</v>
          </cell>
          <cell r="G91">
            <v>4.5199999999999996</v>
          </cell>
        </row>
        <row r="92">
          <cell r="A92">
            <v>119</v>
          </cell>
          <cell r="B92" t="str">
            <v>Granilla lavada</v>
          </cell>
          <cell r="C92" t="str">
            <v>m3</v>
          </cell>
          <cell r="D92">
            <v>1</v>
          </cell>
          <cell r="E92">
            <v>29.39</v>
          </cell>
          <cell r="G92">
            <v>16.57</v>
          </cell>
        </row>
        <row r="93">
          <cell r="A93">
            <v>120</v>
          </cell>
          <cell r="B93" t="str">
            <v>Piedra coralina</v>
          </cell>
          <cell r="C93" t="str">
            <v>m3</v>
          </cell>
          <cell r="D93">
            <v>1</v>
          </cell>
          <cell r="E93">
            <v>26.04</v>
          </cell>
          <cell r="G93">
            <v>54.21</v>
          </cell>
        </row>
        <row r="94">
          <cell r="A94">
            <v>121</v>
          </cell>
          <cell r="B94" t="str">
            <v>Excavacion y relleno  en enrocado de rompeolas</v>
          </cell>
          <cell r="C94" t="str">
            <v>m3</v>
          </cell>
          <cell r="D94">
            <v>1</v>
          </cell>
          <cell r="E94">
            <v>29.44</v>
          </cell>
          <cell r="G94">
            <v>47.77</v>
          </cell>
        </row>
        <row r="95">
          <cell r="A95">
            <v>122</v>
          </cell>
          <cell r="B95" t="str">
            <v xml:space="preserve">Conformacion de rampas de acceso </v>
          </cell>
          <cell r="C95" t="str">
            <v>m2</v>
          </cell>
          <cell r="D95">
            <v>1</v>
          </cell>
          <cell r="E95">
            <v>1.89</v>
          </cell>
          <cell r="G95">
            <v>15.05</v>
          </cell>
        </row>
        <row r="96">
          <cell r="A96">
            <v>123</v>
          </cell>
          <cell r="B96" t="str">
            <v>Evacuacion de aguas lluvias en plataforma</v>
          </cell>
          <cell r="C96" t="str">
            <v>dia</v>
          </cell>
          <cell r="D96">
            <v>1</v>
          </cell>
          <cell r="E96">
            <v>19.32</v>
          </cell>
          <cell r="G96">
            <v>26.55</v>
          </cell>
        </row>
        <row r="97">
          <cell r="A97">
            <v>124</v>
          </cell>
          <cell r="B97" t="str">
            <v>Conformacion de plataforma a mano</v>
          </cell>
          <cell r="C97" t="str">
            <v>m2</v>
          </cell>
          <cell r="D97">
            <v>1</v>
          </cell>
          <cell r="E97">
            <v>2.02</v>
          </cell>
          <cell r="G97">
            <v>2.11</v>
          </cell>
        </row>
        <row r="98">
          <cell r="A98">
            <v>125</v>
          </cell>
          <cell r="B98" t="str">
            <v>Arena minada en es el sitio del proyecto  para estructuras menores</v>
          </cell>
          <cell r="C98" t="str">
            <v>m3</v>
          </cell>
          <cell r="D98">
            <v>1</v>
          </cell>
          <cell r="E98">
            <v>11.87</v>
          </cell>
          <cell r="G98">
            <v>3.08</v>
          </cell>
        </row>
        <row r="99">
          <cell r="A99">
            <v>126</v>
          </cell>
          <cell r="B99" t="str">
            <v>Excavación para anclajes y recolección de piedras</v>
          </cell>
          <cell r="C99" t="str">
            <v>u</v>
          </cell>
          <cell r="D99">
            <v>1</v>
          </cell>
          <cell r="E99">
            <v>44.18</v>
          </cell>
          <cell r="G99">
            <v>4.2699999999999996</v>
          </cell>
        </row>
        <row r="100">
          <cell r="A100">
            <v>127</v>
          </cell>
          <cell r="B100" t="str">
            <v>Excavación para poste de hormigon y recolección de piedra</v>
          </cell>
          <cell r="C100" t="str">
            <v>u</v>
          </cell>
          <cell r="D100">
            <v>1</v>
          </cell>
          <cell r="E100">
            <v>39.76</v>
          </cell>
          <cell r="G100">
            <v>4.43</v>
          </cell>
        </row>
        <row r="101">
          <cell r="A101">
            <v>128</v>
          </cell>
          <cell r="B101" t="str">
            <v xml:space="preserve">Relleno para estrato intermedio </v>
          </cell>
          <cell r="C101" t="str">
            <v>m3</v>
          </cell>
          <cell r="D101">
            <v>1</v>
          </cell>
          <cell r="E101">
            <v>11.44</v>
          </cell>
          <cell r="G101">
            <v>16.53</v>
          </cell>
        </row>
        <row r="102">
          <cell r="A102">
            <v>129</v>
          </cell>
          <cell r="B102" t="str">
            <v>Excavacion sin clasificacion manual incluye desalojo</v>
          </cell>
          <cell r="C102" t="str">
            <v>m3</v>
          </cell>
          <cell r="D102">
            <v>1</v>
          </cell>
          <cell r="E102">
            <v>11.64</v>
          </cell>
          <cell r="G102">
            <v>21.47</v>
          </cell>
        </row>
        <row r="103">
          <cell r="A103">
            <v>130</v>
          </cell>
          <cell r="G103">
            <v>12.54</v>
          </cell>
        </row>
        <row r="104">
          <cell r="A104">
            <v>131</v>
          </cell>
          <cell r="G104">
            <v>2.23</v>
          </cell>
        </row>
        <row r="105">
          <cell r="A105">
            <v>132</v>
          </cell>
          <cell r="G105">
            <v>121.69</v>
          </cell>
        </row>
        <row r="106">
          <cell r="A106">
            <v>133</v>
          </cell>
          <cell r="G106">
            <v>25.99</v>
          </cell>
        </row>
        <row r="107">
          <cell r="A107">
            <v>134</v>
          </cell>
          <cell r="G107">
            <v>71.400000000000006</v>
          </cell>
        </row>
        <row r="108">
          <cell r="G108">
            <v>39.880000000000003</v>
          </cell>
        </row>
        <row r="109">
          <cell r="G109">
            <v>75.25</v>
          </cell>
        </row>
        <row r="110">
          <cell r="G110">
            <v>51.22</v>
          </cell>
        </row>
        <row r="111">
          <cell r="B111" t="str">
            <v xml:space="preserve">ESTRUCTURA   </v>
          </cell>
          <cell r="G111">
            <v>16.59</v>
          </cell>
        </row>
        <row r="112">
          <cell r="A112">
            <v>301</v>
          </cell>
          <cell r="B112" t="str">
            <v>Acero de refuerzo en varillas corrugadas fy=4200 kg/cm2 (provisión, conf y colocación)</v>
          </cell>
          <cell r="C112" t="str">
            <v>kg</v>
          </cell>
          <cell r="D112">
            <v>1</v>
          </cell>
          <cell r="E112">
            <v>1.93</v>
          </cell>
          <cell r="G112">
            <v>13.89</v>
          </cell>
        </row>
        <row r="113">
          <cell r="A113">
            <v>302</v>
          </cell>
          <cell r="B113" t="str">
            <v>Acero estructural (provisión y montaje)</v>
          </cell>
          <cell r="C113" t="str">
            <v>kg</v>
          </cell>
          <cell r="D113">
            <v>1</v>
          </cell>
          <cell r="E113">
            <v>3.69</v>
          </cell>
          <cell r="G113">
            <v>7.32</v>
          </cell>
        </row>
        <row r="114">
          <cell r="A114">
            <v>303</v>
          </cell>
          <cell r="B114" t="str">
            <v>Alfeizer bajo ventana F`c=210kg/cm2 incluye acero de refuerzo</v>
          </cell>
          <cell r="C114" t="str">
            <v>m</v>
          </cell>
          <cell r="D114">
            <v>1</v>
          </cell>
          <cell r="E114">
            <v>13.89</v>
          </cell>
          <cell r="G114">
            <v>5.85</v>
          </cell>
        </row>
        <row r="115">
          <cell r="A115">
            <v>304</v>
          </cell>
          <cell r="B115" t="str">
            <v>Borde de losa en hormigón 210kg/cm2 bajo antepecho</v>
          </cell>
          <cell r="C115" t="str">
            <v>m</v>
          </cell>
          <cell r="D115">
            <v>1</v>
          </cell>
          <cell r="E115">
            <v>18.93</v>
          </cell>
          <cell r="G115">
            <v>1.64</v>
          </cell>
        </row>
        <row r="116">
          <cell r="A116">
            <v>305</v>
          </cell>
          <cell r="B116" t="str">
            <v>Columnetas 10 x 20 cm (2Ø 10 + 1Ø8 c/20 cm.)</v>
          </cell>
          <cell r="C116" t="str">
            <v>m</v>
          </cell>
          <cell r="D116">
            <v>1</v>
          </cell>
          <cell r="E116">
            <v>13.36</v>
          </cell>
          <cell r="G116">
            <v>0.62</v>
          </cell>
        </row>
        <row r="117">
          <cell r="A117">
            <v>306</v>
          </cell>
          <cell r="B117" t="str">
            <v>Dinteles 10 x 20 cm (2Ø 10 + 1Ø8 c/20 cm.)</v>
          </cell>
          <cell r="C117" t="str">
            <v>m</v>
          </cell>
          <cell r="D117">
            <v>1</v>
          </cell>
          <cell r="E117">
            <v>13.36</v>
          </cell>
          <cell r="G117">
            <v>90.83</v>
          </cell>
        </row>
        <row r="118">
          <cell r="A118">
            <v>307</v>
          </cell>
          <cell r="B118" t="str">
            <v>Alivianamiento para losa de 15cm</v>
          </cell>
          <cell r="C118" t="str">
            <v>u</v>
          </cell>
          <cell r="D118">
            <v>1</v>
          </cell>
          <cell r="E118">
            <v>0.43</v>
          </cell>
          <cell r="G118">
            <v>13.07</v>
          </cell>
        </row>
        <row r="119">
          <cell r="A119">
            <v>308</v>
          </cell>
          <cell r="B119" t="str">
            <v>Alivianamiento para losa de 20cm</v>
          </cell>
          <cell r="C119" t="str">
            <v>u</v>
          </cell>
          <cell r="D119">
            <v>1</v>
          </cell>
          <cell r="E119">
            <v>0.51</v>
          </cell>
          <cell r="G119">
            <v>0.56999999999999995</v>
          </cell>
        </row>
        <row r="120">
          <cell r="A120">
            <v>309</v>
          </cell>
          <cell r="B120" t="str">
            <v>Alivianamiento para losa de 25cm</v>
          </cell>
          <cell r="C120" t="str">
            <v>u</v>
          </cell>
          <cell r="D120">
            <v>1</v>
          </cell>
          <cell r="E120">
            <v>0.66</v>
          </cell>
          <cell r="G120">
            <v>1.1200000000000001</v>
          </cell>
        </row>
        <row r="121">
          <cell r="A121">
            <v>310</v>
          </cell>
          <cell r="B121" t="str">
            <v>Hormigón ciclópeo  f 'c= 180 kg/cm2 (Inc. Encofrado)H.S 60% P. 40%</v>
          </cell>
          <cell r="C121" t="str">
            <v>m3</v>
          </cell>
          <cell r="D121">
            <v>1</v>
          </cell>
          <cell r="E121">
            <v>107.72</v>
          </cell>
          <cell r="G121">
            <v>1.41</v>
          </cell>
        </row>
        <row r="122">
          <cell r="A122">
            <v>311</v>
          </cell>
          <cell r="B122" t="str">
            <v>Hormigón para cisterna f´c=240kg/cm2 Inc. Encofrado</v>
          </cell>
          <cell r="C122" t="str">
            <v>m3</v>
          </cell>
          <cell r="D122">
            <v>1</v>
          </cell>
          <cell r="E122">
            <v>278.12</v>
          </cell>
          <cell r="G122">
            <v>2.56</v>
          </cell>
        </row>
        <row r="123">
          <cell r="A123">
            <v>312</v>
          </cell>
          <cell r="B123" t="str">
            <v>Hormigón premezclado f'c=240Kg/cm2 (Incluye Encofrado) cadenas</v>
          </cell>
          <cell r="C123" t="str">
            <v>m3</v>
          </cell>
          <cell r="D123">
            <v>1</v>
          </cell>
          <cell r="E123">
            <v>257.41000000000003</v>
          </cell>
          <cell r="G123">
            <v>1.42</v>
          </cell>
        </row>
        <row r="124">
          <cell r="A124">
            <v>313</v>
          </cell>
          <cell r="B124" t="str">
            <v>Hormigón premezclado f'c=240Kg/cm2 (Incluye Encofrado) en columnas</v>
          </cell>
          <cell r="C124" t="str">
            <v>m3</v>
          </cell>
          <cell r="D124">
            <v>1</v>
          </cell>
          <cell r="E124">
            <v>306.91000000000003</v>
          </cell>
          <cell r="G124">
            <v>2.3199999999999998</v>
          </cell>
        </row>
        <row r="125">
          <cell r="A125">
            <v>314</v>
          </cell>
          <cell r="B125" t="str">
            <v xml:space="preserve">Hormigón premezclado f'c=240Kg/cm2 (Incluye Encofrado) losa </v>
          </cell>
          <cell r="C125" t="str">
            <v>m3</v>
          </cell>
          <cell r="D125">
            <v>1</v>
          </cell>
          <cell r="E125">
            <v>281.87</v>
          </cell>
          <cell r="G125">
            <v>1.7</v>
          </cell>
        </row>
        <row r="126">
          <cell r="A126">
            <v>315</v>
          </cell>
          <cell r="B126" t="str">
            <v>Hormigón premezclado f'c=240Kg/cm2 (Incluye Encofrado) muros</v>
          </cell>
          <cell r="C126" t="str">
            <v>m3</v>
          </cell>
          <cell r="D126">
            <v>1</v>
          </cell>
          <cell r="E126">
            <v>289.06</v>
          </cell>
          <cell r="G126">
            <v>4.42</v>
          </cell>
        </row>
        <row r="127">
          <cell r="A127">
            <v>316</v>
          </cell>
          <cell r="B127" t="str">
            <v>Hormigón premezclado f'c=240Kg/cm2 (Incluye Encofrado) vigas</v>
          </cell>
          <cell r="C127" t="str">
            <v>m3</v>
          </cell>
          <cell r="D127">
            <v>1</v>
          </cell>
          <cell r="E127">
            <v>284.02999999999997</v>
          </cell>
          <cell r="G127">
            <v>228.1</v>
          </cell>
        </row>
        <row r="128">
          <cell r="A128">
            <v>317</v>
          </cell>
          <cell r="B128" t="str">
            <v>Hormigón simple en cadena de f´c= 210 kg/cm2 Inc. Encofrado</v>
          </cell>
          <cell r="C128" t="str">
            <v>m3</v>
          </cell>
          <cell r="D128">
            <v>1</v>
          </cell>
          <cell r="E128">
            <v>217.59</v>
          </cell>
          <cell r="G128">
            <v>5.28</v>
          </cell>
        </row>
        <row r="129">
          <cell r="A129">
            <v>318</v>
          </cell>
          <cell r="B129" t="str">
            <v>Hormigón Simple en cadenas  f 'c= 240 kg/cm2 (Inc. Encofrado)</v>
          </cell>
          <cell r="C129" t="str">
            <v>m3</v>
          </cell>
          <cell r="D129">
            <v>1</v>
          </cell>
          <cell r="E129">
            <v>226.64</v>
          </cell>
          <cell r="G129">
            <v>39.07</v>
          </cell>
        </row>
        <row r="130">
          <cell r="A130">
            <v>319</v>
          </cell>
          <cell r="B130" t="str">
            <v>Hormigón simple en columna de f´c= 210 kg/cm2  Inc. Encofrado</v>
          </cell>
          <cell r="C130" t="str">
            <v>m3</v>
          </cell>
          <cell r="D130">
            <v>1</v>
          </cell>
          <cell r="E130">
            <v>245.71</v>
          </cell>
          <cell r="G130">
            <v>68.33</v>
          </cell>
        </row>
        <row r="131">
          <cell r="A131">
            <v>320</v>
          </cell>
          <cell r="B131" t="str">
            <v>Hormigón Simple en columnas f 'c= 240 kg/cm2 (Inc. Encofrado)</v>
          </cell>
          <cell r="C131" t="str">
            <v>m3</v>
          </cell>
          <cell r="D131">
            <v>1</v>
          </cell>
          <cell r="E131">
            <v>255.95</v>
          </cell>
          <cell r="G131">
            <v>10.37</v>
          </cell>
        </row>
        <row r="132">
          <cell r="A132">
            <v>321</v>
          </cell>
          <cell r="B132" t="str">
            <v>Hormigón simple en escalera F´c=240kg/cm2 (incluye encofrado)</v>
          </cell>
          <cell r="C132" t="str">
            <v>m3</v>
          </cell>
          <cell r="D132">
            <v>1</v>
          </cell>
          <cell r="E132">
            <v>277.76</v>
          </cell>
          <cell r="G132">
            <v>261.7</v>
          </cell>
        </row>
        <row r="133">
          <cell r="A133">
            <v>322</v>
          </cell>
          <cell r="B133" t="str">
            <v>Hormigón Simple en losa  f 'c= 240 kg/cm2 (Inc. Encofrado)</v>
          </cell>
          <cell r="C133" t="str">
            <v>m3</v>
          </cell>
          <cell r="D133">
            <v>1</v>
          </cell>
          <cell r="E133">
            <v>269.42</v>
          </cell>
          <cell r="G133">
            <v>23.21</v>
          </cell>
        </row>
        <row r="134">
          <cell r="A134">
            <v>323</v>
          </cell>
          <cell r="B134" t="str">
            <v>Hormigón simple en losa f´c= 210 kg/cm2 Inc. Encofrado</v>
          </cell>
          <cell r="C134" t="str">
            <v>m3</v>
          </cell>
          <cell r="D134">
            <v>1</v>
          </cell>
          <cell r="E134">
            <v>260.38</v>
          </cell>
          <cell r="G134">
            <v>14.89</v>
          </cell>
        </row>
        <row r="135">
          <cell r="A135">
            <v>324</v>
          </cell>
          <cell r="B135" t="str">
            <v>Hormigón Simple en muros  F 'c= 240 kg/cm2 incluye encofrado</v>
          </cell>
          <cell r="C135" t="str">
            <v>m3</v>
          </cell>
          <cell r="D135">
            <v>1</v>
          </cell>
          <cell r="E135">
            <v>250.66</v>
          </cell>
          <cell r="G135">
            <v>7.12</v>
          </cell>
        </row>
        <row r="136">
          <cell r="A136">
            <v>325</v>
          </cell>
          <cell r="B136" t="str">
            <v>Hormigón simple en plinto de f´c= 210 kg/cm2 Inc. Encofrado</v>
          </cell>
          <cell r="C136" t="str">
            <v>m3</v>
          </cell>
          <cell r="D136">
            <v>1</v>
          </cell>
          <cell r="E136">
            <v>194.89</v>
          </cell>
          <cell r="G136">
            <v>7.78</v>
          </cell>
        </row>
        <row r="137">
          <cell r="A137">
            <v>326</v>
          </cell>
          <cell r="B137" t="str">
            <v>Hormigón Simple en plintos f 'c= 240 kg/cm2 (Inc. Encofrado)</v>
          </cell>
          <cell r="C137" t="str">
            <v>m3</v>
          </cell>
          <cell r="D137">
            <v>1</v>
          </cell>
          <cell r="E137">
            <v>202.9</v>
          </cell>
          <cell r="G137">
            <v>4.0999999999999996</v>
          </cell>
        </row>
        <row r="138">
          <cell r="A138">
            <v>327</v>
          </cell>
          <cell r="B138" t="str">
            <v>Hormigón Simple en Replantillo  f 'c= 140 kg/cm2</v>
          </cell>
          <cell r="C138" t="str">
            <v>m3</v>
          </cell>
          <cell r="D138">
            <v>1</v>
          </cell>
          <cell r="E138">
            <v>105.47</v>
          </cell>
          <cell r="G138">
            <v>8.93</v>
          </cell>
        </row>
        <row r="139">
          <cell r="A139">
            <v>328</v>
          </cell>
          <cell r="B139" t="str">
            <v>Hormigón Simple en replantillo  H.S 180  kg/cm2</v>
          </cell>
          <cell r="C139" t="str">
            <v>m3</v>
          </cell>
          <cell r="D139">
            <v>1</v>
          </cell>
          <cell r="E139">
            <v>124.1</v>
          </cell>
          <cell r="G139">
            <v>4.5199999999999996</v>
          </cell>
        </row>
        <row r="140">
          <cell r="A140">
            <v>329</v>
          </cell>
          <cell r="B140" t="str">
            <v>Hormigón simple en viga de f´c= 210 kg/cm2 Inc. Encofrado</v>
          </cell>
          <cell r="C140" t="str">
            <v>m3</v>
          </cell>
          <cell r="D140">
            <v>1</v>
          </cell>
          <cell r="E140">
            <v>249.72</v>
          </cell>
          <cell r="G140">
            <v>4.45</v>
          </cell>
        </row>
        <row r="141">
          <cell r="A141">
            <v>330</v>
          </cell>
          <cell r="B141" t="str">
            <v>Hormigón Simple en vigas  f 'c= 240 kg/cm2 incluye encofrado</v>
          </cell>
          <cell r="C141" t="str">
            <v>m3</v>
          </cell>
          <cell r="D141">
            <v>1</v>
          </cell>
          <cell r="E141">
            <v>258.77</v>
          </cell>
          <cell r="G141">
            <v>7.5</v>
          </cell>
        </row>
        <row r="142">
          <cell r="A142">
            <v>331</v>
          </cell>
          <cell r="B142" t="str">
            <v>Hormigón Simple en vigas de cimentación F 'c= 240 kg/cm2 incluye encofrado</v>
          </cell>
          <cell r="C142" t="str">
            <v>m3</v>
          </cell>
          <cell r="D142">
            <v>1</v>
          </cell>
          <cell r="E142">
            <v>251.39</v>
          </cell>
          <cell r="G142">
            <v>34.21</v>
          </cell>
        </row>
        <row r="143">
          <cell r="A143">
            <v>332</v>
          </cell>
          <cell r="B143" t="str">
            <v>Malla electrosoldada R-283 (6.10)</v>
          </cell>
          <cell r="C143" t="str">
            <v>m2</v>
          </cell>
          <cell r="D143">
            <v>1</v>
          </cell>
          <cell r="E143">
            <v>7.64</v>
          </cell>
          <cell r="G143">
            <v>20.59</v>
          </cell>
        </row>
        <row r="144">
          <cell r="A144">
            <v>333</v>
          </cell>
          <cell r="B144" t="str">
            <v>Malla electrosoldada R-131 (5.15)</v>
          </cell>
          <cell r="C144" t="str">
            <v>m2</v>
          </cell>
          <cell r="D144">
            <v>1</v>
          </cell>
          <cell r="E144">
            <v>4.2</v>
          </cell>
          <cell r="G144">
            <v>20.73</v>
          </cell>
        </row>
        <row r="145">
          <cell r="A145">
            <v>334</v>
          </cell>
          <cell r="B145" t="str">
            <v>Malla electrosoldada R-188 (6.15)</v>
          </cell>
          <cell r="C145" t="str">
            <v>m2</v>
          </cell>
          <cell r="D145">
            <v>1</v>
          </cell>
          <cell r="E145">
            <v>5.59</v>
          </cell>
          <cell r="G145">
            <v>9.6999999999999993</v>
          </cell>
        </row>
        <row r="146">
          <cell r="A146">
            <v>335</v>
          </cell>
          <cell r="B146" t="str">
            <v>Malla electrosoldada</v>
          </cell>
          <cell r="C146" t="str">
            <v>kg</v>
          </cell>
          <cell r="D146">
            <v>1</v>
          </cell>
          <cell r="E146">
            <v>2.0699999999999998</v>
          </cell>
          <cell r="G146">
            <v>15.9</v>
          </cell>
        </row>
        <row r="147">
          <cell r="A147">
            <v>336</v>
          </cell>
          <cell r="B147" t="str">
            <v>Mesón de hormigón armado</v>
          </cell>
          <cell r="C147" t="str">
            <v>m</v>
          </cell>
          <cell r="D147">
            <v>1</v>
          </cell>
          <cell r="E147">
            <v>26.98</v>
          </cell>
          <cell r="G147">
            <v>23.15</v>
          </cell>
        </row>
        <row r="148">
          <cell r="A148">
            <v>337</v>
          </cell>
          <cell r="B148" t="str">
            <v>Pozo de ascensor de hormigón f´c=280 kg/cm2 (incluye encofrado)</v>
          </cell>
          <cell r="C148" t="str">
            <v>m3</v>
          </cell>
          <cell r="D148">
            <v>1</v>
          </cell>
          <cell r="E148">
            <v>301.05</v>
          </cell>
          <cell r="G148">
            <v>142.4</v>
          </cell>
        </row>
        <row r="149">
          <cell r="A149">
            <v>338</v>
          </cell>
          <cell r="B149" t="str">
            <v>Pata para mesones</v>
          </cell>
          <cell r="C149" t="str">
            <v>u</v>
          </cell>
          <cell r="D149">
            <v>1</v>
          </cell>
          <cell r="E149">
            <v>7.24</v>
          </cell>
          <cell r="G149">
            <v>209.87</v>
          </cell>
        </row>
        <row r="150">
          <cell r="A150">
            <v>339</v>
          </cell>
          <cell r="B150" t="str">
            <v>Malla electrosoldada 15x15x4mm</v>
          </cell>
          <cell r="C150" t="str">
            <v>m2</v>
          </cell>
          <cell r="D150">
            <v>1</v>
          </cell>
          <cell r="E150">
            <v>3.01</v>
          </cell>
          <cell r="G150">
            <v>18.53</v>
          </cell>
        </row>
        <row r="151">
          <cell r="A151">
            <v>340</v>
          </cell>
          <cell r="B151" t="str">
            <v>Hormigón Simple en muros  F 'c= 210 kg/cm2 incluye encofrado</v>
          </cell>
          <cell r="C151" t="str">
            <v>m3</v>
          </cell>
          <cell r="D151">
            <v>1</v>
          </cell>
          <cell r="E151">
            <v>236.85</v>
          </cell>
          <cell r="G151">
            <v>70.150000000000006</v>
          </cell>
        </row>
        <row r="152">
          <cell r="A152">
            <v>341</v>
          </cell>
          <cell r="B152" t="str">
            <v>Hormigón armado en Dinteles F´c=210kg/cm2 15 x 10 cm x1,20m(2Ø 12 + 1Ø8 c/20 cm.)</v>
          </cell>
          <cell r="C152" t="str">
            <v>u</v>
          </cell>
          <cell r="D152">
            <v>1</v>
          </cell>
          <cell r="E152">
            <v>13.78</v>
          </cell>
          <cell r="G152">
            <v>1.1000000000000001</v>
          </cell>
        </row>
        <row r="153">
          <cell r="A153">
            <v>342</v>
          </cell>
          <cell r="B153" t="str">
            <v>Hormigón armado en riostras F´c=210kg/cm2 15 x 10 cm (2Ø 12 + 1Ø8 c/20 cm.)</v>
          </cell>
          <cell r="C153" t="str">
            <v>m</v>
          </cell>
          <cell r="D153">
            <v>1</v>
          </cell>
          <cell r="E153">
            <v>14.34</v>
          </cell>
          <cell r="G153">
            <v>1.86</v>
          </cell>
        </row>
        <row r="154">
          <cell r="A154">
            <v>343</v>
          </cell>
          <cell r="B154" t="str">
            <v>Malla electrosoldada M (10.15)</v>
          </cell>
          <cell r="C154" t="str">
            <v>m2</v>
          </cell>
          <cell r="D154">
            <v>1</v>
          </cell>
          <cell r="E154">
            <v>13.81</v>
          </cell>
          <cell r="G154">
            <v>2.5299999999999998</v>
          </cell>
        </row>
        <row r="155">
          <cell r="A155">
            <v>344</v>
          </cell>
          <cell r="B155" t="str">
            <v>Placa metálica de 6mm</v>
          </cell>
          <cell r="C155" t="str">
            <v>u</v>
          </cell>
          <cell r="D155">
            <v>1</v>
          </cell>
          <cell r="E155">
            <v>19.79</v>
          </cell>
          <cell r="G155">
            <v>7.76</v>
          </cell>
        </row>
        <row r="156">
          <cell r="A156">
            <v>345</v>
          </cell>
          <cell r="B156" t="str">
            <v>Estructura de madera según detalle</v>
          </cell>
          <cell r="C156" t="str">
            <v>m2</v>
          </cell>
          <cell r="D156">
            <v>1</v>
          </cell>
          <cell r="E156">
            <v>12.32</v>
          </cell>
          <cell r="G156">
            <v>5.8</v>
          </cell>
        </row>
        <row r="157">
          <cell r="A157">
            <v>346</v>
          </cell>
          <cell r="B157" t="str">
            <v>Placa colaborante DECK metálico 0,65mm</v>
          </cell>
          <cell r="C157" t="str">
            <v>m2</v>
          </cell>
          <cell r="D157">
            <v>1</v>
          </cell>
          <cell r="E157">
            <v>17.29</v>
          </cell>
          <cell r="G157">
            <v>15.91</v>
          </cell>
        </row>
        <row r="158">
          <cell r="A158">
            <v>347</v>
          </cell>
          <cell r="B158" t="str">
            <v>Placa colaborante DECK metálico 0,75mm</v>
          </cell>
          <cell r="C158" t="str">
            <v>m2</v>
          </cell>
          <cell r="D158">
            <v>1</v>
          </cell>
          <cell r="E158">
            <v>23.26</v>
          </cell>
          <cell r="G158">
            <v>18.04</v>
          </cell>
        </row>
        <row r="159">
          <cell r="A159">
            <v>348</v>
          </cell>
          <cell r="B159" t="str">
            <v>Malla electrosoldada M (8.15)</v>
          </cell>
          <cell r="C159" t="str">
            <v>m2</v>
          </cell>
          <cell r="D159">
            <v>1</v>
          </cell>
          <cell r="E159">
            <v>9.18</v>
          </cell>
          <cell r="G159">
            <v>83.39</v>
          </cell>
        </row>
        <row r="160">
          <cell r="A160">
            <v>349</v>
          </cell>
          <cell r="B160" t="str">
            <v>Hormigón Simple en losa Cimentacion o con DECK f 'c= 240 kg/cm2 (Encofrado lateral)</v>
          </cell>
          <cell r="C160" t="str">
            <v>m3</v>
          </cell>
          <cell r="D160">
            <v>1</v>
          </cell>
          <cell r="E160">
            <v>207.01</v>
          </cell>
          <cell r="G160">
            <v>2.81</v>
          </cell>
        </row>
        <row r="161">
          <cell r="A161">
            <v>350</v>
          </cell>
          <cell r="B161" t="str">
            <v>Vigas de madera colorado contra polilla</v>
          </cell>
          <cell r="C161" t="str">
            <v>m</v>
          </cell>
          <cell r="D161">
            <v>1</v>
          </cell>
          <cell r="E161">
            <v>12</v>
          </cell>
          <cell r="G161">
            <v>33.57</v>
          </cell>
        </row>
        <row r="162">
          <cell r="A162">
            <v>351</v>
          </cell>
          <cell r="B162" t="str">
            <v xml:space="preserve">Rampas peatonales con malla R-64 </v>
          </cell>
          <cell r="C162" t="str">
            <v>m2</v>
          </cell>
          <cell r="D162">
            <v>1</v>
          </cell>
          <cell r="E162">
            <v>25.72</v>
          </cell>
          <cell r="G162">
            <v>11.32</v>
          </cell>
        </row>
        <row r="163">
          <cell r="A163">
            <v>352</v>
          </cell>
          <cell r="B163" t="str">
            <v>malla M 3,5 15 (6.25x2,40)</v>
          </cell>
          <cell r="C163" t="str">
            <v>m2</v>
          </cell>
          <cell r="D163">
            <v>1</v>
          </cell>
          <cell r="E163">
            <v>2.2599999999999998</v>
          </cell>
          <cell r="G163">
            <v>2.85</v>
          </cell>
        </row>
        <row r="164">
          <cell r="A164">
            <v>353</v>
          </cell>
          <cell r="B164" t="str">
            <v>Hormigón simple en escalera F´c=210kg/cm2 (incluye encofrado)</v>
          </cell>
          <cell r="C164" t="str">
            <v>m3</v>
          </cell>
          <cell r="D164">
            <v>1</v>
          </cell>
          <cell r="E164">
            <v>268.70999999999998</v>
          </cell>
          <cell r="G164">
            <v>0.36</v>
          </cell>
        </row>
        <row r="165">
          <cell r="A165">
            <v>354</v>
          </cell>
          <cell r="B165" t="str">
            <v>Hormigón armado estructura de templete cívico incluye. Tubo y polea</v>
          </cell>
          <cell r="C165" t="str">
            <v>u</v>
          </cell>
          <cell r="D165">
            <v>1</v>
          </cell>
          <cell r="E165">
            <v>558.55999999999995</v>
          </cell>
          <cell r="G165">
            <v>0.28000000000000003</v>
          </cell>
        </row>
        <row r="166">
          <cell r="A166">
            <v>355</v>
          </cell>
          <cell r="B166" t="str">
            <v>Entramado de bambú tecnificado en cubierta</v>
          </cell>
          <cell r="C166" t="str">
            <v>m2</v>
          </cell>
          <cell r="D166">
            <v>1</v>
          </cell>
          <cell r="E166">
            <v>26.9</v>
          </cell>
          <cell r="G166">
            <v>2.14</v>
          </cell>
        </row>
        <row r="167">
          <cell r="A167">
            <v>356</v>
          </cell>
          <cell r="B167" t="str">
            <v>Empernado galvanizado en estructura</v>
          </cell>
          <cell r="C167" t="str">
            <v>u</v>
          </cell>
          <cell r="D167">
            <v>1</v>
          </cell>
          <cell r="E167">
            <v>2.63</v>
          </cell>
          <cell r="G167">
            <v>1.46</v>
          </cell>
        </row>
        <row r="168">
          <cell r="A168">
            <v>357</v>
          </cell>
          <cell r="B168" t="str">
            <v>Junta estructural de construcción</v>
          </cell>
          <cell r="C168" t="str">
            <v>m</v>
          </cell>
          <cell r="D168">
            <v>1</v>
          </cell>
          <cell r="E168">
            <v>10.34</v>
          </cell>
          <cell r="G168">
            <v>10.37</v>
          </cell>
        </row>
        <row r="169">
          <cell r="A169">
            <v>358</v>
          </cell>
          <cell r="B169" t="str">
            <v>Hormigón Simple en vigas de cimentación F 'c= 210 kg/cm2 incluye encofrado</v>
          </cell>
          <cell r="C169" t="str">
            <v>M3</v>
          </cell>
          <cell r="D169">
            <v>1</v>
          </cell>
          <cell r="E169">
            <v>242.35</v>
          </cell>
          <cell r="G169">
            <v>99.63</v>
          </cell>
        </row>
        <row r="170">
          <cell r="A170">
            <v>359</v>
          </cell>
          <cell r="B170" t="str">
            <v>Malla de alambre galvanizada en estructura</v>
          </cell>
          <cell r="C170" t="str">
            <v>m2</v>
          </cell>
          <cell r="D170">
            <v>1</v>
          </cell>
          <cell r="E170">
            <v>5.76</v>
          </cell>
          <cell r="G170">
            <v>1.27</v>
          </cell>
        </row>
        <row r="171">
          <cell r="A171">
            <v>360</v>
          </cell>
          <cell r="B171" t="str">
            <v>Casetón plástico recuperable (15 veces) 40x40x15 cms.</v>
          </cell>
          <cell r="C171" t="str">
            <v>u</v>
          </cell>
          <cell r="D171">
            <v>1</v>
          </cell>
          <cell r="E171">
            <v>0.91</v>
          </cell>
          <cell r="G171">
            <v>16.34</v>
          </cell>
        </row>
        <row r="172">
          <cell r="A172">
            <v>361</v>
          </cell>
          <cell r="B172" t="str">
            <v>Anclaje con epóxido para diafragma ø10, perforación 12mm</v>
          </cell>
          <cell r="C172" t="str">
            <v>u</v>
          </cell>
          <cell r="D172">
            <v>1</v>
          </cell>
          <cell r="E172">
            <v>11.43</v>
          </cell>
          <cell r="G172">
            <v>40.61</v>
          </cell>
        </row>
        <row r="173">
          <cell r="A173">
            <v>362</v>
          </cell>
          <cell r="B173" t="str">
            <v>Hormigón Simple en plintos f 'c= 280 kg/cm2 (Inc. Encofrado)</v>
          </cell>
          <cell r="C173" t="str">
            <v>m3</v>
          </cell>
          <cell r="D173">
            <v>1</v>
          </cell>
          <cell r="E173">
            <v>226.26</v>
          </cell>
          <cell r="G173">
            <v>9.84</v>
          </cell>
        </row>
        <row r="174">
          <cell r="A174">
            <v>363</v>
          </cell>
          <cell r="B174" t="str">
            <v>Hormigón Simple en cadenas  f 'c= 280 kg/cm2 (Inc. Encofrado)</v>
          </cell>
          <cell r="C174" t="str">
            <v>m3</v>
          </cell>
          <cell r="D174">
            <v>1</v>
          </cell>
          <cell r="E174">
            <v>233.66</v>
          </cell>
          <cell r="G174">
            <v>14.93</v>
          </cell>
        </row>
        <row r="175">
          <cell r="A175">
            <v>364</v>
          </cell>
          <cell r="B175" t="str">
            <v>Hormigón simple en columna de f´c= 280 kg/cm2  Inc. Encofrado</v>
          </cell>
          <cell r="C175" t="str">
            <v>m3</v>
          </cell>
          <cell r="D175">
            <v>1</v>
          </cell>
          <cell r="E175">
            <v>273.45999999999998</v>
          </cell>
          <cell r="G175">
            <v>33.32</v>
          </cell>
        </row>
        <row r="176">
          <cell r="A176">
            <v>365</v>
          </cell>
          <cell r="B176" t="str">
            <v>Hormigón Simple en vigas  f 'c= 280 kg/cm2 incluye encofrado</v>
          </cell>
          <cell r="C176" t="str">
            <v>m3</v>
          </cell>
          <cell r="D176">
            <v>1</v>
          </cell>
          <cell r="E176">
            <v>253.1</v>
          </cell>
          <cell r="G176">
            <v>15.24</v>
          </cell>
        </row>
        <row r="177">
          <cell r="A177">
            <v>366</v>
          </cell>
          <cell r="B177" t="str">
            <v>Losa pretensada doble T F´c=400Kg/cm2 e=6cm incluye montaje</v>
          </cell>
          <cell r="C177" t="str">
            <v>m2</v>
          </cell>
          <cell r="D177">
            <v>1</v>
          </cell>
          <cell r="E177">
            <v>75.040000000000006</v>
          </cell>
          <cell r="G177">
            <v>13.18</v>
          </cell>
        </row>
        <row r="178">
          <cell r="A178">
            <v>367</v>
          </cell>
          <cell r="B178" t="str">
            <v>Topping en cubierta f´c=280kg/cm2 e=6cm incluye encofrado</v>
          </cell>
          <cell r="C178" t="str">
            <v>m2</v>
          </cell>
          <cell r="D178">
            <v>1</v>
          </cell>
          <cell r="E178">
            <v>12.48</v>
          </cell>
          <cell r="G178">
            <v>6.39</v>
          </cell>
        </row>
        <row r="179">
          <cell r="A179">
            <v>368</v>
          </cell>
          <cell r="B179" t="str">
            <v>Malla electrosoldada R-131 (5.5-15)</v>
          </cell>
          <cell r="C179" t="str">
            <v>m2</v>
          </cell>
          <cell r="D179">
            <v>1</v>
          </cell>
          <cell r="E179">
            <v>4.74</v>
          </cell>
          <cell r="G179">
            <v>13.5</v>
          </cell>
        </row>
        <row r="180">
          <cell r="A180">
            <v>369</v>
          </cell>
          <cell r="B180" t="str">
            <v>Hormigón Simple en losa maciza f 'c= 280 kg/cm2 (Inc. Encofrado)</v>
          </cell>
          <cell r="C180" t="str">
            <v>m3</v>
          </cell>
          <cell r="D180">
            <v>1</v>
          </cell>
          <cell r="E180">
            <v>293.70999999999998</v>
          </cell>
          <cell r="G180">
            <v>13.5</v>
          </cell>
        </row>
        <row r="181">
          <cell r="A181">
            <v>370</v>
          </cell>
          <cell r="B181" t="str">
            <v>Hormigón Simple en losa  f 'c= 240 kg/cm2 ( Encofrado lateral)</v>
          </cell>
          <cell r="C181" t="str">
            <v>m3</v>
          </cell>
          <cell r="D181">
            <v>1</v>
          </cell>
          <cell r="E181">
            <v>185.5</v>
          </cell>
          <cell r="G181">
            <v>16.07</v>
          </cell>
        </row>
        <row r="182">
          <cell r="A182">
            <v>371</v>
          </cell>
          <cell r="B182" t="str">
            <v>Hormigón simple en losa f´c= 210 kg/cm2  Encofrado lateral</v>
          </cell>
          <cell r="C182" t="str">
            <v>m3</v>
          </cell>
          <cell r="D182">
            <v>1</v>
          </cell>
          <cell r="E182">
            <v>172.51</v>
          </cell>
          <cell r="G182">
            <v>25.46</v>
          </cell>
        </row>
        <row r="183">
          <cell r="A183">
            <v>372</v>
          </cell>
          <cell r="B183" t="str">
            <v xml:space="preserve">Hormigón simple en base tanques de f´c= 210 kg/cm2 </v>
          </cell>
          <cell r="C183" t="str">
            <v>m3</v>
          </cell>
          <cell r="D183">
            <v>1</v>
          </cell>
          <cell r="E183">
            <v>141.87</v>
          </cell>
          <cell r="G183">
            <v>5.81</v>
          </cell>
        </row>
        <row r="184">
          <cell r="A184">
            <v>373</v>
          </cell>
          <cell r="B184" t="str">
            <v xml:space="preserve">Hormigón simple en plataforma base de f´c= 210 kg/cm2 </v>
          </cell>
          <cell r="C184" t="str">
            <v>m3</v>
          </cell>
          <cell r="D184">
            <v>1</v>
          </cell>
          <cell r="E184">
            <v>183.99</v>
          </cell>
          <cell r="G184">
            <v>7.72</v>
          </cell>
        </row>
        <row r="185">
          <cell r="A185">
            <v>374</v>
          </cell>
          <cell r="B185" t="str">
            <v>Muro de gaviones calibre No. 12</v>
          </cell>
          <cell r="C185" t="str">
            <v>m3</v>
          </cell>
          <cell r="D185">
            <v>1</v>
          </cell>
          <cell r="E185">
            <v>86.28</v>
          </cell>
          <cell r="G185">
            <v>152.11000000000001</v>
          </cell>
        </row>
        <row r="186">
          <cell r="A186">
            <v>375</v>
          </cell>
          <cell r="B186" t="str">
            <v>Junta de construcción con espumafón</v>
          </cell>
          <cell r="C186" t="str">
            <v>m2</v>
          </cell>
          <cell r="D186">
            <v>1</v>
          </cell>
          <cell r="E186">
            <v>1.99</v>
          </cell>
          <cell r="G186">
            <v>0.84</v>
          </cell>
        </row>
        <row r="187">
          <cell r="A187">
            <v>376</v>
          </cell>
          <cell r="B187" t="str">
            <v>Sello Junta de construcción con material bituminoso</v>
          </cell>
          <cell r="C187" t="str">
            <v>m</v>
          </cell>
          <cell r="D187">
            <v>1</v>
          </cell>
          <cell r="E187">
            <v>2.76</v>
          </cell>
          <cell r="G187">
            <v>500</v>
          </cell>
        </row>
        <row r="188">
          <cell r="A188">
            <v>377</v>
          </cell>
          <cell r="B188" t="str">
            <v>Pernos expansivos ø 5/8"x3"</v>
          </cell>
          <cell r="C188" t="str">
            <v>u</v>
          </cell>
          <cell r="D188">
            <v>1</v>
          </cell>
          <cell r="E188">
            <v>4.8499999999999996</v>
          </cell>
          <cell r="G188">
            <v>60</v>
          </cell>
        </row>
        <row r="189">
          <cell r="A189">
            <v>378</v>
          </cell>
          <cell r="B189" t="str">
            <v xml:space="preserve">Hormigón Simple  f 'c= 240 kg/cm2 </v>
          </cell>
          <cell r="C189" t="str">
            <v>m3</v>
          </cell>
          <cell r="D189">
            <v>1</v>
          </cell>
          <cell r="E189">
            <v>153.32</v>
          </cell>
          <cell r="G189">
            <v>2.0460000000000003</v>
          </cell>
        </row>
        <row r="190">
          <cell r="A190">
            <v>379</v>
          </cell>
          <cell r="B190" t="str">
            <v xml:space="preserve">Hormigón simple  f´c= 210 kg/cm2 </v>
          </cell>
          <cell r="C190" t="str">
            <v>m3</v>
          </cell>
          <cell r="D190">
            <v>1</v>
          </cell>
          <cell r="E190">
            <v>144.28</v>
          </cell>
        </row>
        <row r="191">
          <cell r="A191">
            <v>380</v>
          </cell>
          <cell r="B191" t="str">
            <v>Hormigón simple  f´c= 180 kg/cm2 sin Encofrado</v>
          </cell>
          <cell r="C191" t="str">
            <v>m3</v>
          </cell>
          <cell r="D191">
            <v>1</v>
          </cell>
          <cell r="E191">
            <v>103.44</v>
          </cell>
        </row>
        <row r="192">
          <cell r="A192">
            <v>381</v>
          </cell>
          <cell r="B192" t="str">
            <v>Hormigón F´c=210kg/cm2 en riostras</v>
          </cell>
          <cell r="C192" t="str">
            <v>m3</v>
          </cell>
          <cell r="D192">
            <v>1</v>
          </cell>
          <cell r="E192">
            <v>214.58</v>
          </cell>
        </row>
        <row r="193">
          <cell r="A193">
            <v>382</v>
          </cell>
          <cell r="B193" t="str">
            <v>Pérgolas de madera de 10x20</v>
          </cell>
          <cell r="C193" t="str">
            <v>u</v>
          </cell>
          <cell r="D193">
            <v>1</v>
          </cell>
          <cell r="E193">
            <v>17.38</v>
          </cell>
        </row>
        <row r="194">
          <cell r="A194">
            <v>383</v>
          </cell>
          <cell r="B194" t="str">
            <v>Hormigón lanzado f'c=240Kg/cm2 inc. Malla</v>
          </cell>
          <cell r="C194" t="str">
            <v>m2</v>
          </cell>
          <cell r="D194">
            <v>1</v>
          </cell>
          <cell r="E194">
            <v>21.9</v>
          </cell>
        </row>
        <row r="195">
          <cell r="A195">
            <v>384</v>
          </cell>
          <cell r="B195" t="str">
            <v>Hormigón Simple en anillo tanque agua potable  F 'c= 240 kg/cm2 incluye encofrado</v>
          </cell>
          <cell r="C195" t="str">
            <v>m3</v>
          </cell>
          <cell r="D195">
            <v>1</v>
          </cell>
          <cell r="E195">
            <v>271.49</v>
          </cell>
        </row>
        <row r="196">
          <cell r="A196">
            <v>385</v>
          </cell>
          <cell r="B196" t="str">
            <v>Hormigón simple en canal de AALL (0,4x0,15x0,08m) de f´c= 210 kg/cm2 Inc. Encofrado</v>
          </cell>
          <cell r="C196" t="str">
            <v>m</v>
          </cell>
          <cell r="D196">
            <v>1</v>
          </cell>
          <cell r="E196">
            <v>29.07</v>
          </cell>
        </row>
        <row r="197">
          <cell r="A197">
            <v>386</v>
          </cell>
          <cell r="B197" t="str">
            <v>Junta de neopreno de 150mm x250mm</v>
          </cell>
          <cell r="C197" t="str">
            <v>u</v>
          </cell>
          <cell r="D197">
            <v>1</v>
          </cell>
          <cell r="E197">
            <v>1.3</v>
          </cell>
        </row>
        <row r="198">
          <cell r="A198">
            <v>387</v>
          </cell>
          <cell r="B198" t="str">
            <v>Junta de neopreno de 150mmx1000mm</v>
          </cell>
          <cell r="C198" t="str">
            <v>u</v>
          </cell>
          <cell r="D198">
            <v>1</v>
          </cell>
          <cell r="E198">
            <v>1.93</v>
          </cell>
        </row>
        <row r="199">
          <cell r="A199">
            <v>388</v>
          </cell>
          <cell r="B199" t="str">
            <v>Hormigón para cisterna f´c=210kg/cm2 Inc. Encofrado</v>
          </cell>
          <cell r="C199" t="str">
            <v>m3</v>
          </cell>
          <cell r="D199">
            <v>1</v>
          </cell>
          <cell r="E199">
            <v>288.17</v>
          </cell>
        </row>
        <row r="200">
          <cell r="A200">
            <v>389</v>
          </cell>
          <cell r="B200" t="str">
            <v>Hormigón para pozo f´c=210kg/cm2 Inc. Encofrado</v>
          </cell>
          <cell r="C200" t="str">
            <v>m3</v>
          </cell>
          <cell r="D200">
            <v>1</v>
          </cell>
          <cell r="E200">
            <v>257.06</v>
          </cell>
        </row>
        <row r="201">
          <cell r="A201">
            <v>390</v>
          </cell>
          <cell r="B201" t="str">
            <v>Anclaje con aditivo RE-500 perno Hilti 5"x16mm</v>
          </cell>
          <cell r="C201" t="str">
            <v>u</v>
          </cell>
          <cell r="D201">
            <v>1</v>
          </cell>
          <cell r="E201">
            <v>8.49</v>
          </cell>
        </row>
        <row r="202">
          <cell r="A202">
            <v>391</v>
          </cell>
          <cell r="B202" t="str">
            <v xml:space="preserve">Placa metálica </v>
          </cell>
          <cell r="C202" t="str">
            <v>kg</v>
          </cell>
          <cell r="D202">
            <v>1</v>
          </cell>
          <cell r="E202">
            <v>3.98</v>
          </cell>
        </row>
        <row r="203">
          <cell r="A203">
            <v>392</v>
          </cell>
          <cell r="B203" t="str">
            <v>Hormigón Simple  f 'c= 240 kg/cm2 con aditivo expansor (GROUT)</v>
          </cell>
          <cell r="C203" t="str">
            <v>m3</v>
          </cell>
          <cell r="D203">
            <v>1</v>
          </cell>
          <cell r="E203">
            <v>123.83</v>
          </cell>
        </row>
        <row r="204">
          <cell r="A204">
            <v>393</v>
          </cell>
          <cell r="B204" t="str">
            <v>Limpieza, desoxidación, y pintura de placas de 0,20x0,20</v>
          </cell>
          <cell r="C204" t="str">
            <v>u</v>
          </cell>
          <cell r="D204">
            <v>1</v>
          </cell>
          <cell r="E204">
            <v>1.28</v>
          </cell>
        </row>
        <row r="205">
          <cell r="A205">
            <v>394</v>
          </cell>
          <cell r="B205" t="str">
            <v>Columnetas y dinteles 15 x 20 cm</v>
          </cell>
          <cell r="C205" t="str">
            <v>m</v>
          </cell>
          <cell r="D205">
            <v>1</v>
          </cell>
          <cell r="E205">
            <v>13.53</v>
          </cell>
        </row>
        <row r="206">
          <cell r="A206">
            <v>395</v>
          </cell>
          <cell r="B206" t="str">
            <v>Construcción de canal de drenaje diseño en "V"</v>
          </cell>
          <cell r="C206" t="str">
            <v>m</v>
          </cell>
          <cell r="D206">
            <v>1</v>
          </cell>
          <cell r="E206">
            <v>19.93</v>
          </cell>
        </row>
        <row r="207">
          <cell r="A207">
            <v>396</v>
          </cell>
          <cell r="B207" t="str">
            <v>Hormigón premezclado f'c=210Kg/cm2 (Incluye Encofrado) cadenas</v>
          </cell>
          <cell r="C207" t="str">
            <v>m3</v>
          </cell>
          <cell r="D207">
            <v>1</v>
          </cell>
          <cell r="E207">
            <v>238.28</v>
          </cell>
        </row>
        <row r="208">
          <cell r="A208">
            <v>397</v>
          </cell>
          <cell r="B208" t="str">
            <v>Hormigón premezclado f'c=210Kg/cm2 (Incluye Encofrado) en columnas</v>
          </cell>
          <cell r="C208" t="str">
            <v>m3</v>
          </cell>
          <cell r="D208">
            <v>1</v>
          </cell>
          <cell r="E208">
            <v>267.70999999999998</v>
          </cell>
        </row>
        <row r="209">
          <cell r="A209">
            <v>398</v>
          </cell>
          <cell r="B209" t="str">
            <v xml:space="preserve">Hormigón premezclado f'c=210Kg/cm2 (Incluye Encofrado) losa </v>
          </cell>
          <cell r="C209" t="str">
            <v>m3</v>
          </cell>
          <cell r="D209">
            <v>1</v>
          </cell>
          <cell r="E209">
            <v>272.43</v>
          </cell>
        </row>
        <row r="210">
          <cell r="A210">
            <v>399</v>
          </cell>
          <cell r="B210" t="str">
            <v>Hormigón premezclado f'c=210Kg/cm2 (Incluye Encofrado) muros</v>
          </cell>
          <cell r="C210" t="str">
            <v>m3</v>
          </cell>
          <cell r="D210">
            <v>1</v>
          </cell>
          <cell r="E210">
            <v>263.87</v>
          </cell>
        </row>
        <row r="211">
          <cell r="A211">
            <v>400</v>
          </cell>
          <cell r="B211" t="str">
            <v>Hormigón premezclado f'c=210Kg/cm2 (Incluye Encofrado) vigas</v>
          </cell>
          <cell r="C211" t="str">
            <v>m3</v>
          </cell>
          <cell r="D211">
            <v>1</v>
          </cell>
          <cell r="E211">
            <v>256.17</v>
          </cell>
        </row>
        <row r="212">
          <cell r="A212">
            <v>401</v>
          </cell>
          <cell r="B212" t="str">
            <v>Hormigón Simple en zapatas F 'c= 240 kg/cm2 incluye encofrado</v>
          </cell>
          <cell r="C212" t="str">
            <v>m3</v>
          </cell>
          <cell r="D212">
            <v>1</v>
          </cell>
          <cell r="E212">
            <v>251.39</v>
          </cell>
        </row>
        <row r="213">
          <cell r="A213">
            <v>402</v>
          </cell>
          <cell r="B213" t="str">
            <v>Hormigón armado en riostras F´c=210kg/cm2 10 x 10 cm (2Ø 12 + 1Ø8 c/20 cm.)</v>
          </cell>
          <cell r="C213" t="str">
            <v>m</v>
          </cell>
          <cell r="D213">
            <v>1</v>
          </cell>
          <cell r="E213">
            <v>13.88</v>
          </cell>
        </row>
        <row r="214">
          <cell r="A214">
            <v>403</v>
          </cell>
          <cell r="B214" t="str">
            <v>Hormigón armado en riostras F´c=210kg/cm2 15 x 15 cm (2Ø 12 + 1Ø8 c/20 cm.)</v>
          </cell>
          <cell r="C214" t="str">
            <v>m</v>
          </cell>
          <cell r="D214">
            <v>1</v>
          </cell>
          <cell r="E214">
            <v>15.02</v>
          </cell>
        </row>
        <row r="215">
          <cell r="A215">
            <v>404</v>
          </cell>
          <cell r="B215" t="str">
            <v>Dado de hormigon simple fc= 210kg/cm2</v>
          </cell>
          <cell r="C215" t="str">
            <v>m3</v>
          </cell>
          <cell r="D215">
            <v>1</v>
          </cell>
          <cell r="E215">
            <v>231.77</v>
          </cell>
        </row>
        <row r="216">
          <cell r="A216">
            <v>405</v>
          </cell>
          <cell r="B216" t="str">
            <v>Dado de hormigon simple fc= 240kg/cm2</v>
          </cell>
          <cell r="C216" t="str">
            <v>m3</v>
          </cell>
          <cell r="D216">
            <v>1</v>
          </cell>
          <cell r="E216">
            <v>240.81</v>
          </cell>
        </row>
        <row r="217">
          <cell r="A217">
            <v>406</v>
          </cell>
          <cell r="B217" t="str">
            <v>Vigas de madera de eucalipto de 12x4cm</v>
          </cell>
          <cell r="C217" t="str">
            <v>m</v>
          </cell>
          <cell r="D217">
            <v>1</v>
          </cell>
          <cell r="E217">
            <v>13.21</v>
          </cell>
        </row>
        <row r="218">
          <cell r="A218">
            <v>407</v>
          </cell>
          <cell r="B218" t="str">
            <v>Vigas de madera de eucalipto inmunizada de 0,12x0,12x2,3m</v>
          </cell>
          <cell r="C218" t="str">
            <v>m</v>
          </cell>
          <cell r="D218">
            <v>1</v>
          </cell>
          <cell r="E218">
            <v>37</v>
          </cell>
        </row>
        <row r="219">
          <cell r="A219">
            <v>408</v>
          </cell>
          <cell r="B219" t="str">
            <v>Columna de madera dura de eucalipto inmunizada 0,08x0,04x1,20m</v>
          </cell>
          <cell r="C219" t="str">
            <v>u</v>
          </cell>
          <cell r="D219">
            <v>1</v>
          </cell>
          <cell r="E219">
            <v>22.8</v>
          </cell>
        </row>
        <row r="220">
          <cell r="A220">
            <v>409</v>
          </cell>
          <cell r="B220" t="str">
            <v>Hormigón Simple en columnas de portones f 'c= 240 kg/cm2 (Inc. Encofrado)</v>
          </cell>
          <cell r="C220" t="str">
            <v>m3</v>
          </cell>
          <cell r="D220">
            <v>1</v>
          </cell>
          <cell r="E220">
            <v>223.94</v>
          </cell>
        </row>
        <row r="221">
          <cell r="A221">
            <v>410</v>
          </cell>
          <cell r="B221" t="str">
            <v>Hormigón F´c=240kg/cm2 en riostras</v>
          </cell>
          <cell r="C221" t="str">
            <v>m3</v>
          </cell>
          <cell r="D221">
            <v>1</v>
          </cell>
          <cell r="E221">
            <v>223.63</v>
          </cell>
        </row>
        <row r="222">
          <cell r="A222">
            <v>411</v>
          </cell>
          <cell r="B222" t="str">
            <v>Hormigon para cabezales de columnas 210Kg/cm2</v>
          </cell>
          <cell r="C222" t="str">
            <v>m3</v>
          </cell>
          <cell r="D222">
            <v>1</v>
          </cell>
          <cell r="E222">
            <v>200.16</v>
          </cell>
        </row>
        <row r="223">
          <cell r="A223">
            <v>412</v>
          </cell>
          <cell r="B223" t="str">
            <v>Hormigon para cabezales de columnas 240Kg/cm2</v>
          </cell>
          <cell r="C223" t="str">
            <v>m3</v>
          </cell>
          <cell r="D223">
            <v>1</v>
          </cell>
          <cell r="E223">
            <v>209.2</v>
          </cell>
        </row>
        <row r="224">
          <cell r="A224">
            <v>413</v>
          </cell>
          <cell r="B224" t="str">
            <v>Vigas de madera rolliza sin corteza d=15cm( incluye descortezado, inmunizado secado y transp.)</v>
          </cell>
          <cell r="C224" t="str">
            <v>m</v>
          </cell>
          <cell r="D224">
            <v>1</v>
          </cell>
          <cell r="E224">
            <v>23.32</v>
          </cell>
        </row>
        <row r="225">
          <cell r="A225">
            <v>414</v>
          </cell>
          <cell r="B225" t="str">
            <v>Pilotes pre barrenados de H.A. H=4mt</v>
          </cell>
          <cell r="C225" t="str">
            <v>u</v>
          </cell>
          <cell r="D225">
            <v>1</v>
          </cell>
          <cell r="E225">
            <v>388.56</v>
          </cell>
        </row>
        <row r="226">
          <cell r="A226">
            <v>415</v>
          </cell>
          <cell r="B226" t="str">
            <v>Pilotes pre barrenados de H.A. H=7,5m  d=0,30m</v>
          </cell>
          <cell r="C226" t="str">
            <v>u</v>
          </cell>
          <cell r="D226">
            <v>1</v>
          </cell>
          <cell r="E226">
            <v>482.54</v>
          </cell>
        </row>
        <row r="227">
          <cell r="A227">
            <v>416</v>
          </cell>
          <cell r="B227" t="str">
            <v>Vigas de madera rolliza sin corteza d=30cm( incluye descortezado, inmunizado secado y transp.)</v>
          </cell>
          <cell r="C227" t="str">
            <v>m</v>
          </cell>
          <cell r="D227">
            <v>1</v>
          </cell>
          <cell r="E227">
            <v>37.299999999999997</v>
          </cell>
        </row>
        <row r="228">
          <cell r="A228">
            <v>417</v>
          </cell>
          <cell r="B228" t="str">
            <v>Vigas de madera rolliza sin corteza d=20cm( incluye descortezado, inmunizado secado y transp.)</v>
          </cell>
          <cell r="C228" t="str">
            <v>m</v>
          </cell>
          <cell r="D228">
            <v>1</v>
          </cell>
          <cell r="E228">
            <v>27.69</v>
          </cell>
        </row>
        <row r="229">
          <cell r="A229">
            <v>418</v>
          </cell>
          <cell r="B229" t="str">
            <v>Placa de anclaje 8mm ASTM A-36</v>
          </cell>
          <cell r="C229" t="str">
            <v>u</v>
          </cell>
          <cell r="D229">
            <v>1</v>
          </cell>
          <cell r="E229">
            <v>22.07</v>
          </cell>
        </row>
        <row r="230">
          <cell r="A230">
            <v>419</v>
          </cell>
          <cell r="B230" t="str">
            <v>Varillas sin fin acero galvanizado de ø12mm (incluye tuercas y anillos)</v>
          </cell>
          <cell r="C230" t="str">
            <v>m</v>
          </cell>
          <cell r="D230">
            <v>1</v>
          </cell>
          <cell r="E230">
            <v>7.47</v>
          </cell>
        </row>
        <row r="231">
          <cell r="A231">
            <v>420</v>
          </cell>
          <cell r="B231" t="str">
            <v>Montaje e instalacion de piso puente 30m</v>
          </cell>
          <cell r="C231" t="str">
            <v>m2</v>
          </cell>
          <cell r="D231">
            <v>1</v>
          </cell>
          <cell r="E231">
            <v>24</v>
          </cell>
        </row>
        <row r="232">
          <cell r="A232">
            <v>421</v>
          </cell>
          <cell r="B232" t="str">
            <v>Pilotes pre barrenados de H.A. H=6m  d=0,30m</v>
          </cell>
          <cell r="C232" t="str">
            <v>u</v>
          </cell>
          <cell r="D232">
            <v>1</v>
          </cell>
          <cell r="E232">
            <v>482.54</v>
          </cell>
        </row>
        <row r="233">
          <cell r="A233">
            <v>422</v>
          </cell>
          <cell r="B233" t="str">
            <v>Ducto de hormigon F´c=240kg/cm2</v>
          </cell>
          <cell r="C233" t="str">
            <v>m3</v>
          </cell>
          <cell r="D233">
            <v>1</v>
          </cell>
          <cell r="E233">
            <v>222.06</v>
          </cell>
        </row>
        <row r="234">
          <cell r="A234">
            <v>423</v>
          </cell>
          <cell r="B234" t="str">
            <v>Vigas de madera rolliza sin corteza d=25cm( incluye descortezado, inmunizado secado y transp.)</v>
          </cell>
          <cell r="C234" t="str">
            <v>m</v>
          </cell>
          <cell r="D234">
            <v>1</v>
          </cell>
          <cell r="E234">
            <v>31.66</v>
          </cell>
        </row>
        <row r="235">
          <cell r="A235">
            <v>424</v>
          </cell>
          <cell r="B235" t="str">
            <v>Malla electrosoldada de 4x10mm</v>
          </cell>
          <cell r="C235" t="str">
            <v>m2</v>
          </cell>
          <cell r="D235">
            <v>1</v>
          </cell>
          <cell r="E235">
            <v>4.58</v>
          </cell>
        </row>
        <row r="236">
          <cell r="A236">
            <v>425</v>
          </cell>
          <cell r="B236" t="str">
            <v>Estructura de madera Teca de 14x7cm</v>
          </cell>
          <cell r="C236" t="str">
            <v>m</v>
          </cell>
          <cell r="D236">
            <v>1</v>
          </cell>
          <cell r="E236">
            <v>13.43</v>
          </cell>
        </row>
        <row r="237">
          <cell r="A237">
            <v>426</v>
          </cell>
          <cell r="B237" t="str">
            <v>Correas de madera de Teca 7x7cm</v>
          </cell>
          <cell r="C237" t="str">
            <v>m</v>
          </cell>
          <cell r="D237">
            <v>1</v>
          </cell>
          <cell r="E237">
            <v>6.49</v>
          </cell>
        </row>
        <row r="238">
          <cell r="A238">
            <v>427</v>
          </cell>
          <cell r="B238" t="str">
            <v xml:space="preserve">Reforzamiento cerchas con placas metalicas </v>
          </cell>
          <cell r="C238" t="str">
            <v>kg</v>
          </cell>
          <cell r="D238">
            <v>1</v>
          </cell>
          <cell r="E238">
            <v>3.86</v>
          </cell>
        </row>
        <row r="239">
          <cell r="A239">
            <v>428</v>
          </cell>
          <cell r="B239" t="str">
            <v xml:space="preserve">Asfalto </v>
          </cell>
          <cell r="C239" t="str">
            <v>m2</v>
          </cell>
          <cell r="D239">
            <v>1</v>
          </cell>
          <cell r="E239">
            <v>3.44</v>
          </cell>
        </row>
        <row r="240">
          <cell r="A240">
            <v>429</v>
          </cell>
          <cell r="B240" t="str">
            <v>Hormigon F´c=280kg/cm2</v>
          </cell>
          <cell r="C240" t="str">
            <v>m3</v>
          </cell>
          <cell r="D240">
            <v>1</v>
          </cell>
          <cell r="E240">
            <v>176.18</v>
          </cell>
        </row>
        <row r="241">
          <cell r="A241">
            <v>430</v>
          </cell>
          <cell r="B241" t="str">
            <v>Hormigon premezlado f´c=350kg/cm2 incluye curador</v>
          </cell>
          <cell r="C241" t="str">
            <v>m3</v>
          </cell>
          <cell r="D241">
            <v>1</v>
          </cell>
          <cell r="E241">
            <v>230.39</v>
          </cell>
        </row>
        <row r="242">
          <cell r="A242">
            <v>431</v>
          </cell>
          <cell r="B242" t="str">
            <v>Carpeta asfaltica</v>
          </cell>
          <cell r="C242" t="str">
            <v>m3</v>
          </cell>
          <cell r="D242">
            <v>1</v>
          </cell>
          <cell r="E242">
            <v>113.83</v>
          </cell>
        </row>
        <row r="243">
          <cell r="A243">
            <v>432</v>
          </cell>
          <cell r="B243" t="str">
            <v>Malla electrosoldada R-196 (5x10)</v>
          </cell>
          <cell r="C243" t="str">
            <v>m2</v>
          </cell>
          <cell r="D243">
            <v>1</v>
          </cell>
          <cell r="E243">
            <v>5.87</v>
          </cell>
        </row>
        <row r="244">
          <cell r="A244">
            <v>433</v>
          </cell>
          <cell r="B244" t="str">
            <v>Losa de puente de hormigon armado f´c=210kg/cm2</v>
          </cell>
          <cell r="C244" t="str">
            <v>m3</v>
          </cell>
          <cell r="D244">
            <v>1</v>
          </cell>
          <cell r="E244">
            <v>335.71</v>
          </cell>
        </row>
        <row r="245">
          <cell r="A245">
            <v>434</v>
          </cell>
          <cell r="B245" t="str">
            <v>Hormigón Simple en muros  F 'c= 280 kg/cm2 incluye encofrado</v>
          </cell>
          <cell r="C245" t="str">
            <v>m3</v>
          </cell>
          <cell r="D245">
            <v>1</v>
          </cell>
          <cell r="E245">
            <v>299.08</v>
          </cell>
        </row>
        <row r="246">
          <cell r="A246">
            <v>435</v>
          </cell>
          <cell r="B246" t="str">
            <v>Losa de hormigon con deck 0,75mm y hormigon premezclado 280kg/cm2</v>
          </cell>
          <cell r="C246" t="str">
            <v>m2</v>
          </cell>
          <cell r="D246">
            <v>1</v>
          </cell>
          <cell r="E246">
            <v>46.31</v>
          </cell>
        </row>
        <row r="247">
          <cell r="A247">
            <v>436</v>
          </cell>
          <cell r="B247" t="str">
            <v>Hormigon 280K/cm2 para puente con encofrado metalico en muelle de islas(material en barcaza)</v>
          </cell>
          <cell r="C247" t="str">
            <v>m3</v>
          </cell>
          <cell r="D247">
            <v>1</v>
          </cell>
          <cell r="E247">
            <v>292.77999999999997</v>
          </cell>
        </row>
        <row r="248">
          <cell r="A248">
            <v>437</v>
          </cell>
          <cell r="B248" t="str">
            <v>Cable tensor de 16mm</v>
          </cell>
          <cell r="C248" t="str">
            <v>m</v>
          </cell>
          <cell r="D248">
            <v>1</v>
          </cell>
          <cell r="E248">
            <v>45.17</v>
          </cell>
        </row>
        <row r="249">
          <cell r="A249">
            <v>438</v>
          </cell>
          <cell r="B249" t="str">
            <v>Hormigon de losa en muelle de islas f´c=280kg/cm2(mater. En barcaza)</v>
          </cell>
          <cell r="C249" t="str">
            <v>m3</v>
          </cell>
          <cell r="D249">
            <v>1</v>
          </cell>
          <cell r="E249">
            <v>291.42</v>
          </cell>
        </row>
        <row r="250">
          <cell r="A250">
            <v>439</v>
          </cell>
          <cell r="B250" t="str">
            <v>Acero de refuerzo en varillas corrugadas en muelles de islas  fy=4200 kg/cm2 (provisión, conf y colocación) llevado en barcaza</v>
          </cell>
          <cell r="C250" t="str">
            <v>kg</v>
          </cell>
          <cell r="D250">
            <v>1</v>
          </cell>
          <cell r="E250">
            <v>2.4900000000000002</v>
          </cell>
        </row>
        <row r="251">
          <cell r="A251">
            <v>440</v>
          </cell>
          <cell r="B251" t="str">
            <v>Hormigón Simple en muros de muelles de islas  F 'c= 280 kg/cm2 incluye encofrado</v>
          </cell>
          <cell r="C251" t="str">
            <v>m3</v>
          </cell>
          <cell r="D251">
            <v>1</v>
          </cell>
          <cell r="E251">
            <v>320.55</v>
          </cell>
        </row>
        <row r="252">
          <cell r="A252">
            <v>441</v>
          </cell>
          <cell r="B252" t="str">
            <v>Acero estructural (provisión y montaje) en puente mecanico</v>
          </cell>
          <cell r="C252" t="str">
            <v>kg</v>
          </cell>
          <cell r="D252">
            <v>1</v>
          </cell>
          <cell r="E252">
            <v>4.17</v>
          </cell>
        </row>
        <row r="253">
          <cell r="A253">
            <v>442</v>
          </cell>
          <cell r="B253" t="str">
            <v>Pilote monotubo de 1220mm en muelles (acero)</v>
          </cell>
          <cell r="C253" t="str">
            <v>m</v>
          </cell>
          <cell r="D253">
            <v>1</v>
          </cell>
          <cell r="E253">
            <v>3386.88</v>
          </cell>
        </row>
        <row r="254">
          <cell r="A254">
            <v>443</v>
          </cell>
          <cell r="B254" t="str">
            <v xml:space="preserve">Hormigón premezclado f'c=280Kg/cm2  en losa de muelle </v>
          </cell>
          <cell r="C254" t="str">
            <v>m3</v>
          </cell>
          <cell r="D254">
            <v>1</v>
          </cell>
          <cell r="E254">
            <v>281.89</v>
          </cell>
        </row>
        <row r="255">
          <cell r="A255">
            <v>444</v>
          </cell>
          <cell r="B255" t="str">
            <v>Pilotes de hormigon de 50x50 L= 21m</v>
          </cell>
          <cell r="C255" t="str">
            <v>m</v>
          </cell>
          <cell r="D255">
            <v>1</v>
          </cell>
          <cell r="E255">
            <v>135.69</v>
          </cell>
        </row>
        <row r="256">
          <cell r="A256">
            <v>445</v>
          </cell>
          <cell r="B256" t="str">
            <v>Hincado de pilotes prefabricados de hormigon 50x50cm incluye descabezado</v>
          </cell>
          <cell r="C256" t="str">
            <v>m</v>
          </cell>
          <cell r="D256">
            <v>1</v>
          </cell>
          <cell r="E256">
            <v>85.63</v>
          </cell>
        </row>
        <row r="257">
          <cell r="A257">
            <v>446</v>
          </cell>
          <cell r="B257" t="str">
            <v>Hormigon simple f´c =280kg/cm2 incluye encofrado para badenes(canto rodado)</v>
          </cell>
          <cell r="C257" t="str">
            <v>m3</v>
          </cell>
          <cell r="D257">
            <v>1</v>
          </cell>
          <cell r="E257">
            <v>259.7</v>
          </cell>
        </row>
        <row r="258">
          <cell r="A258">
            <v>447</v>
          </cell>
          <cell r="B258" t="str">
            <v>Montaje de vigas</v>
          </cell>
          <cell r="C258" t="str">
            <v>kg</v>
          </cell>
          <cell r="D258">
            <v>1</v>
          </cell>
          <cell r="E258">
            <v>0.83</v>
          </cell>
        </row>
        <row r="259">
          <cell r="A259">
            <v>448</v>
          </cell>
          <cell r="B259" t="str">
            <v>Montaje de losa</v>
          </cell>
          <cell r="C259" t="str">
            <v>m2</v>
          </cell>
          <cell r="D259">
            <v>1</v>
          </cell>
          <cell r="E259">
            <v>25.67</v>
          </cell>
        </row>
        <row r="260">
          <cell r="A260">
            <v>449</v>
          </cell>
          <cell r="B260" t="str">
            <v>Montaje de cabezales</v>
          </cell>
          <cell r="C260" t="str">
            <v>u</v>
          </cell>
          <cell r="D260">
            <v>1</v>
          </cell>
          <cell r="E260">
            <v>1974.25</v>
          </cell>
        </row>
        <row r="261">
          <cell r="A261">
            <v>450</v>
          </cell>
          <cell r="B261" t="str">
            <v>Hormigon en plintos f´c=210kg/cm2 incluye transporte en lancha</v>
          </cell>
          <cell r="C261" t="str">
            <v>m3</v>
          </cell>
          <cell r="D261">
            <v>1</v>
          </cell>
          <cell r="E261">
            <v>351.41</v>
          </cell>
        </row>
        <row r="262">
          <cell r="A262">
            <v>451</v>
          </cell>
          <cell r="B262" t="str">
            <v>Hormigon en cadenas f´c=210kg/cm2 incluye transporte en lancha</v>
          </cell>
          <cell r="C262" t="str">
            <v>m3</v>
          </cell>
          <cell r="D262">
            <v>1</v>
          </cell>
          <cell r="E262">
            <v>404.65</v>
          </cell>
        </row>
        <row r="263">
          <cell r="A263">
            <v>452</v>
          </cell>
          <cell r="B263" t="str">
            <v>Hormigon en columnas f´c=210kg/cm2 incluye transporte en lancha</v>
          </cell>
          <cell r="C263" t="str">
            <v>m3</v>
          </cell>
          <cell r="D263">
            <v>1</v>
          </cell>
          <cell r="E263">
            <v>470.19</v>
          </cell>
        </row>
        <row r="264">
          <cell r="A264">
            <v>453</v>
          </cell>
          <cell r="B264" t="str">
            <v>Hormigon en vigas f´c=210kg/cm2 incluye transporte en lancha</v>
          </cell>
          <cell r="C264" t="str">
            <v>m3</v>
          </cell>
          <cell r="D264">
            <v>1</v>
          </cell>
          <cell r="E264">
            <v>499.14</v>
          </cell>
        </row>
        <row r="265">
          <cell r="A265">
            <v>454</v>
          </cell>
          <cell r="B265" t="str">
            <v>Hormigón ciclópeo  f 'c= 180 kg/cm2 (Inc. Encofrado)H.S 60% P. 40% incluye transporte en lancha</v>
          </cell>
          <cell r="C265" t="str">
            <v>m3</v>
          </cell>
          <cell r="D265">
            <v>1</v>
          </cell>
          <cell r="E265">
            <v>248.28</v>
          </cell>
        </row>
        <row r="266">
          <cell r="A266">
            <v>455</v>
          </cell>
          <cell r="B266" t="str">
            <v>Hormigón Simple en Replantillo  f 'c= 140 kg/cm2 incluye transporte en lancha</v>
          </cell>
          <cell r="C266" t="str">
            <v>m3</v>
          </cell>
          <cell r="D266">
            <v>1</v>
          </cell>
          <cell r="E266">
            <v>245.76</v>
          </cell>
        </row>
        <row r="267">
          <cell r="A267">
            <v>456</v>
          </cell>
          <cell r="B267" t="str">
            <v>Acero de refuerzo en varillas corrugadas fy=4200 kg/cm2 (provisión, conf y colocación) incluye transp. En lancha</v>
          </cell>
          <cell r="C267" t="str">
            <v>kg</v>
          </cell>
          <cell r="D267">
            <v>1</v>
          </cell>
          <cell r="E267">
            <v>2.71</v>
          </cell>
        </row>
        <row r="268">
          <cell r="A268">
            <v>457</v>
          </cell>
          <cell r="B268" t="str">
            <v>Acero estructural (provisión y montaje) incluye transp. En lancha</v>
          </cell>
          <cell r="C268" t="str">
            <v>kg</v>
          </cell>
          <cell r="D268">
            <v>1</v>
          </cell>
          <cell r="E268">
            <v>5.16</v>
          </cell>
        </row>
        <row r="269">
          <cell r="A269">
            <v>458</v>
          </cell>
          <cell r="B269" t="str">
            <v>Mesón de hormigón armado incluy. Transp. En lancha</v>
          </cell>
          <cell r="C269" t="str">
            <v>m</v>
          </cell>
          <cell r="D269">
            <v>1</v>
          </cell>
          <cell r="E269">
            <v>30.11</v>
          </cell>
        </row>
        <row r="270">
          <cell r="A270">
            <v>459</v>
          </cell>
          <cell r="B270" t="str">
            <v>Hormigón armado en riostras F´c=210kg/cm2 15 x 10 cm (2Ø 12 + 1Ø8 c/20 cm.) incluy. Transp. En lancha</v>
          </cell>
          <cell r="C270" t="str">
            <v>m</v>
          </cell>
          <cell r="D270">
            <v>1</v>
          </cell>
          <cell r="E270">
            <v>17.989999999999998</v>
          </cell>
        </row>
        <row r="271">
          <cell r="A271">
            <v>460</v>
          </cell>
          <cell r="B271" t="str">
            <v>Hormigón Simple en losa  f 'c= 240 kg/cm2 (Inc. Encofrado)INCLUY TRANSP. EN LANCHA</v>
          </cell>
          <cell r="C271" t="str">
            <v>m3</v>
          </cell>
          <cell r="D271">
            <v>1</v>
          </cell>
          <cell r="E271">
            <v>282.97000000000003</v>
          </cell>
        </row>
        <row r="272">
          <cell r="A272">
            <v>461</v>
          </cell>
          <cell r="B272" t="str">
            <v>Malla electrosoldada R-131 (5.5-15)INCLUY TRANSP. EN LANCHA</v>
          </cell>
          <cell r="C272" t="str">
            <v>m2</v>
          </cell>
          <cell r="D272">
            <v>1</v>
          </cell>
          <cell r="E272">
            <v>7.66</v>
          </cell>
        </row>
        <row r="273">
          <cell r="A273">
            <v>462</v>
          </cell>
          <cell r="B273" t="str">
            <v>Alivianamiento para losa de 15cm incluye transporte en lancha</v>
          </cell>
          <cell r="C273" t="str">
            <v>u</v>
          </cell>
          <cell r="D273">
            <v>1</v>
          </cell>
          <cell r="E273">
            <v>0.65</v>
          </cell>
        </row>
        <row r="274">
          <cell r="A274">
            <v>463</v>
          </cell>
          <cell r="B274" t="str">
            <v>Malla electrosoldada M (8.15)incluye transporte en lancha</v>
          </cell>
          <cell r="C274" t="str">
            <v>m2</v>
          </cell>
          <cell r="D274">
            <v>1</v>
          </cell>
          <cell r="E274">
            <v>10.36</v>
          </cell>
        </row>
        <row r="275">
          <cell r="A275">
            <v>464</v>
          </cell>
          <cell r="B275" t="str">
            <v>Junta de construcción con espumafón  ancho=0,30 m</v>
          </cell>
          <cell r="C275" t="str">
            <v>ml</v>
          </cell>
          <cell r="D275">
            <v>1</v>
          </cell>
          <cell r="E275">
            <v>0.89</v>
          </cell>
        </row>
        <row r="276">
          <cell r="A276">
            <v>465</v>
          </cell>
          <cell r="B276" t="str">
            <v>Hormigón premezclado en plinto de f´c= 210 kg/cm2 Inc. Encofrado</v>
          </cell>
          <cell r="C276" t="str">
            <v>m3</v>
          </cell>
          <cell r="D276">
            <v>1</v>
          </cell>
          <cell r="E276">
            <v>226.06</v>
          </cell>
        </row>
        <row r="277">
          <cell r="A277">
            <v>466</v>
          </cell>
          <cell r="B277" t="str">
            <v>Hormigón premezclado en plintos f 'c= 240 kg/cm2 (Inc. Encofrado)</v>
          </cell>
          <cell r="C277" t="str">
            <v>m3</v>
          </cell>
          <cell r="D277">
            <v>1</v>
          </cell>
          <cell r="E277">
            <v>235.12</v>
          </cell>
        </row>
        <row r="278">
          <cell r="A278">
            <v>467</v>
          </cell>
          <cell r="B278" t="str">
            <v>Hormigón premezclado en replantillo de f´c= 250 kg/cm2 Inc. Encofrado</v>
          </cell>
          <cell r="C278" t="str">
            <v>m3</v>
          </cell>
          <cell r="D278">
            <v>1</v>
          </cell>
          <cell r="E278">
            <v>125.05</v>
          </cell>
        </row>
        <row r="279">
          <cell r="A279">
            <v>468</v>
          </cell>
          <cell r="B279" t="str">
            <v>Hormigón premezclado en replantillo f 'c= 180 kg/cm2 (Inc. Encofrado)</v>
          </cell>
          <cell r="C279" t="str">
            <v>m3</v>
          </cell>
          <cell r="D279">
            <v>1</v>
          </cell>
          <cell r="E279">
            <v>114.64</v>
          </cell>
        </row>
        <row r="280">
          <cell r="A280">
            <v>469</v>
          </cell>
          <cell r="B280" t="str">
            <v>Hormigón F´c=280kg/cm2 en riostras</v>
          </cell>
          <cell r="C280" t="str">
            <v>m3</v>
          </cell>
          <cell r="D280">
            <v>1</v>
          </cell>
          <cell r="E280">
            <v>244.75</v>
          </cell>
        </row>
        <row r="281">
          <cell r="A281">
            <v>470</v>
          </cell>
          <cell r="B281" t="str">
            <v>Pilotes pretensados 0,65x0,65m f´c=420kg/cm2 (incluye torones)</v>
          </cell>
          <cell r="C281" t="str">
            <v>m</v>
          </cell>
          <cell r="D281">
            <v>1</v>
          </cell>
          <cell r="E281">
            <v>228.08</v>
          </cell>
        </row>
        <row r="282">
          <cell r="A282">
            <v>471</v>
          </cell>
          <cell r="B282" t="str">
            <v>Vigas rurales TEE f´c=420kg/cm2 (40x60cm)</v>
          </cell>
          <cell r="C282" t="str">
            <v>m</v>
          </cell>
          <cell r="D282">
            <v>1</v>
          </cell>
          <cell r="E282">
            <v>87.58</v>
          </cell>
        </row>
        <row r="283">
          <cell r="A283">
            <v>472</v>
          </cell>
          <cell r="B283" t="str">
            <v>Anclaje en roca</v>
          </cell>
          <cell r="C283" t="str">
            <v>m</v>
          </cell>
          <cell r="D283">
            <v>1</v>
          </cell>
          <cell r="E283">
            <v>42.3</v>
          </cell>
        </row>
        <row r="284">
          <cell r="A284">
            <v>473</v>
          </cell>
          <cell r="B284" t="str">
            <v>Defensa de caucho VA 500H L=3,5m (incluye anclaje)</v>
          </cell>
          <cell r="C284" t="str">
            <v>u</v>
          </cell>
          <cell r="D284">
            <v>1</v>
          </cell>
          <cell r="E284">
            <v>6421.4</v>
          </cell>
        </row>
        <row r="285">
          <cell r="A285">
            <v>474</v>
          </cell>
          <cell r="B285" t="str">
            <v>VIGA TIPO DOBLE TEE (1,510 M DE ANCHO)</v>
          </cell>
          <cell r="C285" t="str">
            <v>m</v>
          </cell>
          <cell r="D285">
            <v>1</v>
          </cell>
          <cell r="E285">
            <v>154.19</v>
          </cell>
        </row>
        <row r="286">
          <cell r="A286">
            <v>475</v>
          </cell>
          <cell r="B286" t="str">
            <v xml:space="preserve">Bita de amarre </v>
          </cell>
          <cell r="C286" t="str">
            <v>u</v>
          </cell>
          <cell r="D286">
            <v>1</v>
          </cell>
          <cell r="E286">
            <v>322.74</v>
          </cell>
        </row>
        <row r="287">
          <cell r="A287">
            <v>476</v>
          </cell>
          <cell r="B287" t="str">
            <v>Hincado de pilotes de hormigon armado</v>
          </cell>
          <cell r="C287" t="str">
            <v>m</v>
          </cell>
          <cell r="D287">
            <v>1</v>
          </cell>
          <cell r="E287">
            <v>142.72999999999999</v>
          </cell>
        </row>
        <row r="288">
          <cell r="A288">
            <v>477</v>
          </cell>
          <cell r="B288" t="str">
            <v xml:space="preserve">Izado y traslado de pilote </v>
          </cell>
          <cell r="C288" t="str">
            <v>m</v>
          </cell>
          <cell r="D288">
            <v>1</v>
          </cell>
          <cell r="E288">
            <v>9.73</v>
          </cell>
        </row>
        <row r="289">
          <cell r="A289">
            <v>478</v>
          </cell>
          <cell r="B289" t="str">
            <v>Hormigón para cisterna f´c=280kg/cm2 Inc. Encofrado</v>
          </cell>
          <cell r="C289" t="str">
            <v>m3</v>
          </cell>
          <cell r="D289">
            <v>1</v>
          </cell>
          <cell r="E289">
            <v>300.48</v>
          </cell>
        </row>
        <row r="290">
          <cell r="A290">
            <v>479</v>
          </cell>
          <cell r="B290" t="str">
            <v>Dado de hormigon simple fc= 280kg/cm2</v>
          </cell>
          <cell r="C290" t="str">
            <v>m3</v>
          </cell>
          <cell r="D290">
            <v>1</v>
          </cell>
          <cell r="E290">
            <v>255.21</v>
          </cell>
        </row>
        <row r="291">
          <cell r="A291">
            <v>480</v>
          </cell>
          <cell r="B291" t="str">
            <v xml:space="preserve">Prebarrenado </v>
          </cell>
          <cell r="C291" t="str">
            <v>m</v>
          </cell>
          <cell r="D291">
            <v>1</v>
          </cell>
          <cell r="E291">
            <v>692.95</v>
          </cell>
        </row>
        <row r="292">
          <cell r="A292">
            <v>481</v>
          </cell>
          <cell r="B292" t="str">
            <v>Acero estructural (provisión y montaje) incluye sandblasting</v>
          </cell>
          <cell r="C292" t="str">
            <v>kg</v>
          </cell>
          <cell r="D292">
            <v>1</v>
          </cell>
          <cell r="E292">
            <v>4.5</v>
          </cell>
        </row>
        <row r="293">
          <cell r="A293">
            <v>482</v>
          </cell>
          <cell r="B293" t="str">
            <v>Hormigón premezclado f'c=280Kg/cm2 (Incluye Encofrado) vigas</v>
          </cell>
          <cell r="C293" t="str">
            <v>m3</v>
          </cell>
          <cell r="D293">
            <v>1</v>
          </cell>
          <cell r="E293">
            <v>283.75</v>
          </cell>
        </row>
        <row r="294">
          <cell r="A294">
            <v>483</v>
          </cell>
          <cell r="B294" t="str">
            <v>Hormigón premezclado f'c=280Kg/cm2 (Incluye Encofrado) en columnas</v>
          </cell>
          <cell r="C294" t="str">
            <v>m3</v>
          </cell>
          <cell r="D294">
            <v>1</v>
          </cell>
          <cell r="E294">
            <v>299.82</v>
          </cell>
        </row>
        <row r="295">
          <cell r="A295">
            <v>484</v>
          </cell>
          <cell r="B295" t="str">
            <v>Hormigón premezclado f'c=280Kg/cm2 (Incluye Encofrado) en plintos</v>
          </cell>
          <cell r="C295" t="str">
            <v>m3</v>
          </cell>
          <cell r="D295">
            <v>1</v>
          </cell>
          <cell r="E295">
            <v>246.58</v>
          </cell>
        </row>
        <row r="296">
          <cell r="A296">
            <v>485</v>
          </cell>
          <cell r="B296" t="str">
            <v>Hormigón premezclado f'c=280Kg/cm2 (Incluye Encofrado) en riostras</v>
          </cell>
          <cell r="C296" t="str">
            <v>m3</v>
          </cell>
          <cell r="D296">
            <v>1</v>
          </cell>
          <cell r="E296">
            <v>280.8</v>
          </cell>
        </row>
        <row r="297">
          <cell r="A297">
            <v>486</v>
          </cell>
          <cell r="B297" t="str">
            <v>Hormigón premezclado f'c=140Kg/cm2 (Incluye Encofrado) en replantillo</v>
          </cell>
          <cell r="C297" t="str">
            <v>m3</v>
          </cell>
          <cell r="D297">
            <v>1</v>
          </cell>
          <cell r="E297">
            <v>161.22999999999999</v>
          </cell>
        </row>
        <row r="298">
          <cell r="A298">
            <v>487</v>
          </cell>
          <cell r="B298" t="str">
            <v xml:space="preserve">Perforación de micropilotes </v>
          </cell>
          <cell r="C298" t="str">
            <v>m</v>
          </cell>
          <cell r="D298">
            <v>1</v>
          </cell>
          <cell r="E298">
            <v>6.68</v>
          </cell>
        </row>
        <row r="299">
          <cell r="A299">
            <v>488</v>
          </cell>
          <cell r="B299" t="str">
            <v xml:space="preserve">Hormigón simple en losa de cimentación f´c=240kg/cm2, con endurecedor y pigmento, incluye encofrado lateral </v>
          </cell>
          <cell r="C299" t="str">
            <v>m3</v>
          </cell>
          <cell r="D299">
            <v>1</v>
          </cell>
          <cell r="E299">
            <v>269.27999999999997</v>
          </cell>
        </row>
        <row r="300">
          <cell r="A300">
            <v>489</v>
          </cell>
          <cell r="B300" t="str">
            <v xml:space="preserve">Hormigón simple en micropilotes f´c=240 kg/cm2 con aditivo expansor </v>
          </cell>
          <cell r="C300" t="str">
            <v>m3</v>
          </cell>
          <cell r="D300">
            <v>1</v>
          </cell>
          <cell r="E300">
            <v>244.42</v>
          </cell>
        </row>
        <row r="301">
          <cell r="A301">
            <v>490</v>
          </cell>
          <cell r="B301" t="str">
            <v>Hormigón premezclado en cadenas f´c=280kg/cm2 (incluye encofrado)</v>
          </cell>
          <cell r="C301" t="str">
            <v>m3</v>
          </cell>
          <cell r="D301">
            <v>1</v>
          </cell>
          <cell r="E301">
            <v>260.58</v>
          </cell>
        </row>
        <row r="302">
          <cell r="A302">
            <v>491</v>
          </cell>
          <cell r="B302" t="str">
            <v>Homirgón premezclado en muro f´c=280kg/cm2 (incluye encofrado)</v>
          </cell>
          <cell r="C302" t="str">
            <v>m3</v>
          </cell>
          <cell r="D302">
            <v>1</v>
          </cell>
          <cell r="E302">
            <v>283.48</v>
          </cell>
        </row>
        <row r="303">
          <cell r="A303">
            <v>492</v>
          </cell>
          <cell r="B303" t="str">
            <v>Hormigón premezclado en columnas f´c=350kg/cm2 (incluye encofrado)</v>
          </cell>
          <cell r="C303" t="str">
            <v>m3</v>
          </cell>
          <cell r="D303">
            <v>1</v>
          </cell>
          <cell r="E303">
            <v>311.69</v>
          </cell>
        </row>
        <row r="304">
          <cell r="A304">
            <v>493</v>
          </cell>
          <cell r="B304" t="str">
            <v>Hormigón premezclado en losas f´c=350kg/cm2 (inlcuye encofrado)</v>
          </cell>
          <cell r="C304" t="str">
            <v>m3</v>
          </cell>
          <cell r="D304">
            <v>1</v>
          </cell>
          <cell r="E304">
            <v>322.58999999999997</v>
          </cell>
        </row>
        <row r="305">
          <cell r="A305">
            <v>494</v>
          </cell>
          <cell r="B305" t="str">
            <v>Dados de hormigón f´c=350kg/cm2</v>
          </cell>
          <cell r="C305" t="str">
            <v>m3</v>
          </cell>
          <cell r="D305">
            <v>1</v>
          </cell>
          <cell r="E305">
            <v>294.48</v>
          </cell>
        </row>
        <row r="306">
          <cell r="A306">
            <v>495</v>
          </cell>
          <cell r="B306" t="str">
            <v>Hormigón premezclado en zapata f´c=350kg/cm2</v>
          </cell>
          <cell r="C306" t="str">
            <v>m3</v>
          </cell>
          <cell r="D306">
            <v>1</v>
          </cell>
          <cell r="E306">
            <v>298.83999999999997</v>
          </cell>
        </row>
        <row r="307">
          <cell r="A307">
            <v>496</v>
          </cell>
          <cell r="B307" t="str">
            <v>Hormigón premezclado en escalera f´c=350kg/cm2</v>
          </cell>
          <cell r="C307" t="str">
            <v>m3</v>
          </cell>
          <cell r="D307">
            <v>1</v>
          </cell>
          <cell r="E307">
            <v>354.65</v>
          </cell>
        </row>
        <row r="308">
          <cell r="A308">
            <v>497</v>
          </cell>
          <cell r="B308" t="str">
            <v>Hormigón premezclado en plintos f´c=350kg/cm2 (incluye encofrado)</v>
          </cell>
          <cell r="C308" t="str">
            <v>m3</v>
          </cell>
          <cell r="D308">
            <v>1</v>
          </cell>
          <cell r="E308">
            <v>274.64999999999998</v>
          </cell>
        </row>
        <row r="309">
          <cell r="A309">
            <v>498</v>
          </cell>
          <cell r="B309" t="str">
            <v>Pilotes prefabricados de 35x35  f´c=350kg/cm2</v>
          </cell>
          <cell r="C309" t="str">
            <v>m</v>
          </cell>
          <cell r="D309">
            <v>1</v>
          </cell>
          <cell r="E309">
            <v>96.43</v>
          </cell>
        </row>
        <row r="310">
          <cell r="A310">
            <v>499</v>
          </cell>
          <cell r="B310" t="str">
            <v>Hormigón premezclado en muros f´c=350kg/cm2 (incluye encofrado)</v>
          </cell>
          <cell r="C310" t="str">
            <v>m3</v>
          </cell>
          <cell r="D310">
            <v>1</v>
          </cell>
          <cell r="E310">
            <v>311.7</v>
          </cell>
        </row>
        <row r="311">
          <cell r="A311">
            <v>500</v>
          </cell>
          <cell r="B311" t="str">
            <v>Hormigón premezclado en losa f´c=280kg/cm2</v>
          </cell>
          <cell r="C311" t="str">
            <v>m3</v>
          </cell>
          <cell r="D311">
            <v>1</v>
          </cell>
          <cell r="E311">
            <v>303.83999999999997</v>
          </cell>
        </row>
        <row r="312">
          <cell r="A312">
            <v>501</v>
          </cell>
          <cell r="B312" t="str">
            <v xml:space="preserve">Hormigón premezclado f´c=350kg/cm2 para pavimento rígido </v>
          </cell>
          <cell r="C312" t="str">
            <v>m3</v>
          </cell>
          <cell r="D312">
            <v>1</v>
          </cell>
          <cell r="E312">
            <v>206.44</v>
          </cell>
        </row>
        <row r="313">
          <cell r="A313">
            <v>502</v>
          </cell>
          <cell r="B313" t="str">
            <v>Pernos expansivos ø 1/2"x3"</v>
          </cell>
          <cell r="C313" t="str">
            <v>u</v>
          </cell>
          <cell r="D313">
            <v>1</v>
          </cell>
          <cell r="E313">
            <v>2.56</v>
          </cell>
        </row>
        <row r="314">
          <cell r="A314">
            <v>503</v>
          </cell>
          <cell r="B314" t="str">
            <v>Hormigón premezclado f´c=210 kg/cm2</v>
          </cell>
          <cell r="C314" t="str">
            <v>m3</v>
          </cell>
          <cell r="D314">
            <v>1</v>
          </cell>
          <cell r="E314">
            <v>173.22</v>
          </cell>
        </row>
        <row r="315">
          <cell r="A315">
            <v>504</v>
          </cell>
          <cell r="B315" t="str">
            <v>Perfil C 100x50x3mm</v>
          </cell>
          <cell r="C315" t="str">
            <v>u</v>
          </cell>
          <cell r="D315">
            <v>1</v>
          </cell>
          <cell r="E315">
            <v>41.41</v>
          </cell>
        </row>
        <row r="316">
          <cell r="A316">
            <v>505</v>
          </cell>
          <cell r="B316" t="str">
            <v>Hormigón premezclado f´c=280 kg/cm2 en zapata (incluye encofrado)</v>
          </cell>
          <cell r="C316" t="str">
            <v>m3</v>
          </cell>
          <cell r="D316">
            <v>1</v>
          </cell>
          <cell r="E316">
            <v>274.95999999999998</v>
          </cell>
        </row>
        <row r="317">
          <cell r="A317">
            <v>506</v>
          </cell>
          <cell r="B317" t="str">
            <v xml:space="preserve">Hormigón f´c=280kg/cm2 para viga canal  (incluye encofrado) </v>
          </cell>
          <cell r="C317" t="str">
            <v>m3</v>
          </cell>
          <cell r="D317">
            <v>1</v>
          </cell>
          <cell r="E317">
            <v>295.14</v>
          </cell>
        </row>
        <row r="318">
          <cell r="A318">
            <v>507</v>
          </cell>
          <cell r="B318" t="str">
            <v>Hormigón premezclado en vigas f´c=350kg/cm2 (incluye encofrado)</v>
          </cell>
          <cell r="C318" t="str">
            <v>m3</v>
          </cell>
          <cell r="D318">
            <v>1</v>
          </cell>
          <cell r="E318">
            <v>299.85000000000002</v>
          </cell>
        </row>
        <row r="319">
          <cell r="A319">
            <v>508</v>
          </cell>
          <cell r="B319" t="str">
            <v xml:space="preserve">Hormigón f´c=350kg/cm2 para viga canal  (incluye encofrado) </v>
          </cell>
          <cell r="C319" t="str">
            <v>m3</v>
          </cell>
          <cell r="D319">
            <v>1</v>
          </cell>
          <cell r="E319">
            <v>312.67</v>
          </cell>
        </row>
        <row r="320">
          <cell r="A320">
            <v>509</v>
          </cell>
          <cell r="B320" t="str">
            <v>Pavimento de Hormigón de cem. Pórt. Mod. Rot. Flexión 4,5 MPA/28d(Inc. Relleno de juntas)</v>
          </cell>
          <cell r="C320" t="str">
            <v>m3</v>
          </cell>
          <cell r="D320">
            <v>1</v>
          </cell>
          <cell r="E320">
            <v>141.74</v>
          </cell>
        </row>
        <row r="321">
          <cell r="A321">
            <v>510</v>
          </cell>
          <cell r="B321" t="str">
            <v>Base de columnas prefabricada de hormigon armado F´c=350kg/cm2</v>
          </cell>
          <cell r="C321" t="str">
            <v>m3</v>
          </cell>
          <cell r="D321">
            <v>1</v>
          </cell>
          <cell r="E321">
            <v>372.3</v>
          </cell>
        </row>
        <row r="322">
          <cell r="A322">
            <v>511</v>
          </cell>
          <cell r="B322" t="str">
            <v>Hormigón Simple en losa Cimentacion o con DECK f 'c= 280 kg/cm2 (Encofrado lateral)</v>
          </cell>
          <cell r="C322" t="str">
            <v>m3</v>
          </cell>
          <cell r="D322">
            <v>1</v>
          </cell>
          <cell r="E322">
            <v>221.42</v>
          </cell>
        </row>
        <row r="323">
          <cell r="A323">
            <v>512</v>
          </cell>
          <cell r="B323" t="str">
            <v>Cabezal de hormigon f´c=350Kg/cm2 (1,0x1,0x0,35m)</v>
          </cell>
          <cell r="C323" t="str">
            <v>u</v>
          </cell>
          <cell r="D323">
            <v>1</v>
          </cell>
          <cell r="E323">
            <v>127.81</v>
          </cell>
        </row>
        <row r="324">
          <cell r="A324">
            <v>513</v>
          </cell>
          <cell r="B324" t="str">
            <v>Pantalla de microhormigon lanzado (con enlumax estructural)</v>
          </cell>
          <cell r="C324" t="str">
            <v>m2</v>
          </cell>
          <cell r="D324">
            <v>1</v>
          </cell>
          <cell r="E324">
            <v>19.53</v>
          </cell>
        </row>
        <row r="325">
          <cell r="A325">
            <v>514</v>
          </cell>
          <cell r="B325" t="str">
            <v>Izado y colocacion de vigas prefabricadas en muelles</v>
          </cell>
          <cell r="C325" t="str">
            <v>u</v>
          </cell>
          <cell r="D325">
            <v>1</v>
          </cell>
          <cell r="E325">
            <v>72.69</v>
          </cell>
        </row>
        <row r="326">
          <cell r="A326">
            <v>515</v>
          </cell>
          <cell r="B326" t="str">
            <v>Hormigón premezclado en escalera f´c=280kg/cm2</v>
          </cell>
          <cell r="C326" t="str">
            <v>m3</v>
          </cell>
          <cell r="D326">
            <v>1</v>
          </cell>
          <cell r="E326">
            <v>333.29</v>
          </cell>
        </row>
        <row r="327">
          <cell r="A327">
            <v>516</v>
          </cell>
          <cell r="B327" t="str">
            <v>Anclaje en muros (Perf. 4" varillas 32mm L=8m</v>
          </cell>
          <cell r="C327" t="str">
            <v>m</v>
          </cell>
          <cell r="D327">
            <v>1</v>
          </cell>
          <cell r="E327">
            <v>419.28</v>
          </cell>
        </row>
        <row r="328">
          <cell r="A328">
            <v>517</v>
          </cell>
          <cell r="B328" t="str">
            <v>Fibras de acero para losas</v>
          </cell>
          <cell r="C328" t="str">
            <v>kg</v>
          </cell>
          <cell r="D328">
            <v>1</v>
          </cell>
          <cell r="E328">
            <v>1.93</v>
          </cell>
        </row>
        <row r="329">
          <cell r="A329">
            <v>518</v>
          </cell>
          <cell r="B329" t="str">
            <v>Aisladores sismicos 3D,Suministro instalacion, pruebas</v>
          </cell>
          <cell r="C329" t="str">
            <v>u</v>
          </cell>
          <cell r="D329">
            <v>1</v>
          </cell>
          <cell r="E329">
            <v>78491.58</v>
          </cell>
        </row>
        <row r="330">
          <cell r="A330">
            <v>519</v>
          </cell>
          <cell r="B330" t="str">
            <v>Hormigón para aceras exteriores f´c=210kg/cm2 e=0,12 (No incluye petreos)</v>
          </cell>
          <cell r="C330" t="str">
            <v>m2</v>
          </cell>
          <cell r="D330">
            <v>1</v>
          </cell>
          <cell r="E330">
            <v>18.62</v>
          </cell>
        </row>
        <row r="331">
          <cell r="A331">
            <v>520</v>
          </cell>
          <cell r="B331" t="str">
            <v>Hormigón para muro de cerramiento exterior f´c=180kg/cm2 (no incluye petreos)</v>
          </cell>
          <cell r="C331" t="str">
            <v>m3</v>
          </cell>
          <cell r="D331">
            <v>1</v>
          </cell>
          <cell r="E331">
            <v>179.45</v>
          </cell>
        </row>
        <row r="332">
          <cell r="A332">
            <v>521</v>
          </cell>
          <cell r="B332" t="str">
            <v>Perforaciones de columnas con taladro industrial</v>
          </cell>
          <cell r="C332" t="str">
            <v>pto</v>
          </cell>
          <cell r="D332">
            <v>1</v>
          </cell>
          <cell r="E332">
            <v>5.29</v>
          </cell>
        </row>
        <row r="333">
          <cell r="A333">
            <v>522</v>
          </cell>
          <cell r="B333" t="str">
            <v>Hormigón armado f´c=240kg/cm2 para cimentación de torres de alumbrado</v>
          </cell>
          <cell r="C333" t="str">
            <v>m3</v>
          </cell>
          <cell r="D333">
            <v>1</v>
          </cell>
          <cell r="E333">
            <v>292.75</v>
          </cell>
        </row>
        <row r="334">
          <cell r="A334">
            <v>523</v>
          </cell>
          <cell r="B334" t="str">
            <v>Mantenimiento de estructura metálica inc. Pintura</v>
          </cell>
          <cell r="C334" t="str">
            <v>kg</v>
          </cell>
          <cell r="D334">
            <v>1</v>
          </cell>
          <cell r="E334">
            <v>1.36</v>
          </cell>
        </row>
        <row r="335">
          <cell r="A335">
            <v>524</v>
          </cell>
          <cell r="B335" t="str">
            <v>Pilotes de hormigon de 60x60cm</v>
          </cell>
          <cell r="C335" t="str">
            <v>m</v>
          </cell>
          <cell r="D335">
            <v>1</v>
          </cell>
          <cell r="E335">
            <v>180.39</v>
          </cell>
        </row>
        <row r="336">
          <cell r="A336">
            <v>525</v>
          </cell>
          <cell r="B336" t="str">
            <v>Curado de vías con aditivo químico</v>
          </cell>
          <cell r="C336" t="str">
            <v>m2</v>
          </cell>
          <cell r="D336">
            <v>1</v>
          </cell>
          <cell r="E336">
            <v>0.77</v>
          </cell>
        </row>
        <row r="337">
          <cell r="A337">
            <v>526</v>
          </cell>
          <cell r="B337" t="str">
            <v>Formaletas de espuma flex h=0,30m (alivianamiento de losa)</v>
          </cell>
          <cell r="C337" t="str">
            <v>m2</v>
          </cell>
          <cell r="D337">
            <v>1</v>
          </cell>
          <cell r="E337">
            <v>12.64</v>
          </cell>
        </row>
        <row r="338">
          <cell r="A338">
            <v>527</v>
          </cell>
          <cell r="B338" t="str">
            <v>Estructura soportante de pared con panel metálico tipo Kubionda</v>
          </cell>
          <cell r="C338" t="str">
            <v>m2</v>
          </cell>
          <cell r="D338">
            <v>1</v>
          </cell>
          <cell r="E338">
            <v>67.59</v>
          </cell>
        </row>
        <row r="339">
          <cell r="A339">
            <v>528</v>
          </cell>
          <cell r="B339" t="str">
            <v xml:space="preserve">Louver ACERO ASTM A36 con malla antimosquito </v>
          </cell>
          <cell r="C339" t="str">
            <v>m2</v>
          </cell>
          <cell r="D339">
            <v>1</v>
          </cell>
          <cell r="E339">
            <v>171.72</v>
          </cell>
        </row>
        <row r="340">
          <cell r="A340">
            <v>529</v>
          </cell>
          <cell r="B340" t="str">
            <v>Hormigón simple en zapata f´c=210 kg/cm2</v>
          </cell>
          <cell r="C340" t="str">
            <v>m3</v>
          </cell>
          <cell r="D340">
            <v>1</v>
          </cell>
          <cell r="E340">
            <v>236.23</v>
          </cell>
        </row>
        <row r="341">
          <cell r="A341">
            <v>530</v>
          </cell>
          <cell r="B341" t="str">
            <v>Hormigón ciclópeo f´c=210 kg/cm2 (incluye encofrado) HS. 60% P 40%</v>
          </cell>
          <cell r="C341" t="str">
            <v>m3</v>
          </cell>
          <cell r="D341">
            <v>1</v>
          </cell>
          <cell r="E341">
            <v>114.59</v>
          </cell>
        </row>
        <row r="342">
          <cell r="A342">
            <v>531</v>
          </cell>
          <cell r="B342" t="str">
            <v>Pilotes monotubo de perforación 6" (acero)</v>
          </cell>
          <cell r="C342" t="str">
            <v>ml</v>
          </cell>
          <cell r="D342">
            <v>1</v>
          </cell>
          <cell r="E342">
            <v>236.97</v>
          </cell>
        </row>
        <row r="343">
          <cell r="A343">
            <v>532</v>
          </cell>
          <cell r="B343" t="str">
            <v>Hormigón f´c=280kg/cm2 en viga de cimentación (incluye encofrado)</v>
          </cell>
          <cell r="C343" t="str">
            <v>m3</v>
          </cell>
          <cell r="D343">
            <v>1</v>
          </cell>
          <cell r="E343">
            <v>265.33999999999997</v>
          </cell>
        </row>
        <row r="344">
          <cell r="A344">
            <v>533</v>
          </cell>
          <cell r="B344" t="str">
            <v>Anclaje en talud (varilla 20 mm)</v>
          </cell>
          <cell r="C344" t="str">
            <v>ml</v>
          </cell>
          <cell r="D344">
            <v>1</v>
          </cell>
          <cell r="E344">
            <v>23.16</v>
          </cell>
        </row>
        <row r="345">
          <cell r="A345">
            <v>534</v>
          </cell>
          <cell r="B345" t="str">
            <v>Anclaje en talud (varilla 25 mm)</v>
          </cell>
          <cell r="C345" t="str">
            <v>m</v>
          </cell>
          <cell r="D345">
            <v>1</v>
          </cell>
          <cell r="E345">
            <v>26.53</v>
          </cell>
        </row>
        <row r="346">
          <cell r="A346">
            <v>535</v>
          </cell>
          <cell r="B346" t="str">
            <v>Drenaje en talud (PVC 2")</v>
          </cell>
          <cell r="C346" t="str">
            <v>m</v>
          </cell>
          <cell r="D346">
            <v>1</v>
          </cell>
          <cell r="E346">
            <v>3.74</v>
          </cell>
        </row>
        <row r="347">
          <cell r="A347">
            <v>536</v>
          </cell>
          <cell r="B347" t="str">
            <v>Hormigón premezclado f´c= 210 kg/cm2 en plintos (incluye encofrado)</v>
          </cell>
          <cell r="C347" t="str">
            <v>m3</v>
          </cell>
          <cell r="D347">
            <v>1</v>
          </cell>
          <cell r="E347">
            <v>252.27</v>
          </cell>
        </row>
        <row r="348">
          <cell r="A348">
            <v>537</v>
          </cell>
          <cell r="B348" t="str">
            <v>Hormigón premezclado f´c=210kg/cm2 en viga de cimentación (incluye encofrado)</v>
          </cell>
          <cell r="C348" t="str">
            <v>m3</v>
          </cell>
          <cell r="D348">
            <v>1</v>
          </cell>
          <cell r="E348">
            <v>326.75</v>
          </cell>
        </row>
        <row r="349">
          <cell r="A349">
            <v>538</v>
          </cell>
          <cell r="B349" t="str">
            <v xml:space="preserve">Hormigón premezclado f´c=210 kg/cm2 en viga canal Iincluye encofrado </v>
          </cell>
          <cell r="C349" t="str">
            <v>m3</v>
          </cell>
          <cell r="D349">
            <v>1</v>
          </cell>
          <cell r="E349">
            <v>262.36</v>
          </cell>
        </row>
        <row r="350">
          <cell r="A350">
            <v>539</v>
          </cell>
          <cell r="B350" t="str">
            <v>Columneta tubo sch 40 4" (pintura automotriz)</v>
          </cell>
          <cell r="C350" t="str">
            <v>m</v>
          </cell>
          <cell r="D350">
            <v>1</v>
          </cell>
          <cell r="E350">
            <v>155.21</v>
          </cell>
        </row>
        <row r="351">
          <cell r="A351">
            <v>540</v>
          </cell>
          <cell r="B351" t="str">
            <v xml:space="preserve">Limpieza de estructura metálica con sandblasting </v>
          </cell>
          <cell r="C351" t="str">
            <v>kg</v>
          </cell>
          <cell r="D351">
            <v>1</v>
          </cell>
          <cell r="E351">
            <v>1.73</v>
          </cell>
        </row>
        <row r="352">
          <cell r="A352">
            <v>541</v>
          </cell>
          <cell r="B352" t="str">
            <v>Placa metalica de 100x100x5 mm con pernos expansivos</v>
          </cell>
          <cell r="C352" t="str">
            <v>u</v>
          </cell>
          <cell r="D352">
            <v>1</v>
          </cell>
          <cell r="E352">
            <v>29.8</v>
          </cell>
        </row>
        <row r="353">
          <cell r="A353">
            <v>542</v>
          </cell>
          <cell r="B353" t="str">
            <v>Hormigon F´c=180kg/cm2 para cajas incluye encofrado y tapa</v>
          </cell>
          <cell r="C353" t="str">
            <v>m3</v>
          </cell>
          <cell r="D353">
            <v>1</v>
          </cell>
          <cell r="E353">
            <v>202.02</v>
          </cell>
        </row>
        <row r="354">
          <cell r="A354">
            <v>543</v>
          </cell>
          <cell r="B354" t="str">
            <v>Azuche de acero para pilotes</v>
          </cell>
          <cell r="C354" t="str">
            <v>u</v>
          </cell>
          <cell r="D354">
            <v>1</v>
          </cell>
          <cell r="E354">
            <v>76.599999999999994</v>
          </cell>
        </row>
        <row r="355">
          <cell r="A355">
            <v>544</v>
          </cell>
          <cell r="B355" t="str">
            <v>Descabezado de pilotes de hormigon</v>
          </cell>
          <cell r="C355" t="str">
            <v>u</v>
          </cell>
          <cell r="D355">
            <v>1</v>
          </cell>
          <cell r="E355">
            <v>19.54</v>
          </cell>
        </row>
        <row r="356">
          <cell r="A356">
            <v>545</v>
          </cell>
          <cell r="B356" t="str">
            <v>Manejo, izado e incado de pilotes de hormigon</v>
          </cell>
          <cell r="C356" t="str">
            <v>m</v>
          </cell>
          <cell r="D356">
            <v>1</v>
          </cell>
          <cell r="E356">
            <v>183.16</v>
          </cell>
        </row>
        <row r="357">
          <cell r="A357">
            <v>546</v>
          </cell>
          <cell r="B357" t="str">
            <v>Pilote pretensado de 0, 45x0,45m f´c=420kg/cm2</v>
          </cell>
          <cell r="C357" t="str">
            <v>m</v>
          </cell>
          <cell r="D357">
            <v>1</v>
          </cell>
          <cell r="E357">
            <v>165.32</v>
          </cell>
        </row>
        <row r="358">
          <cell r="A358">
            <v>547</v>
          </cell>
          <cell r="B358" t="str">
            <v>Remocion de rocas de talud en muelles y reposicion</v>
          </cell>
          <cell r="C358" t="str">
            <v>m</v>
          </cell>
          <cell r="D358">
            <v>1</v>
          </cell>
          <cell r="E358">
            <v>87.62</v>
          </cell>
        </row>
        <row r="359">
          <cell r="A359">
            <v>548</v>
          </cell>
          <cell r="B359" t="str">
            <v>Defensa fentex AN400 E3 L=1,0m</v>
          </cell>
          <cell r="C359" t="str">
            <v>u</v>
          </cell>
          <cell r="D359">
            <v>1</v>
          </cell>
          <cell r="E359">
            <v>5263.17</v>
          </cell>
        </row>
        <row r="360">
          <cell r="A360">
            <v>549</v>
          </cell>
          <cell r="B360" t="str">
            <v>Defensa fentex AN400 E3 L=2,0m</v>
          </cell>
          <cell r="C360" t="str">
            <v>u</v>
          </cell>
          <cell r="D360">
            <v>1</v>
          </cell>
          <cell r="E360">
            <v>10459.25</v>
          </cell>
        </row>
        <row r="361">
          <cell r="A361">
            <v>550</v>
          </cell>
          <cell r="B361" t="str">
            <v>Defensa fentex AN400 E3 L=3,0m</v>
          </cell>
          <cell r="C361" t="str">
            <v>u</v>
          </cell>
          <cell r="D361">
            <v>1</v>
          </cell>
          <cell r="E361">
            <v>15654.05</v>
          </cell>
        </row>
        <row r="362">
          <cell r="A362">
            <v>551</v>
          </cell>
          <cell r="B362" t="str">
            <v>Pantalla de hormigon f´c=280kg/cm2</v>
          </cell>
          <cell r="C362" t="str">
            <v>m3</v>
          </cell>
          <cell r="D362">
            <v>1</v>
          </cell>
          <cell r="E362">
            <v>295.63</v>
          </cell>
        </row>
        <row r="363">
          <cell r="A363">
            <v>552</v>
          </cell>
          <cell r="B363" t="str">
            <v xml:space="preserve">Relleno con mortero grout </v>
          </cell>
          <cell r="C363" t="str">
            <v>m3</v>
          </cell>
          <cell r="D363">
            <v>1</v>
          </cell>
          <cell r="E363">
            <v>321.92</v>
          </cell>
        </row>
        <row r="364">
          <cell r="A364">
            <v>553</v>
          </cell>
          <cell r="B364" t="str">
            <v>Pilotes de acero  A36 D=550mm E= 16mm</v>
          </cell>
          <cell r="C364" t="str">
            <v>kg</v>
          </cell>
          <cell r="D364">
            <v>1</v>
          </cell>
          <cell r="E364">
            <v>3.85</v>
          </cell>
        </row>
        <row r="365">
          <cell r="A365">
            <v>554</v>
          </cell>
          <cell r="B365" t="str">
            <v>Tapon de hormigon f´c=280kg/cm2</v>
          </cell>
          <cell r="C365" t="str">
            <v>m3</v>
          </cell>
          <cell r="D365">
            <v>1</v>
          </cell>
          <cell r="E365">
            <v>277.97000000000003</v>
          </cell>
        </row>
        <row r="366">
          <cell r="A366">
            <v>555</v>
          </cell>
          <cell r="B366" t="str">
            <v>Topping en cubierta f´c=280kg/cm2 e=15 cm incluye encofrado</v>
          </cell>
          <cell r="C366" t="str">
            <v>m3</v>
          </cell>
          <cell r="D366">
            <v>1</v>
          </cell>
          <cell r="E366">
            <v>216.01</v>
          </cell>
        </row>
        <row r="367">
          <cell r="A367">
            <v>556</v>
          </cell>
          <cell r="B367" t="str">
            <v>Pilote de 6" e= 10 mm  sch 80</v>
          </cell>
          <cell r="C367" t="str">
            <v>m</v>
          </cell>
          <cell r="D367">
            <v>1</v>
          </cell>
          <cell r="E367">
            <v>75.099999999999994</v>
          </cell>
        </row>
        <row r="368">
          <cell r="A368">
            <v>557</v>
          </cell>
          <cell r="B368" t="str">
            <v>Hincado de pilotes (sistema de polipastos)</v>
          </cell>
          <cell r="C368" t="str">
            <v>m</v>
          </cell>
          <cell r="D368">
            <v>1</v>
          </cell>
          <cell r="E368">
            <v>167.65</v>
          </cell>
        </row>
        <row r="369">
          <cell r="A369">
            <v>558</v>
          </cell>
          <cell r="B369" t="str">
            <v>Rueda de deslizamiento móvil</v>
          </cell>
          <cell r="C369" t="str">
            <v>u</v>
          </cell>
          <cell r="D369">
            <v>1</v>
          </cell>
          <cell r="E369">
            <v>369.12</v>
          </cell>
        </row>
        <row r="370">
          <cell r="A370">
            <v>559</v>
          </cell>
          <cell r="B370" t="str">
            <v xml:space="preserve">Tubo de 3,5"  e= 7,62 mm </v>
          </cell>
          <cell r="C370" t="str">
            <v>m</v>
          </cell>
          <cell r="D370">
            <v>1</v>
          </cell>
          <cell r="E370">
            <v>58.8</v>
          </cell>
        </row>
        <row r="371">
          <cell r="A371">
            <v>560</v>
          </cell>
          <cell r="B371" t="str">
            <v>Eje de rotación fijo</v>
          </cell>
          <cell r="C371" t="str">
            <v>u</v>
          </cell>
          <cell r="D371">
            <v>1</v>
          </cell>
          <cell r="E371">
            <v>75.900000000000006</v>
          </cell>
        </row>
        <row r="372">
          <cell r="A372">
            <v>561</v>
          </cell>
          <cell r="B372" t="str">
            <v xml:space="preserve">Poste rodillo </v>
          </cell>
          <cell r="C372" t="str">
            <v>u</v>
          </cell>
          <cell r="D372">
            <v>1</v>
          </cell>
          <cell r="E372">
            <v>181.51</v>
          </cell>
        </row>
        <row r="373">
          <cell r="A373">
            <v>562</v>
          </cell>
          <cell r="B373" t="str">
            <v>Hormigón premezclado en zapata f´c=240kg/cm2 (incluye encofrado)</v>
          </cell>
          <cell r="C373" t="str">
            <v>m3</v>
          </cell>
          <cell r="D373">
            <v>1</v>
          </cell>
          <cell r="E373">
            <v>271.89999999999998</v>
          </cell>
        </row>
        <row r="374">
          <cell r="A374">
            <v>563</v>
          </cell>
          <cell r="B374" t="str">
            <v>Hormigón simple en replantillo f´c=210 kg/cm2</v>
          </cell>
          <cell r="C374" t="str">
            <v>m3</v>
          </cell>
          <cell r="D374">
            <v>1</v>
          </cell>
          <cell r="E374">
            <v>145.06</v>
          </cell>
        </row>
        <row r="375">
          <cell r="A375">
            <v>564</v>
          </cell>
          <cell r="B375" t="str">
            <v>Hormigón premezclado en cadena f´c=350 kg/cm2</v>
          </cell>
          <cell r="C375" t="str">
            <v>m3</v>
          </cell>
          <cell r="D375">
            <v>1</v>
          </cell>
          <cell r="E375">
            <v>280.31</v>
          </cell>
        </row>
        <row r="376">
          <cell r="A376">
            <v>565</v>
          </cell>
          <cell r="B376" t="str">
            <v>Cabezales de Hormigon f´c=280Kg/cm2</v>
          </cell>
          <cell r="C376" t="str">
            <v>m3</v>
          </cell>
          <cell r="D376">
            <v>1</v>
          </cell>
          <cell r="E376">
            <v>224.36</v>
          </cell>
        </row>
        <row r="377">
          <cell r="A377">
            <v>566</v>
          </cell>
          <cell r="B377" t="str">
            <v>Hormigon en plintos f´c=240kg/cm2 incluye transporte en lancha</v>
          </cell>
          <cell r="C377" t="str">
            <v>m3</v>
          </cell>
          <cell r="D377">
            <v>1</v>
          </cell>
          <cell r="E377">
            <v>344.8</v>
          </cell>
        </row>
        <row r="378">
          <cell r="A378">
            <v>567</v>
          </cell>
          <cell r="B378" t="str">
            <v>Hormigon en cadenas f´c=240kg/cm2 incluye transporte en lancha</v>
          </cell>
          <cell r="C378" t="str">
            <v>m3</v>
          </cell>
          <cell r="D378">
            <v>1</v>
          </cell>
          <cell r="E378">
            <v>371.29</v>
          </cell>
        </row>
        <row r="379">
          <cell r="A379">
            <v>568</v>
          </cell>
          <cell r="B379" t="str">
            <v>Hormigon en columnas f´c=240kg/cm2 incluye transporte en lancha</v>
          </cell>
          <cell r="C379" t="str">
            <v>m3</v>
          </cell>
          <cell r="D379">
            <v>1</v>
          </cell>
          <cell r="E379">
            <v>415.03</v>
          </cell>
        </row>
        <row r="380">
          <cell r="A380">
            <v>569</v>
          </cell>
          <cell r="B380" t="str">
            <v>Hormigon en vigas f´c=240kg/cm2 incluye transporte en lancha</v>
          </cell>
          <cell r="C380" t="str">
            <v>m3</v>
          </cell>
          <cell r="D380">
            <v>1</v>
          </cell>
          <cell r="E380">
            <v>410.27</v>
          </cell>
        </row>
        <row r="381">
          <cell r="A381">
            <v>570</v>
          </cell>
          <cell r="B381" t="str">
            <v>Placa colaborante DECK metálico 0,65mm incluye transporte en lancha</v>
          </cell>
          <cell r="C381" t="str">
            <v>m2</v>
          </cell>
          <cell r="D381">
            <v>1</v>
          </cell>
          <cell r="E381">
            <v>30.98</v>
          </cell>
        </row>
        <row r="382">
          <cell r="A382">
            <v>571</v>
          </cell>
          <cell r="B382" t="str">
            <v>Columnetas 10 x 10 cm (2Ø 10 + 1Ø8 c/20 cm.)</v>
          </cell>
          <cell r="C382" t="str">
            <v>m</v>
          </cell>
          <cell r="D382">
            <v>1</v>
          </cell>
          <cell r="E382">
            <v>13.33</v>
          </cell>
        </row>
        <row r="383">
          <cell r="A383">
            <v>572</v>
          </cell>
          <cell r="B383" t="str">
            <v>Dinteles 10 x 10 cm (2Ø 10 + 1Ø8 c/20 cm.)</v>
          </cell>
          <cell r="C383" t="str">
            <v>m</v>
          </cell>
          <cell r="D383">
            <v>1</v>
          </cell>
          <cell r="E383">
            <v>13.06</v>
          </cell>
        </row>
        <row r="384">
          <cell r="A384">
            <v>573</v>
          </cell>
          <cell r="B384" t="str">
            <v>Acero estructural A36 (tuberia )</v>
          </cell>
          <cell r="C384" t="str">
            <v>kg</v>
          </cell>
          <cell r="D384">
            <v>1</v>
          </cell>
          <cell r="E384">
            <v>4.0199999999999996</v>
          </cell>
        </row>
        <row r="385">
          <cell r="A385">
            <v>574</v>
          </cell>
          <cell r="B385" t="str">
            <v xml:space="preserve">Vigas IPE </v>
          </cell>
          <cell r="C385" t="str">
            <v>kg</v>
          </cell>
          <cell r="D385">
            <v>1</v>
          </cell>
          <cell r="E385">
            <v>4.0599999999999996</v>
          </cell>
        </row>
        <row r="386">
          <cell r="A386">
            <v>575</v>
          </cell>
          <cell r="B386" t="str">
            <v>Planchas de acero CAL 16 (1,6mm)</v>
          </cell>
          <cell r="C386" t="str">
            <v>m2</v>
          </cell>
          <cell r="D386">
            <v>1</v>
          </cell>
          <cell r="E386">
            <v>31.94</v>
          </cell>
        </row>
        <row r="387">
          <cell r="A387">
            <v>576</v>
          </cell>
          <cell r="B387" t="str">
            <v>Planchas de acero CAL 8 (0,8mm)</v>
          </cell>
          <cell r="C387" t="str">
            <v>m2</v>
          </cell>
          <cell r="D387">
            <v>1</v>
          </cell>
          <cell r="E387">
            <v>16.399999999999999</v>
          </cell>
        </row>
        <row r="388">
          <cell r="A388">
            <v>577</v>
          </cell>
          <cell r="B388" t="str">
            <v>Pilote tubo de 10" SCH 40</v>
          </cell>
          <cell r="C388" t="str">
            <v>ml</v>
          </cell>
          <cell r="D388">
            <v>1</v>
          </cell>
          <cell r="E388">
            <v>349.91</v>
          </cell>
        </row>
        <row r="389">
          <cell r="A389">
            <v>578</v>
          </cell>
        </row>
        <row r="403">
          <cell r="A403" t="str">
            <v/>
          </cell>
          <cell r="B403" t="str">
            <v>MAMPOSTERIA</v>
          </cell>
        </row>
        <row r="404">
          <cell r="A404">
            <v>1001</v>
          </cell>
          <cell r="B404" t="str">
            <v>Cuadrada de boquetes para puertas y ventanas</v>
          </cell>
          <cell r="C404" t="str">
            <v>m</v>
          </cell>
          <cell r="D404">
            <v>1</v>
          </cell>
          <cell r="E404">
            <v>3.13</v>
          </cell>
        </row>
        <row r="405">
          <cell r="A405">
            <v>1002</v>
          </cell>
          <cell r="B405" t="str">
            <v>Mampostería de bloque 10cm</v>
          </cell>
          <cell r="C405" t="str">
            <v>m2</v>
          </cell>
          <cell r="D405">
            <v>1</v>
          </cell>
          <cell r="E405">
            <v>14.73</v>
          </cell>
        </row>
        <row r="406">
          <cell r="A406">
            <v>1003</v>
          </cell>
          <cell r="B406" t="str">
            <v>Mampostería de bloque de 15cm</v>
          </cell>
          <cell r="C406" t="str">
            <v>m2</v>
          </cell>
          <cell r="D406">
            <v>1</v>
          </cell>
          <cell r="E406">
            <v>16.510000000000002</v>
          </cell>
        </row>
        <row r="407">
          <cell r="A407">
            <v>1004</v>
          </cell>
          <cell r="B407" t="str">
            <v>Mampostería de bloque de 20cm</v>
          </cell>
          <cell r="C407" t="str">
            <v>m2</v>
          </cell>
          <cell r="D407">
            <v>1</v>
          </cell>
          <cell r="E407">
            <v>17.62</v>
          </cell>
        </row>
        <row r="408">
          <cell r="A408">
            <v>1005</v>
          </cell>
          <cell r="B408" t="str">
            <v>Mampostería de ladrillo burrito  para patas de mesones</v>
          </cell>
          <cell r="C408" t="str">
            <v>m2</v>
          </cell>
          <cell r="D408">
            <v>1</v>
          </cell>
          <cell r="E408">
            <v>15.41</v>
          </cell>
        </row>
        <row r="409">
          <cell r="A409">
            <v>1006</v>
          </cell>
          <cell r="B409" t="str">
            <v>Mampostería de ladrillo macizo de 15cm</v>
          </cell>
          <cell r="C409" t="str">
            <v>m2</v>
          </cell>
          <cell r="D409">
            <v>1</v>
          </cell>
          <cell r="E409">
            <v>17.23</v>
          </cell>
        </row>
        <row r="410">
          <cell r="A410">
            <v>1007</v>
          </cell>
          <cell r="B410" t="str">
            <v>Mampostería de ladrillo macizo de 30cm</v>
          </cell>
          <cell r="C410" t="str">
            <v>m2</v>
          </cell>
          <cell r="D410">
            <v>1</v>
          </cell>
          <cell r="E410">
            <v>18.760000000000002</v>
          </cell>
        </row>
        <row r="411">
          <cell r="A411">
            <v>1008</v>
          </cell>
          <cell r="B411" t="str">
            <v>Mampostería de ladrillo mambrón 10cm</v>
          </cell>
          <cell r="C411" t="str">
            <v>m2</v>
          </cell>
          <cell r="D411">
            <v>1</v>
          </cell>
          <cell r="E411">
            <v>18.93</v>
          </cell>
        </row>
        <row r="412">
          <cell r="A412">
            <v>1009</v>
          </cell>
          <cell r="B412" t="str">
            <v>Mampostería de ladrillo mambrón 20cm</v>
          </cell>
          <cell r="C412" t="str">
            <v>m2</v>
          </cell>
          <cell r="D412">
            <v>1</v>
          </cell>
          <cell r="E412">
            <v>18.100000000000001</v>
          </cell>
        </row>
        <row r="413">
          <cell r="A413">
            <v>1010</v>
          </cell>
          <cell r="B413" t="str">
            <v>Bordillo de tina de baño h=20cm, bloque enlucido Inc. cerámica</v>
          </cell>
          <cell r="C413" t="str">
            <v>m</v>
          </cell>
          <cell r="D413">
            <v>1</v>
          </cell>
          <cell r="E413">
            <v>19.190000000000001</v>
          </cell>
        </row>
        <row r="414">
          <cell r="A414">
            <v>1011</v>
          </cell>
          <cell r="B414" t="str">
            <v>Ladrillo de vidrio con estructura metálica de 19x19x8</v>
          </cell>
          <cell r="C414" t="str">
            <v>m2</v>
          </cell>
          <cell r="D414">
            <v>1</v>
          </cell>
          <cell r="E414">
            <v>208.05</v>
          </cell>
        </row>
        <row r="415">
          <cell r="A415">
            <v>1012</v>
          </cell>
          <cell r="B415" t="str">
            <v>Mampostería de piedra</v>
          </cell>
          <cell r="C415" t="str">
            <v>m3</v>
          </cell>
          <cell r="D415">
            <v>1</v>
          </cell>
          <cell r="E415">
            <v>50.4</v>
          </cell>
        </row>
        <row r="416">
          <cell r="A416">
            <v>1013</v>
          </cell>
          <cell r="B416" t="str">
            <v>Mampostería de jaboncillo con mortero 1:4</v>
          </cell>
          <cell r="C416" t="str">
            <v>m2</v>
          </cell>
          <cell r="D416">
            <v>1</v>
          </cell>
          <cell r="E416">
            <v>19.27</v>
          </cell>
        </row>
        <row r="417">
          <cell r="A417">
            <v>1014</v>
          </cell>
          <cell r="B417" t="str">
            <v>Mortero:1-4</v>
          </cell>
          <cell r="C417" t="str">
            <v>m2</v>
          </cell>
          <cell r="D417">
            <v>1</v>
          </cell>
          <cell r="E417">
            <v>6.35</v>
          </cell>
        </row>
        <row r="418">
          <cell r="A418">
            <v>1015</v>
          </cell>
          <cell r="B418" t="str">
            <v>Vaciado de mortero en canutos</v>
          </cell>
          <cell r="C418" t="str">
            <v>u</v>
          </cell>
          <cell r="D418">
            <v>1</v>
          </cell>
          <cell r="E418">
            <v>2.46</v>
          </cell>
        </row>
        <row r="419">
          <cell r="A419">
            <v>1016</v>
          </cell>
          <cell r="B419" t="str">
            <v>Mampostería de ladrillo visto de 15cm</v>
          </cell>
          <cell r="C419" t="str">
            <v>m2</v>
          </cell>
          <cell r="D419">
            <v>1</v>
          </cell>
          <cell r="E419">
            <v>20.21</v>
          </cell>
        </row>
        <row r="420">
          <cell r="A420">
            <v>1017</v>
          </cell>
          <cell r="B420" t="str">
            <v>Mampostería de ladrillo visto de 30cm ( doble)</v>
          </cell>
          <cell r="C420" t="str">
            <v>m2</v>
          </cell>
          <cell r="D420">
            <v>1</v>
          </cell>
          <cell r="E420">
            <v>40.32</v>
          </cell>
        </row>
        <row r="421">
          <cell r="A421">
            <v>1018</v>
          </cell>
          <cell r="B421" t="str">
            <v>Mampostería de piedra revocada E=0,50m</v>
          </cell>
          <cell r="C421" t="str">
            <v>m3</v>
          </cell>
          <cell r="D421">
            <v>1</v>
          </cell>
          <cell r="E421">
            <v>54.65</v>
          </cell>
        </row>
        <row r="422">
          <cell r="A422">
            <v>1019</v>
          </cell>
          <cell r="B422" t="str">
            <v>Bordillo de tina de baño h=15cm, bloque enlucido Inc. Cerámica</v>
          </cell>
          <cell r="C422" t="str">
            <v>m</v>
          </cell>
          <cell r="D422">
            <v>1</v>
          </cell>
          <cell r="E422">
            <v>17.84</v>
          </cell>
        </row>
        <row r="423">
          <cell r="A423">
            <v>1020</v>
          </cell>
          <cell r="B423" t="str">
            <v>Mampostería de gypsum dos caras</v>
          </cell>
          <cell r="C423" t="str">
            <v>m2</v>
          </cell>
          <cell r="D423">
            <v>1</v>
          </cell>
          <cell r="E423">
            <v>33.64</v>
          </cell>
        </row>
        <row r="424">
          <cell r="A424">
            <v>1021</v>
          </cell>
          <cell r="B424" t="str">
            <v>mampostería de hormigón 2 e=14cm incluye filos, cuadrada de boquetes y remates</v>
          </cell>
          <cell r="C424" t="str">
            <v>m2</v>
          </cell>
          <cell r="D424">
            <v>1</v>
          </cell>
          <cell r="E424">
            <v>36.229999999999997</v>
          </cell>
        </row>
        <row r="425">
          <cell r="A425">
            <v>1022</v>
          </cell>
          <cell r="B425" t="str">
            <v>Mampostería de bloque 10cm incluye transp. En lancha</v>
          </cell>
          <cell r="C425" t="str">
            <v>m2</v>
          </cell>
          <cell r="D425">
            <v>1</v>
          </cell>
          <cell r="E425">
            <v>19.809999999999999</v>
          </cell>
        </row>
        <row r="426">
          <cell r="A426">
            <v>1023</v>
          </cell>
          <cell r="B426" t="str">
            <v>Mampostería de bloque de 15cm incluye trasp. En lancha</v>
          </cell>
          <cell r="C426" t="str">
            <v>m2</v>
          </cell>
          <cell r="D426">
            <v>1</v>
          </cell>
          <cell r="E426">
            <v>20.84</v>
          </cell>
        </row>
        <row r="427">
          <cell r="A427">
            <v>1024</v>
          </cell>
          <cell r="B427" t="str">
            <v>Mampostería de piedra incluy. Transp. En lancha</v>
          </cell>
          <cell r="C427" t="str">
            <v>m3</v>
          </cell>
          <cell r="D427">
            <v>1</v>
          </cell>
          <cell r="E427">
            <v>59.79</v>
          </cell>
        </row>
        <row r="428">
          <cell r="A428">
            <v>1025</v>
          </cell>
          <cell r="B428" t="str">
            <v>Chaflan de hormigon simple</v>
          </cell>
          <cell r="C428" t="str">
            <v>m</v>
          </cell>
          <cell r="D428">
            <v>1</v>
          </cell>
          <cell r="E428">
            <v>7.07</v>
          </cell>
        </row>
        <row r="429">
          <cell r="A429">
            <v>1026</v>
          </cell>
          <cell r="B429" t="str">
            <v xml:space="preserve">Bloque ornamental 10x20x20 </v>
          </cell>
          <cell r="C429" t="str">
            <v>m2</v>
          </cell>
          <cell r="D429">
            <v>1</v>
          </cell>
          <cell r="E429">
            <v>20.440000000000001</v>
          </cell>
        </row>
        <row r="430">
          <cell r="A430">
            <v>1027</v>
          </cell>
          <cell r="B430" t="str">
            <v>Bloque Ornamental 8x20x20 (25m2)</v>
          </cell>
          <cell r="C430" t="str">
            <v>m2</v>
          </cell>
          <cell r="D430">
            <v>1</v>
          </cell>
          <cell r="E430">
            <v>25.37</v>
          </cell>
        </row>
        <row r="431">
          <cell r="A431">
            <v>1028</v>
          </cell>
          <cell r="B431" t="str">
            <v>Mampostería de bloque pesado 10cm con pegablock</v>
          </cell>
          <cell r="C431" t="str">
            <v>m2</v>
          </cell>
          <cell r="D431">
            <v>1</v>
          </cell>
          <cell r="E431">
            <v>15.55</v>
          </cell>
        </row>
        <row r="432">
          <cell r="A432">
            <v>1029</v>
          </cell>
          <cell r="B432" t="str">
            <v>Mampostería de bloque pesado de 15cm con pegablock</v>
          </cell>
          <cell r="C432" t="str">
            <v>m2</v>
          </cell>
          <cell r="D432">
            <v>1</v>
          </cell>
          <cell r="E432">
            <v>18.38</v>
          </cell>
        </row>
        <row r="433">
          <cell r="A433">
            <v>1030</v>
          </cell>
          <cell r="B433" t="str">
            <v>Mampostería de bloque pesado de 20cm con pagablock</v>
          </cell>
          <cell r="C433" t="str">
            <v>m2</v>
          </cell>
          <cell r="D433">
            <v>1</v>
          </cell>
          <cell r="E433">
            <v>21.04</v>
          </cell>
        </row>
        <row r="434">
          <cell r="A434">
            <v>1031</v>
          </cell>
          <cell r="B434" t="str">
            <v>Bloque Ornamental de vidrio 8x20x20 (25m2)</v>
          </cell>
          <cell r="C434" t="str">
            <v>m2</v>
          </cell>
          <cell r="D434">
            <v>1</v>
          </cell>
          <cell r="E434">
            <v>79.62</v>
          </cell>
        </row>
        <row r="435">
          <cell r="A435">
            <v>1032</v>
          </cell>
          <cell r="B435" t="str">
            <v>Mamposteria de piedra bola para bordillos (incluy cimentación H.ciclóp. Y drenaje)</v>
          </cell>
          <cell r="C435" t="str">
            <v>m3</v>
          </cell>
          <cell r="D435">
            <v>1</v>
          </cell>
          <cell r="E435">
            <v>70.319999999999993</v>
          </cell>
        </row>
        <row r="436">
          <cell r="A436">
            <v>1033</v>
          </cell>
          <cell r="B436" t="str">
            <v>Mampostería doble de bloque de 15 cm</v>
          </cell>
          <cell r="C436" t="str">
            <v>m2</v>
          </cell>
          <cell r="D436">
            <v>1</v>
          </cell>
          <cell r="E436">
            <v>26.89</v>
          </cell>
        </row>
        <row r="437">
          <cell r="A437">
            <v>1034</v>
          </cell>
          <cell r="B437" t="str">
            <v>Estructura soportante de pared con panel metálico tipo Kubionda a los dos lados</v>
          </cell>
          <cell r="C437" t="str">
            <v>m2</v>
          </cell>
          <cell r="D437">
            <v>1</v>
          </cell>
          <cell r="E437">
            <v>63.33</v>
          </cell>
        </row>
        <row r="438">
          <cell r="A438">
            <v>1035</v>
          </cell>
          <cell r="B438" t="str">
            <v>Gypsum en Mamposteria 12cm empaste y pin</v>
          </cell>
          <cell r="C438" t="str">
            <v>m2</v>
          </cell>
          <cell r="D438">
            <v>1</v>
          </cell>
          <cell r="E438">
            <v>28.34</v>
          </cell>
        </row>
        <row r="439">
          <cell r="A439">
            <v>1036</v>
          </cell>
          <cell r="B439" t="str">
            <v>Mamposteria de piedra bola para bordillos (incluy cimentación H.ciclóp. Y drenaje)</v>
          </cell>
          <cell r="C439" t="str">
            <v>m3</v>
          </cell>
          <cell r="D439">
            <v>1</v>
          </cell>
          <cell r="E439">
            <v>87.01</v>
          </cell>
        </row>
        <row r="440">
          <cell r="A440">
            <v>1037</v>
          </cell>
          <cell r="B440" t="str">
            <v>Mampostería doble de bloque de 15 cm</v>
          </cell>
          <cell r="C440" t="str">
            <v>m2</v>
          </cell>
          <cell r="D440">
            <v>1</v>
          </cell>
          <cell r="E440">
            <v>29.67</v>
          </cell>
        </row>
        <row r="441">
          <cell r="A441">
            <v>1038</v>
          </cell>
          <cell r="B441" t="str">
            <v>Muro de piedra (0,20 x 1,00)</v>
          </cell>
          <cell r="C441" t="str">
            <v>m</v>
          </cell>
          <cell r="D441">
            <v>1</v>
          </cell>
          <cell r="E441">
            <v>23.28</v>
          </cell>
        </row>
        <row r="442">
          <cell r="A442">
            <v>1039</v>
          </cell>
          <cell r="B442" t="str">
            <v>Paredes portante de hormigon armado 180kg/cm2 malla electrosoldad 6x15 y aditivo</v>
          </cell>
          <cell r="C442" t="str">
            <v>m</v>
          </cell>
          <cell r="D442">
            <v>1</v>
          </cell>
          <cell r="E442">
            <v>43.43</v>
          </cell>
        </row>
        <row r="443">
          <cell r="A443">
            <v>1040</v>
          </cell>
        </row>
        <row r="444">
          <cell r="A444">
            <v>1041</v>
          </cell>
        </row>
        <row r="445">
          <cell r="A445">
            <v>1042</v>
          </cell>
        </row>
        <row r="446">
          <cell r="A446">
            <v>1043</v>
          </cell>
        </row>
        <row r="447">
          <cell r="A447">
            <v>1044</v>
          </cell>
        </row>
        <row r="448">
          <cell r="A448">
            <v>1045</v>
          </cell>
        </row>
        <row r="449">
          <cell r="A449">
            <v>1046</v>
          </cell>
        </row>
        <row r="450">
          <cell r="A450">
            <v>1047</v>
          </cell>
        </row>
        <row r="451">
          <cell r="A451">
            <v>1048</v>
          </cell>
        </row>
        <row r="457">
          <cell r="A457" t="str">
            <v/>
          </cell>
          <cell r="B457" t="str">
            <v>ENLUCIDOS</v>
          </cell>
        </row>
        <row r="458">
          <cell r="A458">
            <v>1301</v>
          </cell>
          <cell r="B458" t="str">
            <v>Empaste exterior de pared (dos manos)</v>
          </cell>
          <cell r="C458" t="str">
            <v>m2</v>
          </cell>
          <cell r="D458">
            <v>1</v>
          </cell>
          <cell r="E458">
            <v>3.27</v>
          </cell>
        </row>
        <row r="459">
          <cell r="A459">
            <v>1302</v>
          </cell>
          <cell r="B459" t="str">
            <v>Empaste interior de pared (dos manos)</v>
          </cell>
          <cell r="C459" t="str">
            <v>m2</v>
          </cell>
          <cell r="D459">
            <v>1</v>
          </cell>
          <cell r="E459">
            <v>2.5499999999999998</v>
          </cell>
        </row>
        <row r="460">
          <cell r="A460">
            <v>1303</v>
          </cell>
          <cell r="B460" t="str">
            <v>Enlucido horizontal</v>
          </cell>
          <cell r="C460" t="str">
            <v>m2</v>
          </cell>
          <cell r="D460">
            <v>1</v>
          </cell>
          <cell r="E460">
            <v>7.62</v>
          </cell>
        </row>
        <row r="461">
          <cell r="A461">
            <v>1304</v>
          </cell>
          <cell r="B461" t="str">
            <v>Enlucido Vertical</v>
          </cell>
          <cell r="C461" t="str">
            <v>m2</v>
          </cell>
          <cell r="D461">
            <v>1</v>
          </cell>
          <cell r="E461">
            <v>7.28</v>
          </cell>
        </row>
        <row r="462">
          <cell r="A462">
            <v>1305</v>
          </cell>
          <cell r="B462" t="str">
            <v>Enlucido medias cañas</v>
          </cell>
          <cell r="C462" t="str">
            <v>m</v>
          </cell>
          <cell r="D462">
            <v>1</v>
          </cell>
          <cell r="E462">
            <v>2.36</v>
          </cell>
        </row>
        <row r="463">
          <cell r="A463">
            <v>1306</v>
          </cell>
          <cell r="B463" t="str">
            <v>Enlucido vertical mas estucado</v>
          </cell>
          <cell r="C463" t="str">
            <v>m2</v>
          </cell>
          <cell r="D463">
            <v>1</v>
          </cell>
          <cell r="E463">
            <v>8.7799999999999994</v>
          </cell>
        </row>
        <row r="464">
          <cell r="A464">
            <v>1307</v>
          </cell>
          <cell r="B464" t="str">
            <v>Enlucido Vertical paleteado</v>
          </cell>
          <cell r="C464" t="str">
            <v>m2</v>
          </cell>
          <cell r="D464">
            <v>1</v>
          </cell>
          <cell r="E464">
            <v>6.39</v>
          </cell>
        </row>
        <row r="465">
          <cell r="A465">
            <v>1308</v>
          </cell>
          <cell r="B465" t="str">
            <v>Enlucido vertical con impermeabilizante</v>
          </cell>
          <cell r="C465" t="str">
            <v>m2</v>
          </cell>
          <cell r="D465">
            <v>1</v>
          </cell>
          <cell r="E465">
            <v>7.57</v>
          </cell>
        </row>
        <row r="466">
          <cell r="A466">
            <v>1309</v>
          </cell>
          <cell r="B466" t="str">
            <v>Enlucidos Fajas Interiores ancho= 25 cm</v>
          </cell>
          <cell r="C466" t="str">
            <v>m</v>
          </cell>
          <cell r="D466">
            <v>1</v>
          </cell>
          <cell r="E466">
            <v>2.79</v>
          </cell>
        </row>
        <row r="467">
          <cell r="A467">
            <v>1310</v>
          </cell>
          <cell r="B467" t="str">
            <v>Estucado tumbado</v>
          </cell>
          <cell r="C467" t="str">
            <v>m2</v>
          </cell>
          <cell r="D467">
            <v>1</v>
          </cell>
          <cell r="E467">
            <v>3.27</v>
          </cell>
        </row>
        <row r="468">
          <cell r="A468">
            <v>1311</v>
          </cell>
          <cell r="B468" t="str">
            <v>Estucado de pared</v>
          </cell>
          <cell r="C468" t="str">
            <v>m2</v>
          </cell>
          <cell r="D468">
            <v>1</v>
          </cell>
          <cell r="E468">
            <v>3.12</v>
          </cell>
        </row>
        <row r="469">
          <cell r="A469">
            <v>1312</v>
          </cell>
          <cell r="B469" t="str">
            <v>Estucos/ Gysump Cielo Raso</v>
          </cell>
          <cell r="C469" t="str">
            <v>m2</v>
          </cell>
          <cell r="D469">
            <v>1</v>
          </cell>
          <cell r="E469">
            <v>1.82</v>
          </cell>
        </row>
        <row r="470">
          <cell r="A470">
            <v>1313</v>
          </cell>
          <cell r="B470" t="str">
            <v>Estucos/ Gysump Pared</v>
          </cell>
          <cell r="C470" t="str">
            <v>m2</v>
          </cell>
          <cell r="D470">
            <v>1</v>
          </cell>
          <cell r="E470">
            <v>1.82</v>
          </cell>
        </row>
        <row r="471">
          <cell r="A471">
            <v>1314</v>
          </cell>
          <cell r="B471" t="str">
            <v>Filos Interiores y exteriores</v>
          </cell>
          <cell r="C471" t="str">
            <v>m</v>
          </cell>
          <cell r="D471">
            <v>1</v>
          </cell>
          <cell r="E471">
            <v>2.93</v>
          </cell>
        </row>
        <row r="472">
          <cell r="A472">
            <v>1315</v>
          </cell>
          <cell r="B472" t="str">
            <v>Limpieza y resane de paredes y muros de piedra</v>
          </cell>
          <cell r="C472" t="str">
            <v>m2</v>
          </cell>
          <cell r="D472">
            <v>1</v>
          </cell>
          <cell r="E472">
            <v>12.55</v>
          </cell>
        </row>
        <row r="473">
          <cell r="A473">
            <v>1316</v>
          </cell>
          <cell r="B473" t="str">
            <v>Botaguas</v>
          </cell>
          <cell r="C473" t="str">
            <v>m</v>
          </cell>
          <cell r="D473">
            <v>1</v>
          </cell>
          <cell r="E473">
            <v>4.1399999999999997</v>
          </cell>
        </row>
        <row r="474">
          <cell r="A474">
            <v>1317</v>
          </cell>
          <cell r="B474" t="str">
            <v>Enlucido decorativo en base de capitel de columnas de ventanas y porch</v>
          </cell>
          <cell r="C474" t="str">
            <v>m</v>
          </cell>
          <cell r="D474">
            <v>1</v>
          </cell>
          <cell r="E474">
            <v>5.74</v>
          </cell>
        </row>
        <row r="475">
          <cell r="A475">
            <v>1318</v>
          </cell>
          <cell r="B475" t="str">
            <v>Enlucido molduras en ventanas y porch</v>
          </cell>
          <cell r="C475" t="str">
            <v>m</v>
          </cell>
          <cell r="D475">
            <v>1</v>
          </cell>
          <cell r="E475">
            <v>5.74</v>
          </cell>
        </row>
        <row r="476">
          <cell r="A476">
            <v>1319</v>
          </cell>
          <cell r="B476" t="str">
            <v>Champeado</v>
          </cell>
          <cell r="C476" t="str">
            <v>m2</v>
          </cell>
          <cell r="D476">
            <v>1</v>
          </cell>
          <cell r="E476">
            <v>4.07</v>
          </cell>
        </row>
        <row r="477">
          <cell r="A477">
            <v>1320</v>
          </cell>
          <cell r="B477" t="str">
            <v>Revocado mampostería, mortero 1:1:6</v>
          </cell>
          <cell r="C477" t="str">
            <v>m2</v>
          </cell>
          <cell r="D477">
            <v>1</v>
          </cell>
          <cell r="E477">
            <v>1.62</v>
          </cell>
        </row>
        <row r="478">
          <cell r="A478">
            <v>1321</v>
          </cell>
          <cell r="B478" t="str">
            <v>Corchado de ondas de cubierta</v>
          </cell>
          <cell r="C478" t="str">
            <v>m</v>
          </cell>
          <cell r="D478">
            <v>1</v>
          </cell>
          <cell r="E478">
            <v>7.31</v>
          </cell>
        </row>
        <row r="479">
          <cell r="A479">
            <v>1322</v>
          </cell>
          <cell r="B479" t="str">
            <v>Granito lavado en filos de escalera</v>
          </cell>
          <cell r="C479" t="str">
            <v>m</v>
          </cell>
          <cell r="D479">
            <v>1</v>
          </cell>
          <cell r="E479">
            <v>6.88</v>
          </cell>
        </row>
        <row r="480">
          <cell r="A480">
            <v>1323</v>
          </cell>
          <cell r="B480" t="str">
            <v>Recubrimiento de granito lavado para Templete Cívico</v>
          </cell>
          <cell r="C480" t="str">
            <v>m2</v>
          </cell>
          <cell r="D480">
            <v>1</v>
          </cell>
          <cell r="E480">
            <v>33.22</v>
          </cell>
        </row>
        <row r="481">
          <cell r="A481">
            <v>1324</v>
          </cell>
          <cell r="B481" t="str">
            <v>Enlucido con malla en elementos metálicos</v>
          </cell>
          <cell r="C481" t="str">
            <v>m2</v>
          </cell>
          <cell r="D481">
            <v>1</v>
          </cell>
          <cell r="E481">
            <v>10.7</v>
          </cell>
        </row>
        <row r="482">
          <cell r="A482">
            <v>1325</v>
          </cell>
          <cell r="B482" t="str">
            <v>Enlucido vertical en alto relieve</v>
          </cell>
          <cell r="C482" t="str">
            <v>m2</v>
          </cell>
          <cell r="D482">
            <v>1</v>
          </cell>
          <cell r="E482">
            <v>18</v>
          </cell>
        </row>
        <row r="483">
          <cell r="A483">
            <v>1326</v>
          </cell>
          <cell r="B483" t="str">
            <v>Enlucido vertical mas estucado incluye transp. En lancha</v>
          </cell>
          <cell r="C483" t="str">
            <v>m2</v>
          </cell>
          <cell r="D483">
            <v>1</v>
          </cell>
          <cell r="E483">
            <v>10.6</v>
          </cell>
        </row>
        <row r="484">
          <cell r="A484">
            <v>1327</v>
          </cell>
          <cell r="B484" t="str">
            <v>Enlucido Vertical paleteado incluye transp. En lancha</v>
          </cell>
          <cell r="C484" t="str">
            <v>m2</v>
          </cell>
          <cell r="D484">
            <v>1</v>
          </cell>
          <cell r="E484">
            <v>7.6</v>
          </cell>
        </row>
        <row r="485">
          <cell r="A485">
            <v>1328</v>
          </cell>
          <cell r="B485" t="str">
            <v>Enlucido horizontalincluy. Transp. En lancha</v>
          </cell>
          <cell r="C485" t="str">
            <v>m2</v>
          </cell>
          <cell r="D485">
            <v>1</v>
          </cell>
          <cell r="E485">
            <v>9.31</v>
          </cell>
        </row>
        <row r="486">
          <cell r="A486">
            <v>1329</v>
          </cell>
          <cell r="B486" t="str">
            <v>Estucado de pared incluye transporte en lancha</v>
          </cell>
          <cell r="C486" t="str">
            <v>m2</v>
          </cell>
          <cell r="D486">
            <v>1</v>
          </cell>
          <cell r="E486">
            <v>4.22</v>
          </cell>
        </row>
        <row r="487">
          <cell r="A487">
            <v>1330</v>
          </cell>
          <cell r="B487" t="str">
            <v>Cortagotas</v>
          </cell>
          <cell r="C487" t="str">
            <v>m</v>
          </cell>
          <cell r="D487">
            <v>1</v>
          </cell>
          <cell r="E487">
            <v>2.36</v>
          </cell>
        </row>
        <row r="488">
          <cell r="A488">
            <v>1331</v>
          </cell>
          <cell r="B488" t="str">
            <v>Enlucido con enlumax</v>
          </cell>
          <cell r="C488" t="str">
            <v>m2</v>
          </cell>
          <cell r="D488">
            <v>1</v>
          </cell>
          <cell r="E488">
            <v>6.66</v>
          </cell>
        </row>
        <row r="489">
          <cell r="A489">
            <v>1332</v>
          </cell>
          <cell r="B489" t="str">
            <v>Enlucido en zócalo</v>
          </cell>
          <cell r="C489" t="str">
            <v>m2</v>
          </cell>
          <cell r="D489">
            <v>1</v>
          </cell>
          <cell r="E489">
            <v>6.28</v>
          </cell>
        </row>
        <row r="490">
          <cell r="A490">
            <v>1333</v>
          </cell>
          <cell r="B490" t="str">
            <v>Enlucido loseta mesón cocina (incluye filos)</v>
          </cell>
          <cell r="C490" t="str">
            <v>m</v>
          </cell>
          <cell r="D490">
            <v>1</v>
          </cell>
          <cell r="E490">
            <v>6.58</v>
          </cell>
        </row>
        <row r="491">
          <cell r="A491">
            <v>1334</v>
          </cell>
          <cell r="B491" t="str">
            <v>Enlucido vertical exterior terminado pulido esponjeado (incluye impermeabilizante)</v>
          </cell>
          <cell r="C491" t="str">
            <v>m2</v>
          </cell>
          <cell r="D491">
            <v>1</v>
          </cell>
          <cell r="E491">
            <v>8.5500000000000007</v>
          </cell>
        </row>
        <row r="492">
          <cell r="A492">
            <v>1335</v>
          </cell>
          <cell r="B492" t="str">
            <v>Enlucido vertical exterior  (+ 4 pisos)</v>
          </cell>
          <cell r="C492" t="str">
            <v>m2</v>
          </cell>
          <cell r="D492">
            <v>1</v>
          </cell>
          <cell r="E492">
            <v>8.52</v>
          </cell>
        </row>
        <row r="493">
          <cell r="A493">
            <v>1336</v>
          </cell>
          <cell r="B493" t="str">
            <v>Estucado de pared exterior ( + 4 pisos)</v>
          </cell>
          <cell r="C493" t="str">
            <v>m2</v>
          </cell>
          <cell r="D493">
            <v>1</v>
          </cell>
          <cell r="E493">
            <v>3.61</v>
          </cell>
        </row>
        <row r="494">
          <cell r="A494">
            <v>1337</v>
          </cell>
          <cell r="B494" t="str">
            <v>Enlucido de columnas de hormigon con enlumax</v>
          </cell>
          <cell r="C494" t="str">
            <v>m2</v>
          </cell>
          <cell r="D494">
            <v>1</v>
          </cell>
          <cell r="E494">
            <v>8.4</v>
          </cell>
        </row>
        <row r="495">
          <cell r="A495">
            <v>1338</v>
          </cell>
          <cell r="B495" t="str">
            <v>Enlucido en vigas de hormigon con enlumax</v>
          </cell>
          <cell r="C495" t="str">
            <v>m2</v>
          </cell>
          <cell r="D495">
            <v>1</v>
          </cell>
          <cell r="E495">
            <v>9.4499999999999993</v>
          </cell>
        </row>
        <row r="496">
          <cell r="A496">
            <v>1339</v>
          </cell>
          <cell r="B496" t="str">
            <v>Enlucido de columnas de hormigon con mortero 1:3</v>
          </cell>
          <cell r="C496" t="str">
            <v>m2</v>
          </cell>
          <cell r="D496">
            <v>1</v>
          </cell>
          <cell r="E496">
            <v>7.45</v>
          </cell>
        </row>
        <row r="497">
          <cell r="A497">
            <v>1340</v>
          </cell>
          <cell r="B497" t="str">
            <v>Enlucido en vigas de hormigon con mortero 1:3</v>
          </cell>
          <cell r="C497" t="str">
            <v>m2</v>
          </cell>
          <cell r="D497">
            <v>1</v>
          </cell>
          <cell r="E497">
            <v>8.49</v>
          </cell>
        </row>
        <row r="498">
          <cell r="A498">
            <v>1341</v>
          </cell>
        </row>
        <row r="499">
          <cell r="A499">
            <v>1342</v>
          </cell>
        </row>
        <row r="500">
          <cell r="A500">
            <v>1343</v>
          </cell>
        </row>
        <row r="501">
          <cell r="A501">
            <v>1344</v>
          </cell>
        </row>
        <row r="502">
          <cell r="A502">
            <v>1345</v>
          </cell>
        </row>
        <row r="503">
          <cell r="A503">
            <v>1346</v>
          </cell>
        </row>
        <row r="504">
          <cell r="A504">
            <v>1347</v>
          </cell>
        </row>
        <row r="505">
          <cell r="A505">
            <v>1348</v>
          </cell>
        </row>
        <row r="518">
          <cell r="A518" t="str">
            <v/>
          </cell>
          <cell r="B518" t="str">
            <v>PISOS</v>
          </cell>
        </row>
        <row r="520">
          <cell r="A520">
            <v>1601</v>
          </cell>
          <cell r="B520" t="str">
            <v>Barrederas de vinyl</v>
          </cell>
          <cell r="C520" t="str">
            <v>m</v>
          </cell>
          <cell r="D520">
            <v>1</v>
          </cell>
          <cell r="E520">
            <v>1.84</v>
          </cell>
        </row>
        <row r="521">
          <cell r="A521">
            <v>1602</v>
          </cell>
          <cell r="B521" t="str">
            <v>Barrederas porcelanato Boleado h= 10 cm</v>
          </cell>
          <cell r="C521" t="str">
            <v>m</v>
          </cell>
          <cell r="D521">
            <v>1</v>
          </cell>
          <cell r="E521">
            <v>4.5199999999999996</v>
          </cell>
        </row>
        <row r="522">
          <cell r="A522">
            <v>1603</v>
          </cell>
          <cell r="B522" t="str">
            <v>Bordes plásticos en cerámica</v>
          </cell>
          <cell r="C522" t="str">
            <v>m</v>
          </cell>
          <cell r="D522">
            <v>1</v>
          </cell>
          <cell r="E522">
            <v>0.56000000000000005</v>
          </cell>
        </row>
        <row r="523">
          <cell r="A523">
            <v>1604</v>
          </cell>
          <cell r="B523" t="str">
            <v>Cerámica de piso alto trafico y antideslizante clase A de 40X40</v>
          </cell>
          <cell r="C523" t="str">
            <v>m2</v>
          </cell>
          <cell r="D523">
            <v>1</v>
          </cell>
          <cell r="E523">
            <v>22.21</v>
          </cell>
        </row>
        <row r="524">
          <cell r="A524">
            <v>1605</v>
          </cell>
          <cell r="B524" t="str">
            <v>Cerámica de piso de 0.30 x 0.30 antideslizante</v>
          </cell>
          <cell r="C524" t="str">
            <v>m2</v>
          </cell>
          <cell r="D524">
            <v>1</v>
          </cell>
          <cell r="E524">
            <v>21.41</v>
          </cell>
        </row>
        <row r="525">
          <cell r="A525">
            <v>1606</v>
          </cell>
          <cell r="B525" t="str">
            <v>Cinta antideslizante para pisos y filos de grada</v>
          </cell>
          <cell r="C525" t="str">
            <v>m</v>
          </cell>
          <cell r="D525">
            <v>1</v>
          </cell>
          <cell r="E525">
            <v>2.14</v>
          </cell>
        </row>
        <row r="526">
          <cell r="A526">
            <v>1607</v>
          </cell>
          <cell r="B526" t="str">
            <v>Pisos de Vinyl Conductivo electrostatico laboratorio</v>
          </cell>
          <cell r="C526" t="str">
            <v>m2</v>
          </cell>
          <cell r="D526">
            <v>1</v>
          </cell>
          <cell r="E526">
            <v>77.61</v>
          </cell>
        </row>
        <row r="527">
          <cell r="A527">
            <v>1608</v>
          </cell>
          <cell r="B527" t="str">
            <v>Contrapiso Alisado Hormigón Prem.140kg/cm2.espesor 6 cm</v>
          </cell>
          <cell r="C527" t="str">
            <v>m2</v>
          </cell>
          <cell r="D527">
            <v>1</v>
          </cell>
          <cell r="E527">
            <v>22.17</v>
          </cell>
        </row>
        <row r="528">
          <cell r="A528">
            <v>1609</v>
          </cell>
          <cell r="B528" t="str">
            <v>Contrapiso f 'c= 180 kg/cm2 e=6cm (incluye piedra bola e=15cm)</v>
          </cell>
          <cell r="C528" t="str">
            <v>m2</v>
          </cell>
          <cell r="D528">
            <v>1</v>
          </cell>
          <cell r="E528">
            <v>20.2</v>
          </cell>
        </row>
        <row r="529">
          <cell r="A529">
            <v>1610</v>
          </cell>
          <cell r="B529" t="str">
            <v>Contrapiso H.S 240 kg/cm2, E=10cm piedra bola E= 15cm malla 6:10 R-283</v>
          </cell>
          <cell r="C529" t="str">
            <v>m2</v>
          </cell>
          <cell r="D529">
            <v>1</v>
          </cell>
          <cell r="E529">
            <v>31.25</v>
          </cell>
        </row>
        <row r="530">
          <cell r="A530">
            <v>1611</v>
          </cell>
          <cell r="B530" t="str">
            <v>Contrapiso H.Simple F'c=210kg/cm2 malla 6x10 y polietileno  E=10cm</v>
          </cell>
          <cell r="C530" t="str">
            <v>m2</v>
          </cell>
          <cell r="D530">
            <v>1</v>
          </cell>
          <cell r="E530">
            <v>25.61</v>
          </cell>
        </row>
        <row r="531">
          <cell r="A531">
            <v>1612</v>
          </cell>
          <cell r="B531" t="str">
            <v>Juntas de dilatación 15mm(masujunt)</v>
          </cell>
          <cell r="C531" t="str">
            <v>m</v>
          </cell>
          <cell r="D531">
            <v>1</v>
          </cell>
          <cell r="E531">
            <v>1.78</v>
          </cell>
        </row>
        <row r="532">
          <cell r="A532">
            <v>1613</v>
          </cell>
          <cell r="B532" t="str">
            <v>Juntas de dilatación 40mm (masujunt)</v>
          </cell>
          <cell r="C532" t="str">
            <v>m</v>
          </cell>
          <cell r="D532">
            <v>1</v>
          </cell>
          <cell r="E532">
            <v>3.06</v>
          </cell>
        </row>
        <row r="533">
          <cell r="A533">
            <v>1614</v>
          </cell>
          <cell r="B533" t="str">
            <v>Masillado de losa incluye impermeabilizante</v>
          </cell>
          <cell r="C533" t="str">
            <v>m2</v>
          </cell>
          <cell r="D533">
            <v>1</v>
          </cell>
          <cell r="E533">
            <v>5.42</v>
          </cell>
        </row>
        <row r="534">
          <cell r="A534">
            <v>1615</v>
          </cell>
          <cell r="B534" t="str">
            <v>Masillado y alisado de pisos</v>
          </cell>
          <cell r="C534" t="str">
            <v>m2</v>
          </cell>
          <cell r="D534">
            <v>1</v>
          </cell>
          <cell r="E534">
            <v>5.13</v>
          </cell>
        </row>
        <row r="535">
          <cell r="A535">
            <v>1616</v>
          </cell>
          <cell r="B535" t="str">
            <v>Masillado liso de pisos con helicóptero</v>
          </cell>
          <cell r="C535" t="str">
            <v>m2</v>
          </cell>
          <cell r="D535">
            <v>1</v>
          </cell>
          <cell r="E535">
            <v>3.75</v>
          </cell>
        </row>
        <row r="536">
          <cell r="A536">
            <v>1617</v>
          </cell>
          <cell r="B536" t="str">
            <v>Piso de PVC autoadhesivo para hospitales</v>
          </cell>
          <cell r="C536" t="str">
            <v>m2</v>
          </cell>
          <cell r="D536">
            <v>1</v>
          </cell>
          <cell r="E536">
            <v>75.91</v>
          </cell>
        </row>
        <row r="537">
          <cell r="A537">
            <v>1618</v>
          </cell>
          <cell r="B537" t="str">
            <v>Piso de vinil alto trafico 3,2 mm</v>
          </cell>
          <cell r="C537" t="str">
            <v>m2</v>
          </cell>
          <cell r="D537">
            <v>1</v>
          </cell>
          <cell r="E537">
            <v>11.19</v>
          </cell>
        </row>
        <row r="538">
          <cell r="A538">
            <v>1619</v>
          </cell>
          <cell r="B538" t="str">
            <v>Piso flotante Alemán</v>
          </cell>
          <cell r="C538" t="str">
            <v>m2</v>
          </cell>
          <cell r="D538">
            <v>1</v>
          </cell>
          <cell r="E538">
            <v>23.47</v>
          </cell>
        </row>
        <row r="539">
          <cell r="A539">
            <v>1620</v>
          </cell>
          <cell r="B539" t="str">
            <v>Provisión y colocación de porcelanato en gradas</v>
          </cell>
          <cell r="C539" t="str">
            <v>m2</v>
          </cell>
          <cell r="D539">
            <v>1</v>
          </cell>
          <cell r="E539">
            <v>33.659999999999997</v>
          </cell>
        </row>
        <row r="540">
          <cell r="A540">
            <v>1621</v>
          </cell>
          <cell r="B540" t="str">
            <v>Recubrimiento de granito para piso</v>
          </cell>
          <cell r="C540" t="str">
            <v>m2</v>
          </cell>
          <cell r="D540">
            <v>1</v>
          </cell>
          <cell r="E540">
            <v>96.14</v>
          </cell>
        </row>
        <row r="541">
          <cell r="A541">
            <v>1622</v>
          </cell>
          <cell r="B541" t="str">
            <v>Adoquín ornamental vibroprensado de 20x10x6cm f´c=350Kg/cm2</v>
          </cell>
          <cell r="C541" t="str">
            <v>m2</v>
          </cell>
          <cell r="D541">
            <v>1</v>
          </cell>
          <cell r="E541">
            <v>25.54</v>
          </cell>
        </row>
        <row r="542">
          <cell r="A542">
            <v>1623</v>
          </cell>
          <cell r="B542" t="str">
            <v>Contrapiso f 'c= 180 kg/cm2 e=6cm (incluye piedra bola e=15cm) incluye malla electrosoldada 5x15 y polietileno</v>
          </cell>
          <cell r="C542" t="str">
            <v>m2</v>
          </cell>
          <cell r="D542">
            <v>1</v>
          </cell>
          <cell r="E542">
            <v>25.92</v>
          </cell>
        </row>
        <row r="543">
          <cell r="A543">
            <v>1624</v>
          </cell>
          <cell r="B543" t="str">
            <v>Contrapiso H.S 210 kg/cm2, E=10cm piedra bola, malla electrosoldada R131(5x15) y polietileno</v>
          </cell>
          <cell r="C543" t="str">
            <v>m2</v>
          </cell>
          <cell r="D543">
            <v>1</v>
          </cell>
          <cell r="E543">
            <v>27.6</v>
          </cell>
        </row>
        <row r="544">
          <cell r="A544">
            <v>1625</v>
          </cell>
          <cell r="B544" t="str">
            <v>Piso industrial de ucrete( poliuretano cementicio antideslizante)</v>
          </cell>
          <cell r="C544" t="str">
            <v>m2</v>
          </cell>
          <cell r="D544">
            <v>1</v>
          </cell>
          <cell r="E544">
            <v>85.22</v>
          </cell>
        </row>
        <row r="545">
          <cell r="A545">
            <v>1626</v>
          </cell>
          <cell r="B545" t="str">
            <v>Adoquín vehicular hexagonal 20/m2 f´c=400Kg/cm2</v>
          </cell>
          <cell r="C545" t="str">
            <v>m2</v>
          </cell>
          <cell r="D545">
            <v>1</v>
          </cell>
          <cell r="E545">
            <v>18.440000000000001</v>
          </cell>
        </row>
        <row r="546">
          <cell r="A546">
            <v>1627</v>
          </cell>
          <cell r="B546" t="str">
            <v>Parquet de chanul lacado</v>
          </cell>
          <cell r="C546" t="str">
            <v>m2</v>
          </cell>
          <cell r="D546">
            <v>1</v>
          </cell>
          <cell r="E546">
            <v>36.43</v>
          </cell>
        </row>
        <row r="547">
          <cell r="A547">
            <v>1628</v>
          </cell>
          <cell r="B547" t="str">
            <v>Piso de Parquet de Guayacán</v>
          </cell>
          <cell r="C547" t="str">
            <v>m2</v>
          </cell>
          <cell r="D547">
            <v>1</v>
          </cell>
          <cell r="E547">
            <v>35.479999999999997</v>
          </cell>
        </row>
        <row r="548">
          <cell r="A548">
            <v>1629</v>
          </cell>
          <cell r="B548" t="str">
            <v>Piso de media duela eucalipto</v>
          </cell>
          <cell r="C548" t="str">
            <v>m2</v>
          </cell>
          <cell r="D548">
            <v>1</v>
          </cell>
          <cell r="E548">
            <v>36.299999999999997</v>
          </cell>
        </row>
        <row r="549">
          <cell r="A549">
            <v>1630</v>
          </cell>
          <cell r="B549" t="str">
            <v>Piso duela de chanul</v>
          </cell>
          <cell r="C549" t="str">
            <v>m2</v>
          </cell>
          <cell r="D549">
            <v>1</v>
          </cell>
          <cell r="E549">
            <v>36.19</v>
          </cell>
        </row>
        <row r="550">
          <cell r="A550">
            <v>1631</v>
          </cell>
          <cell r="B550" t="str">
            <v xml:space="preserve">Pisos de gres tipo 30x30cmtradicion rojo </v>
          </cell>
          <cell r="C550" t="str">
            <v>m2</v>
          </cell>
          <cell r="D550">
            <v>1</v>
          </cell>
          <cell r="E550">
            <v>21.82</v>
          </cell>
        </row>
        <row r="551">
          <cell r="A551">
            <v>1632</v>
          </cell>
          <cell r="B551" t="str">
            <v>Berma de hormigón simple f`c=180kg/cm2</v>
          </cell>
          <cell r="C551" t="str">
            <v>m</v>
          </cell>
          <cell r="D551">
            <v>1</v>
          </cell>
          <cell r="E551">
            <v>9.66</v>
          </cell>
        </row>
        <row r="552">
          <cell r="A552">
            <v>1633</v>
          </cell>
          <cell r="B552" t="str">
            <v>Adoquín ornamental colores 22/m2 f´c=400Kg/cm2</v>
          </cell>
          <cell r="C552" t="str">
            <v>m2</v>
          </cell>
          <cell r="D552">
            <v>1</v>
          </cell>
          <cell r="E552">
            <v>27.34</v>
          </cell>
        </row>
        <row r="553">
          <cell r="A553">
            <v>1634</v>
          </cell>
          <cell r="B553" t="str">
            <v>Contrapiso f 'c= 180 kg/cm2 e=10cm (incluye piedra bola e=15cm) incluye malla electrosoldada 4x15 y polietileno</v>
          </cell>
          <cell r="C553" t="str">
            <v>m2</v>
          </cell>
          <cell r="D553">
            <v>1</v>
          </cell>
          <cell r="E553">
            <v>28.39</v>
          </cell>
        </row>
        <row r="554">
          <cell r="A554">
            <v>1635</v>
          </cell>
          <cell r="B554" t="str">
            <v>Masillado y alisado de pisos con endurecedor de cuarzo</v>
          </cell>
          <cell r="C554" t="str">
            <v>m2</v>
          </cell>
          <cell r="D554">
            <v>1</v>
          </cell>
          <cell r="E554">
            <v>4.6100000000000003</v>
          </cell>
        </row>
        <row r="555">
          <cell r="A555">
            <v>1636</v>
          </cell>
          <cell r="B555" t="str">
            <v>Provisión y colocación de porcelanato en pisos</v>
          </cell>
          <cell r="C555" t="str">
            <v>m2</v>
          </cell>
          <cell r="D555">
            <v>1</v>
          </cell>
          <cell r="E555">
            <v>33.700000000000003</v>
          </cell>
        </row>
        <row r="556">
          <cell r="A556">
            <v>1637</v>
          </cell>
          <cell r="B556" t="str">
            <v>Contrapiso f 'c= 180 kg/cm2 e=8cm (incluye piedra bola e=15cm) incluye malla electrosoldada 5x15 y polietileno</v>
          </cell>
          <cell r="C556" t="str">
            <v>M2</v>
          </cell>
          <cell r="D556">
            <v>1</v>
          </cell>
          <cell r="E556">
            <v>27.12</v>
          </cell>
        </row>
        <row r="557">
          <cell r="A557">
            <v>1638</v>
          </cell>
          <cell r="B557" t="str">
            <v>Barrederas de cerámica 10cm</v>
          </cell>
          <cell r="C557" t="str">
            <v>m</v>
          </cell>
          <cell r="D557">
            <v>1</v>
          </cell>
          <cell r="E557">
            <v>3.19</v>
          </cell>
        </row>
        <row r="558">
          <cell r="A558">
            <v>1639</v>
          </cell>
          <cell r="B558" t="str">
            <v>Barrederas de madera de laurel o colorado</v>
          </cell>
          <cell r="C558" t="str">
            <v>m</v>
          </cell>
          <cell r="D558">
            <v>1</v>
          </cell>
          <cell r="E558">
            <v>2.25</v>
          </cell>
        </row>
        <row r="559">
          <cell r="A559">
            <v>1640</v>
          </cell>
          <cell r="B559" t="str">
            <v>Contrapiso f 'c= 210 kg/cm2 e=6cm Inc. piedra bola e=10cm y polietileno</v>
          </cell>
          <cell r="C559" t="str">
            <v>m2</v>
          </cell>
          <cell r="D559">
            <v>1</v>
          </cell>
          <cell r="E559">
            <v>22.69</v>
          </cell>
        </row>
        <row r="560">
          <cell r="A560">
            <v>1641</v>
          </cell>
          <cell r="B560" t="str">
            <v>Contrapiso f 'c= 180 kg/cm2 e=6cm Inc. piedra bola e=10cm</v>
          </cell>
          <cell r="C560" t="str">
            <v>m2</v>
          </cell>
          <cell r="D560">
            <v>1</v>
          </cell>
          <cell r="E560">
            <v>21.12</v>
          </cell>
        </row>
        <row r="561">
          <cell r="A561">
            <v>1642</v>
          </cell>
          <cell r="B561" t="str">
            <v>Masillado y alisado de pisos en gradas</v>
          </cell>
          <cell r="C561" t="str">
            <v>m2</v>
          </cell>
          <cell r="D561">
            <v>1</v>
          </cell>
          <cell r="E561">
            <v>5.53</v>
          </cell>
        </row>
        <row r="562">
          <cell r="A562">
            <v>1643</v>
          </cell>
          <cell r="B562" t="str">
            <v>Porcelanato en piso alto trafico y antideslizante</v>
          </cell>
          <cell r="C562" t="str">
            <v>m2</v>
          </cell>
          <cell r="D562">
            <v>1</v>
          </cell>
          <cell r="E562">
            <v>32.200000000000003</v>
          </cell>
        </row>
        <row r="563">
          <cell r="A563">
            <v>1644</v>
          </cell>
          <cell r="B563" t="str">
            <v>Porcelanato en exteriores alto trafico y antideslizante</v>
          </cell>
          <cell r="C563" t="str">
            <v>m2</v>
          </cell>
          <cell r="D563">
            <v>1</v>
          </cell>
          <cell r="E563">
            <v>33.76</v>
          </cell>
        </row>
        <row r="564">
          <cell r="A564">
            <v>1645</v>
          </cell>
          <cell r="B564" t="str">
            <v>Masillado y alisado de pisos con impermeabilizantes</v>
          </cell>
          <cell r="C564" t="str">
            <v>m2</v>
          </cell>
          <cell r="D564">
            <v>1</v>
          </cell>
          <cell r="E564">
            <v>5.0199999999999996</v>
          </cell>
        </row>
        <row r="565">
          <cell r="A565">
            <v>1646</v>
          </cell>
          <cell r="B565" t="str">
            <v>Baldosa de gris  piedra  caliza  grano fino 50X50 pulida</v>
          </cell>
          <cell r="C565" t="str">
            <v>m2</v>
          </cell>
          <cell r="D565">
            <v>1</v>
          </cell>
          <cell r="E565">
            <v>16.3</v>
          </cell>
        </row>
        <row r="566">
          <cell r="A566">
            <v>1647</v>
          </cell>
          <cell r="B566" t="str">
            <v>Contrapiso uso múltiple f´c=210 kg/cm2</v>
          </cell>
          <cell r="C566" t="str">
            <v>m3</v>
          </cell>
          <cell r="D566">
            <v>1</v>
          </cell>
          <cell r="E566">
            <v>16.3</v>
          </cell>
        </row>
        <row r="567">
          <cell r="A567">
            <v>1648</v>
          </cell>
          <cell r="B567" t="str">
            <v>Baldosa de gris  piedra  caliza  grano fino 30X30 pulida</v>
          </cell>
          <cell r="C567" t="str">
            <v>m2</v>
          </cell>
          <cell r="D567">
            <v>1</v>
          </cell>
          <cell r="E567">
            <v>14.79</v>
          </cell>
        </row>
        <row r="568">
          <cell r="A568">
            <v>1649</v>
          </cell>
          <cell r="B568" t="str">
            <v>Piso de entablado de madera TECA e=2,5cm y pulida</v>
          </cell>
          <cell r="C568" t="str">
            <v>m2</v>
          </cell>
          <cell r="D568">
            <v>1</v>
          </cell>
          <cell r="E568">
            <v>69.989999999999995</v>
          </cell>
        </row>
        <row r="569">
          <cell r="A569">
            <v>1650</v>
          </cell>
          <cell r="B569" t="str">
            <v>Estructura de piso de madera cuartones de 10x20cm</v>
          </cell>
          <cell r="C569" t="str">
            <v>m2</v>
          </cell>
          <cell r="D569">
            <v>1</v>
          </cell>
          <cell r="E569">
            <v>72.98</v>
          </cell>
        </row>
        <row r="570">
          <cell r="A570">
            <v>1651</v>
          </cell>
          <cell r="B570" t="str">
            <v>Cuartones de madera dura de 5x5cm estructura de piso</v>
          </cell>
          <cell r="C570" t="str">
            <v>m2</v>
          </cell>
          <cell r="D570">
            <v>1</v>
          </cell>
          <cell r="E570">
            <v>38.979999999999997</v>
          </cell>
        </row>
        <row r="571">
          <cell r="A571">
            <v>1652</v>
          </cell>
          <cell r="B571" t="str">
            <v>Provisión e instalacion de tablas machimbradas de madera dura de 0,16x0,02cmx4mts.</v>
          </cell>
          <cell r="C571" t="str">
            <v>m2</v>
          </cell>
          <cell r="D571">
            <v>1</v>
          </cell>
          <cell r="E571">
            <v>64.010000000000005</v>
          </cell>
        </row>
        <row r="572">
          <cell r="A572">
            <v>1653</v>
          </cell>
          <cell r="B572" t="str">
            <v>Provision e instalacion de barandas de madera para rampas y escaleras</v>
          </cell>
          <cell r="C572" t="str">
            <v>m</v>
          </cell>
          <cell r="D572">
            <v>1</v>
          </cell>
          <cell r="E572">
            <v>74.45</v>
          </cell>
        </row>
        <row r="573">
          <cell r="A573">
            <v>1654</v>
          </cell>
          <cell r="B573" t="str">
            <v>Entablado de TECA exterior (incl. tablon e=4cm y estructura)</v>
          </cell>
          <cell r="C573" t="str">
            <v>m2</v>
          </cell>
          <cell r="D573">
            <v>1</v>
          </cell>
          <cell r="E573">
            <v>159.77000000000001</v>
          </cell>
        </row>
        <row r="574">
          <cell r="A574">
            <v>1655</v>
          </cell>
          <cell r="B574" t="str">
            <v>Provision de madera para  sendero  mantenimiento. Dim= 1,2x4mts</v>
          </cell>
          <cell r="C574" t="str">
            <v>u</v>
          </cell>
          <cell r="D574">
            <v>1</v>
          </cell>
          <cell r="E574">
            <v>913.68</v>
          </cell>
        </row>
        <row r="575">
          <cell r="A575">
            <v>1656</v>
          </cell>
          <cell r="B575" t="str">
            <v>Pantallla de madera sobre pared</v>
          </cell>
          <cell r="C575" t="str">
            <v>m2</v>
          </cell>
          <cell r="D575">
            <v>1</v>
          </cell>
          <cell r="E575">
            <v>130.13</v>
          </cell>
        </row>
        <row r="576">
          <cell r="A576">
            <v>1657</v>
          </cell>
          <cell r="B576" t="str">
            <v>Paneles tipo p1 y p3 (doble tira de madera y malla antim.) Incl. Estruc.</v>
          </cell>
          <cell r="C576" t="str">
            <v>m2</v>
          </cell>
          <cell r="D576">
            <v>1</v>
          </cell>
          <cell r="E576">
            <v>177.04</v>
          </cell>
        </row>
        <row r="577">
          <cell r="A577">
            <v>1658</v>
          </cell>
          <cell r="B577" t="str">
            <v>Paneles tipo p9 (vidrio laminado 6mm). Incly. Herrajes y estruc.</v>
          </cell>
          <cell r="C577" t="str">
            <v>m2</v>
          </cell>
          <cell r="D577">
            <v>1</v>
          </cell>
          <cell r="E577">
            <v>110.06</v>
          </cell>
        </row>
        <row r="578">
          <cell r="A578">
            <v>1659</v>
          </cell>
          <cell r="B578" t="str">
            <v>Paneles de madera y caña en dos lados</v>
          </cell>
          <cell r="C578" t="str">
            <v>m2</v>
          </cell>
          <cell r="D578">
            <v>1</v>
          </cell>
          <cell r="E578">
            <v>57.39</v>
          </cell>
        </row>
        <row r="579">
          <cell r="A579">
            <v>1660</v>
          </cell>
          <cell r="B579" t="str">
            <v>Pergola de madera dura (tipo teca, colorado)</v>
          </cell>
          <cell r="C579" t="str">
            <v>u</v>
          </cell>
          <cell r="D579">
            <v>1</v>
          </cell>
          <cell r="E579">
            <v>2605.7600000000002</v>
          </cell>
        </row>
        <row r="580">
          <cell r="A580">
            <v>1661</v>
          </cell>
          <cell r="B580" t="str">
            <v>Modulo de sendero tipo A sobre cimiento tipo 1: Provisión madera dura(tipo teca, colorado)  incluye inmunizado en autoclave, secado al horno y traslado</v>
          </cell>
          <cell r="C580" t="str">
            <v>u</v>
          </cell>
          <cell r="D580">
            <v>1</v>
          </cell>
          <cell r="E580">
            <v>1856.05</v>
          </cell>
        </row>
        <row r="581">
          <cell r="A581">
            <v>1662</v>
          </cell>
          <cell r="B581" t="str">
            <v>Fabricación y montaje de Modulo A (sobre cimiento tipo 1)</v>
          </cell>
          <cell r="C581" t="str">
            <v>u</v>
          </cell>
          <cell r="D581">
            <v>1</v>
          </cell>
          <cell r="E581">
            <v>562.07000000000005</v>
          </cell>
        </row>
        <row r="582">
          <cell r="A582">
            <v>1663</v>
          </cell>
          <cell r="B582" t="str">
            <v xml:space="preserve">Modulo de sendero tipo H cimiento 2-3: Provisión de madera dura(tipo teca, caimitillo, colorado)  </v>
          </cell>
          <cell r="C582" t="str">
            <v>u</v>
          </cell>
          <cell r="D582">
            <v>1</v>
          </cell>
          <cell r="E582">
            <v>1981.65</v>
          </cell>
        </row>
        <row r="583">
          <cell r="A583">
            <v>1664</v>
          </cell>
          <cell r="B583" t="str">
            <v>Fabricación y montaje de Modulo H</v>
          </cell>
          <cell r="C583" t="str">
            <v>u</v>
          </cell>
          <cell r="D583">
            <v>1</v>
          </cell>
          <cell r="E583">
            <v>588.41</v>
          </cell>
        </row>
        <row r="584">
          <cell r="A584">
            <v>1665</v>
          </cell>
          <cell r="B584" t="str">
            <v>Entablado para piso de liston 0,04x0,08*2,30m sobre vigas de madera de 0,12x0,04m</v>
          </cell>
          <cell r="C584" t="str">
            <v>m2</v>
          </cell>
          <cell r="D584">
            <v>1</v>
          </cell>
          <cell r="E584">
            <v>139.06</v>
          </cell>
        </row>
        <row r="585">
          <cell r="A585">
            <v>1666</v>
          </cell>
          <cell r="B585" t="str">
            <v>Entablado de cubierta de liston 0,02x0,08*1,50m sobre vigas de madera de 0,12x0,04m</v>
          </cell>
          <cell r="C585" t="str">
            <v>m2</v>
          </cell>
          <cell r="D585">
            <v>1</v>
          </cell>
          <cell r="E585">
            <v>19.96</v>
          </cell>
        </row>
        <row r="586">
          <cell r="A586">
            <v>1667</v>
          </cell>
          <cell r="B586" t="str">
            <v>Barredera de madera de eucalipto inmunizada 10cm</v>
          </cell>
          <cell r="C586" t="str">
            <v>m</v>
          </cell>
          <cell r="D586">
            <v>1</v>
          </cell>
          <cell r="E586">
            <v>3.71</v>
          </cell>
        </row>
        <row r="587">
          <cell r="A587">
            <v>1668</v>
          </cell>
          <cell r="B587" t="str">
            <v xml:space="preserve">Piso de piedra andesita </v>
          </cell>
          <cell r="C587" t="str">
            <v>m2</v>
          </cell>
          <cell r="D587">
            <v>1</v>
          </cell>
          <cell r="E587">
            <v>46.94</v>
          </cell>
        </row>
        <row r="588">
          <cell r="A588">
            <v>1669</v>
          </cell>
          <cell r="B588" t="str">
            <v>Piso de cascarilla de coco</v>
          </cell>
          <cell r="C588" t="str">
            <v>m2</v>
          </cell>
          <cell r="D588">
            <v>1</v>
          </cell>
          <cell r="E588">
            <v>9.44</v>
          </cell>
        </row>
        <row r="589">
          <cell r="A589">
            <v>1670</v>
          </cell>
          <cell r="B589" t="str">
            <v>Piso de deck de madera para exteriores</v>
          </cell>
          <cell r="C589" t="str">
            <v>m2</v>
          </cell>
          <cell r="D589">
            <v>1</v>
          </cell>
          <cell r="E589">
            <v>41.87</v>
          </cell>
        </row>
        <row r="590">
          <cell r="A590">
            <v>1671</v>
          </cell>
          <cell r="B590" t="str">
            <v>Piso de madera rolliza diferentes diametros</v>
          </cell>
          <cell r="C590" t="str">
            <v>m2</v>
          </cell>
          <cell r="D590">
            <v>1</v>
          </cell>
          <cell r="E590">
            <v>25.28</v>
          </cell>
        </row>
        <row r="591">
          <cell r="A591">
            <v>1672</v>
          </cell>
          <cell r="B591" t="str">
            <v>Adoquín  peatonal 20/m2 f´c=350Kg/cm2</v>
          </cell>
          <cell r="C591" t="str">
            <v>m2</v>
          </cell>
          <cell r="D591">
            <v>1</v>
          </cell>
          <cell r="E591">
            <v>17.579999999999998</v>
          </cell>
        </row>
        <row r="592">
          <cell r="A592">
            <v>1673</v>
          </cell>
          <cell r="B592" t="str">
            <v>Modulo de sendero tipo B sobre cimiento tipo 2-3: Provisión madera dura(tipo teca, colorado)  incluye inmunizado en autoclave, secado al horno y traslado</v>
          </cell>
          <cell r="C592" t="str">
            <v>u</v>
          </cell>
          <cell r="D592">
            <v>1</v>
          </cell>
          <cell r="E592">
            <v>1095.02</v>
          </cell>
        </row>
        <row r="593">
          <cell r="A593">
            <v>1674</v>
          </cell>
          <cell r="B593" t="str">
            <v>Fabricación y montaje de Modulo B</v>
          </cell>
          <cell r="C593" t="str">
            <v>u</v>
          </cell>
          <cell r="D593">
            <v>1</v>
          </cell>
          <cell r="E593">
            <v>223.61</v>
          </cell>
        </row>
        <row r="594">
          <cell r="A594">
            <v>1675</v>
          </cell>
          <cell r="B594" t="str">
            <v>Modulo de sendero tipo c sobre cimiento tipo 2-3: Provisión madera dura(tipo teca, colorado)  incluye inmunizado en autoclave, secado al horno y traslado</v>
          </cell>
          <cell r="C594" t="str">
            <v>u</v>
          </cell>
          <cell r="D594">
            <v>1</v>
          </cell>
          <cell r="E594">
            <v>1941.62</v>
          </cell>
        </row>
        <row r="595">
          <cell r="A595">
            <v>1676</v>
          </cell>
          <cell r="B595" t="str">
            <v>Fabricación y montaje de Modulo c</v>
          </cell>
          <cell r="C595" t="str">
            <v>u</v>
          </cell>
          <cell r="D595">
            <v>1</v>
          </cell>
          <cell r="E595">
            <v>672.64</v>
          </cell>
        </row>
        <row r="596">
          <cell r="A596">
            <v>1677</v>
          </cell>
          <cell r="B596" t="str">
            <v>Modulo de sendero tipo D sobre cimiento tipo 2-3: Provisión madera dura(tipo teca, colorado)  incluye inmunizado en autoclave, secado al horno y traslado</v>
          </cell>
          <cell r="C596" t="str">
            <v>u</v>
          </cell>
          <cell r="D596">
            <v>1</v>
          </cell>
          <cell r="E596">
            <v>1831.62</v>
          </cell>
        </row>
        <row r="597">
          <cell r="A597">
            <v>1678</v>
          </cell>
          <cell r="B597" t="str">
            <v>Fabricación y montaje de Modulo D</v>
          </cell>
          <cell r="C597" t="str">
            <v>u</v>
          </cell>
          <cell r="D597">
            <v>1</v>
          </cell>
          <cell r="E597">
            <v>666.38</v>
          </cell>
        </row>
        <row r="598">
          <cell r="A598">
            <v>1679</v>
          </cell>
          <cell r="B598" t="str">
            <v>Modulo de sendero tipo E sobre cimiento tipo 2-3: Provisión madera dura(tipo teca, colorado)  incluye inmunizado en autoclave, secado al horno y traslado</v>
          </cell>
          <cell r="C598" t="str">
            <v>u</v>
          </cell>
          <cell r="D598">
            <v>1</v>
          </cell>
          <cell r="E598">
            <v>1694.19</v>
          </cell>
        </row>
        <row r="599">
          <cell r="A599">
            <v>1680</v>
          </cell>
          <cell r="B599" t="str">
            <v>Fabricación y montaje de Modulo E</v>
          </cell>
          <cell r="C599" t="str">
            <v>u</v>
          </cell>
          <cell r="D599">
            <v>1</v>
          </cell>
          <cell r="E599">
            <v>656.67</v>
          </cell>
        </row>
        <row r="600">
          <cell r="A600">
            <v>1681</v>
          </cell>
          <cell r="B600" t="str">
            <v>Modulo de sendero tipo F sobre cimiento n2-3 : Provisión madera dura(tipo teca, colorado)  incluye inmunizado en autoclave, secado al horno y traslado</v>
          </cell>
          <cell r="C600" t="str">
            <v>u</v>
          </cell>
          <cell r="D600">
            <v>1</v>
          </cell>
          <cell r="E600">
            <v>13798.71</v>
          </cell>
        </row>
        <row r="601">
          <cell r="A601">
            <v>1682</v>
          </cell>
          <cell r="B601" t="str">
            <v>Fabricación y montaje de Modulo F</v>
          </cell>
          <cell r="C601" t="str">
            <v>u</v>
          </cell>
          <cell r="D601">
            <v>1</v>
          </cell>
          <cell r="E601">
            <v>3068.69</v>
          </cell>
        </row>
        <row r="602">
          <cell r="A602">
            <v>1683</v>
          </cell>
          <cell r="B602" t="str">
            <v>Modulo de sendero tipo G sobre cimiento 2-3 : Provisión madera dura(tipo teca, colorado)  incluye inmunizado en autoclave, secado al horno y traslado</v>
          </cell>
          <cell r="C602" t="str">
            <v>u</v>
          </cell>
          <cell r="D602">
            <v>1</v>
          </cell>
          <cell r="E602">
            <v>2811.34</v>
          </cell>
        </row>
        <row r="603">
          <cell r="A603">
            <v>1684</v>
          </cell>
          <cell r="B603" t="str">
            <v>Fabricación y montaje de Modulo G</v>
          </cell>
          <cell r="C603" t="str">
            <v>u</v>
          </cell>
          <cell r="D603">
            <v>1</v>
          </cell>
          <cell r="E603">
            <v>1016.84</v>
          </cell>
        </row>
        <row r="604">
          <cell r="A604">
            <v>1685</v>
          </cell>
          <cell r="B604" t="str">
            <v>Modulo de sendero tipo I sobre cimiento 2-3: Provisión madera dura(tipo teca, colorado)  incluye inmunizado en autoclave, secado al horno y traslado</v>
          </cell>
          <cell r="C604" t="str">
            <v>u</v>
          </cell>
          <cell r="D604">
            <v>1</v>
          </cell>
          <cell r="E604">
            <v>1831.62</v>
          </cell>
        </row>
        <row r="605">
          <cell r="A605">
            <v>1686</v>
          </cell>
          <cell r="B605" t="str">
            <v>Fabricación y montaje de Modulo I</v>
          </cell>
          <cell r="C605" t="str">
            <v>u</v>
          </cell>
          <cell r="D605">
            <v>1</v>
          </cell>
          <cell r="E605">
            <v>669.01</v>
          </cell>
        </row>
        <row r="606">
          <cell r="A606">
            <v>1687</v>
          </cell>
          <cell r="B606" t="str">
            <v>Modulo de sendero tipo A sobre cimiento 2-3: Provisión madera dura(tipo teca, colorado)  incluye inmunizado en autoclave, secado al horno y traslado</v>
          </cell>
          <cell r="C606" t="str">
            <v>u</v>
          </cell>
          <cell r="D606">
            <v>1</v>
          </cell>
          <cell r="E606">
            <v>1971.8</v>
          </cell>
        </row>
        <row r="607">
          <cell r="A607">
            <v>1688</v>
          </cell>
          <cell r="B607" t="str">
            <v xml:space="preserve">Fabricación y montaje de Modulo A  </v>
          </cell>
          <cell r="C607" t="str">
            <v>u</v>
          </cell>
          <cell r="D607">
            <v>1</v>
          </cell>
          <cell r="E607">
            <v>676.81</v>
          </cell>
        </row>
        <row r="608">
          <cell r="A608">
            <v>1689</v>
          </cell>
          <cell r="B608" t="str">
            <v>Modulo B sobre cimiento 1: Provisión madera dura(tipo teca, colorado)  incluye inmunizado en autoclave, secado al horno y traslado</v>
          </cell>
          <cell r="C608" t="str">
            <v>u</v>
          </cell>
          <cell r="D608">
            <v>1</v>
          </cell>
          <cell r="E608">
            <v>979.27</v>
          </cell>
        </row>
        <row r="609">
          <cell r="A609">
            <v>1690</v>
          </cell>
          <cell r="B609" t="str">
            <v>Fabricación y montaje de Modulo B</v>
          </cell>
          <cell r="C609" t="str">
            <v>u</v>
          </cell>
          <cell r="D609">
            <v>1</v>
          </cell>
          <cell r="E609">
            <v>588.30999999999995</v>
          </cell>
        </row>
        <row r="610">
          <cell r="A610">
            <v>1691</v>
          </cell>
          <cell r="B610" t="str">
            <v>Modulo C sobre cimiento 1: Provisión madera dura(tipo teca, colorado)  incluye inmunizado en autoclave, secado al horno y traslado</v>
          </cell>
          <cell r="C610" t="str">
            <v>u</v>
          </cell>
          <cell r="D610">
            <v>1</v>
          </cell>
          <cell r="E610">
            <v>1825.87</v>
          </cell>
        </row>
        <row r="611">
          <cell r="A611">
            <v>1692</v>
          </cell>
          <cell r="B611" t="str">
            <v>Fabricación y montaje de Modulo C</v>
          </cell>
          <cell r="C611" t="str">
            <v>u</v>
          </cell>
          <cell r="D611">
            <v>1</v>
          </cell>
          <cell r="E611">
            <v>469.23</v>
          </cell>
        </row>
        <row r="612">
          <cell r="A612">
            <v>1693</v>
          </cell>
          <cell r="B612" t="str">
            <v>Modulo D sobre cimiento 1: Provisión madera dura(tipo teca, colorado)  incluye inmunizado en autoclave, secado al horno y traslado</v>
          </cell>
          <cell r="C612" t="str">
            <v>u</v>
          </cell>
          <cell r="D612">
            <v>1</v>
          </cell>
          <cell r="E612">
            <v>1743.06</v>
          </cell>
        </row>
        <row r="613">
          <cell r="A613">
            <v>1694</v>
          </cell>
          <cell r="B613" t="str">
            <v>Fabricación y montaje de Modulo D</v>
          </cell>
          <cell r="C613" t="str">
            <v>u</v>
          </cell>
          <cell r="D613">
            <v>1</v>
          </cell>
          <cell r="E613">
            <v>288.35000000000002</v>
          </cell>
        </row>
        <row r="614">
          <cell r="A614">
            <v>1695</v>
          </cell>
          <cell r="B614" t="str">
            <v>Modulo H sobre cimiento 1: Provisión madera dura(tipo teca, colorado)  incluye inmunizado en autoclave, secado al horno y traslado</v>
          </cell>
          <cell r="C614" t="str">
            <v>u</v>
          </cell>
          <cell r="D614">
            <v>1</v>
          </cell>
          <cell r="E614">
            <v>1825.87</v>
          </cell>
        </row>
        <row r="615">
          <cell r="A615">
            <v>1696</v>
          </cell>
          <cell r="B615" t="str">
            <v>Fabricación y montaje de Modulo H</v>
          </cell>
          <cell r="C615" t="str">
            <v>u</v>
          </cell>
          <cell r="D615">
            <v>1</v>
          </cell>
          <cell r="E615">
            <v>314.7</v>
          </cell>
        </row>
        <row r="616">
          <cell r="A616">
            <v>1697</v>
          </cell>
          <cell r="B616" t="str">
            <v>Provision de madera dura puente 30m(tipo teca o colorado)incluy. Inmunizado en autoclave secado al horno y traslado</v>
          </cell>
          <cell r="C616" t="str">
            <v>u</v>
          </cell>
          <cell r="D616">
            <v>1</v>
          </cell>
          <cell r="E616">
            <v>10376.67</v>
          </cell>
        </row>
        <row r="617">
          <cell r="A617">
            <v>1698</v>
          </cell>
          <cell r="B617" t="str">
            <v>Provision de madera dura puente 12m(tipo teca o colorado)incluy. Inmunizado en autoclave secado al horno y traslado</v>
          </cell>
          <cell r="C617" t="str">
            <v>u</v>
          </cell>
          <cell r="D617">
            <v>1</v>
          </cell>
          <cell r="E617">
            <v>3269.02</v>
          </cell>
        </row>
        <row r="618">
          <cell r="A618">
            <v>1699</v>
          </cell>
          <cell r="B618" t="str">
            <v>Provision de madera dura puente 8m(tipo teca o colorado)incluy. Inmunizado en autoclave secado al horno y traslado</v>
          </cell>
          <cell r="C618" t="str">
            <v>u</v>
          </cell>
          <cell r="D618">
            <v>1</v>
          </cell>
          <cell r="E618">
            <v>2119.3200000000002</v>
          </cell>
        </row>
        <row r="619">
          <cell r="A619">
            <v>1700</v>
          </cell>
          <cell r="B619" t="str">
            <v>Fabricacion y montaje de sendero de mantenimiento D=1,2*4m</v>
          </cell>
          <cell r="C619" t="str">
            <v>u</v>
          </cell>
          <cell r="D619">
            <v>1</v>
          </cell>
          <cell r="E619">
            <v>291.79000000000002</v>
          </cell>
        </row>
        <row r="620">
          <cell r="A620">
            <v>1701</v>
          </cell>
          <cell r="B620" t="str">
            <v>Paneles divisorios</v>
          </cell>
          <cell r="C620" t="str">
            <v>m2</v>
          </cell>
          <cell r="D620">
            <v>1</v>
          </cell>
          <cell r="E620">
            <v>76.16</v>
          </cell>
        </row>
        <row r="621">
          <cell r="A621">
            <v>1702</v>
          </cell>
          <cell r="B621" t="str">
            <v>Pergola de madera dura (tipo teca, colorado)inmunizado en autoclave secado al horno y traslado</v>
          </cell>
          <cell r="C621" t="str">
            <v>u</v>
          </cell>
          <cell r="D621">
            <v>1</v>
          </cell>
          <cell r="E621">
            <v>9830.2800000000007</v>
          </cell>
        </row>
        <row r="622">
          <cell r="A622">
            <v>1703</v>
          </cell>
          <cell r="B622" t="str">
            <v>Paneles divisorios de caña guadua y madera</v>
          </cell>
          <cell r="C622" t="str">
            <v>m2</v>
          </cell>
          <cell r="D622">
            <v>1</v>
          </cell>
          <cell r="E622">
            <v>51.51</v>
          </cell>
        </row>
        <row r="623">
          <cell r="A623">
            <v>1704</v>
          </cell>
          <cell r="B623" t="str">
            <v>Divisiones interiores con tablero tipo RH revestido con melamina y rudones,Incluy puerta con cerradura,lamina de proteccion de acero inox.,maniguetas, bisagra y fijaciones de acero inox.)</v>
          </cell>
          <cell r="C623" t="str">
            <v>m2</v>
          </cell>
          <cell r="D623">
            <v>1</v>
          </cell>
          <cell r="E623">
            <v>87.41</v>
          </cell>
        </row>
        <row r="624">
          <cell r="A624">
            <v>1705</v>
          </cell>
          <cell r="B624" t="str">
            <v>Recolocacion de duelas existentes</v>
          </cell>
          <cell r="C624" t="str">
            <v>m2</v>
          </cell>
          <cell r="D624">
            <v>1</v>
          </cell>
          <cell r="E624">
            <v>4.4400000000000004</v>
          </cell>
        </row>
        <row r="625">
          <cell r="A625">
            <v>1706</v>
          </cell>
          <cell r="B625" t="str">
            <v>Barrederas de madera de Teca</v>
          </cell>
          <cell r="C625" t="str">
            <v>m</v>
          </cell>
          <cell r="D625">
            <v>1</v>
          </cell>
          <cell r="E625">
            <v>3.05</v>
          </cell>
        </row>
        <row r="626">
          <cell r="A626">
            <v>1707</v>
          </cell>
          <cell r="B626" t="str">
            <v xml:space="preserve">Contrapiso f 'c= 180 kg/cm2 e=8cm </v>
          </cell>
          <cell r="C626" t="str">
            <v>m2</v>
          </cell>
          <cell r="D626">
            <v>1</v>
          </cell>
          <cell r="E626">
            <v>12.94</v>
          </cell>
        </row>
        <row r="627">
          <cell r="A627">
            <v>1708</v>
          </cell>
          <cell r="B627" t="str">
            <v>Viniloflexible en rollo</v>
          </cell>
          <cell r="C627" t="str">
            <v>m2</v>
          </cell>
          <cell r="D627">
            <v>1</v>
          </cell>
          <cell r="E627">
            <v>42.99</v>
          </cell>
        </row>
        <row r="628">
          <cell r="A628">
            <v>1709</v>
          </cell>
          <cell r="B628" t="str">
            <v>Vinil conductivo para quirofano incluye curva sanitaria y clip remate</v>
          </cell>
          <cell r="C628" t="str">
            <v>m2</v>
          </cell>
          <cell r="D628">
            <v>1</v>
          </cell>
          <cell r="E628">
            <v>88.73</v>
          </cell>
        </row>
        <row r="629">
          <cell r="A629">
            <v>1710</v>
          </cell>
          <cell r="B629" t="str">
            <v>Contrapiso f 'c= 180 kg/cm2 e=8cm con malla electrosoldad de 5x15</v>
          </cell>
          <cell r="C629" t="str">
            <v>m2</v>
          </cell>
          <cell r="D629">
            <v>1</v>
          </cell>
          <cell r="E629">
            <v>16.59</v>
          </cell>
        </row>
        <row r="630">
          <cell r="A630">
            <v>1711</v>
          </cell>
          <cell r="B630" t="str">
            <v>Barredera de granito</v>
          </cell>
          <cell r="C630" t="str">
            <v>m</v>
          </cell>
          <cell r="D630">
            <v>1</v>
          </cell>
          <cell r="E630">
            <v>7.19</v>
          </cell>
        </row>
        <row r="631">
          <cell r="A631">
            <v>1712</v>
          </cell>
          <cell r="B631" t="str">
            <v>Contrapiso f 'c= 180 kg/cm2 e=10cm con malla electrosoldad de 5x15 y polietileno incluy. Transp. En lancha</v>
          </cell>
          <cell r="C631" t="str">
            <v>m2</v>
          </cell>
          <cell r="D631">
            <v>1</v>
          </cell>
          <cell r="E631">
            <v>22.98</v>
          </cell>
        </row>
        <row r="632">
          <cell r="A632">
            <v>1713</v>
          </cell>
          <cell r="B632" t="str">
            <v>Cerámica de piso alto trafico y antideslizante clase A de 40X40 incluy. Transp. En lancha</v>
          </cell>
          <cell r="C632" t="str">
            <v>m2</v>
          </cell>
          <cell r="D632">
            <v>1</v>
          </cell>
          <cell r="E632">
            <v>25.94</v>
          </cell>
        </row>
        <row r="633">
          <cell r="A633">
            <v>1714</v>
          </cell>
          <cell r="B633" t="str">
            <v>Barrederas de cerámica 10cm incluy. Transp. En lancha</v>
          </cell>
          <cell r="C633" t="str">
            <v>m</v>
          </cell>
          <cell r="D633">
            <v>1</v>
          </cell>
          <cell r="E633">
            <v>3.73</v>
          </cell>
        </row>
        <row r="634">
          <cell r="A634">
            <v>1715</v>
          </cell>
          <cell r="B634" t="str">
            <v>Masillado y alisado de pisos incluye transp. En lancha</v>
          </cell>
          <cell r="C634" t="str">
            <v>m2</v>
          </cell>
          <cell r="D634">
            <v>1</v>
          </cell>
          <cell r="E634">
            <v>6.88</v>
          </cell>
        </row>
        <row r="635">
          <cell r="A635">
            <v>1716</v>
          </cell>
          <cell r="B635" t="str">
            <v>Contrapiso H.S 210 kg/cm2, E=10cm piedra bola, malla electrosoldada y polietileno incluye transp. En lancha</v>
          </cell>
          <cell r="C635" t="str">
            <v>m2</v>
          </cell>
          <cell r="D635">
            <v>1</v>
          </cell>
          <cell r="E635">
            <v>30.67</v>
          </cell>
        </row>
        <row r="636">
          <cell r="A636">
            <v>1717</v>
          </cell>
          <cell r="B636" t="str">
            <v>Masillado de losa incluye impermeabilizante incluye transp. En lancha</v>
          </cell>
          <cell r="C636" t="str">
            <v>m2</v>
          </cell>
          <cell r="D636">
            <v>1</v>
          </cell>
          <cell r="E636">
            <v>7.18</v>
          </cell>
        </row>
        <row r="637">
          <cell r="A637">
            <v>1718</v>
          </cell>
          <cell r="B637" t="str">
            <v>Contrapiso f 'c= 180 kg/cm2 e=10cm con malla electrosoldad de 5x15</v>
          </cell>
          <cell r="C637" t="str">
            <v>m2</v>
          </cell>
          <cell r="D637">
            <v>1</v>
          </cell>
          <cell r="E637">
            <v>17.059999999999999</v>
          </cell>
        </row>
        <row r="638">
          <cell r="A638">
            <v>1719</v>
          </cell>
          <cell r="B638" t="str">
            <v xml:space="preserve">Provisión y colocación de porcelanato nacional rectificado 50x50 en pisos </v>
          </cell>
          <cell r="C638" t="str">
            <v>m2</v>
          </cell>
          <cell r="D638">
            <v>1</v>
          </cell>
          <cell r="E638">
            <v>37.25</v>
          </cell>
        </row>
        <row r="639">
          <cell r="A639">
            <v>1720</v>
          </cell>
          <cell r="B639" t="str">
            <v xml:space="preserve">Barredera de porcelanato rectificado </v>
          </cell>
          <cell r="C639" t="str">
            <v>ml</v>
          </cell>
          <cell r="D639">
            <v>1</v>
          </cell>
          <cell r="E639">
            <v>5.07</v>
          </cell>
        </row>
        <row r="640">
          <cell r="A640">
            <v>1721</v>
          </cell>
          <cell r="B640" t="str">
            <v>Adoquín de colores  vibroprensado de 30x60  f´c=400Kg/cm2 e=8cm</v>
          </cell>
          <cell r="C640" t="str">
            <v>m2</v>
          </cell>
          <cell r="D640">
            <v>1</v>
          </cell>
          <cell r="E640">
            <v>34.97</v>
          </cell>
        </row>
        <row r="641">
          <cell r="A641">
            <v>1722</v>
          </cell>
          <cell r="B641" t="str">
            <v>Adoquín tipo ecológico vibroprensado de 40x60  f´c=400Kg/cm2 e=10cm</v>
          </cell>
          <cell r="C641" t="str">
            <v>m2</v>
          </cell>
          <cell r="D641">
            <v>1</v>
          </cell>
          <cell r="E641">
            <v>26.93</v>
          </cell>
        </row>
        <row r="642">
          <cell r="A642">
            <v>1723</v>
          </cell>
          <cell r="B642" t="str">
            <v>Adoquín de colores  vibroprensado de 20x10  f´c=400Kg/cm2 e=8cm</v>
          </cell>
          <cell r="C642" t="str">
            <v>m2</v>
          </cell>
          <cell r="D642">
            <v>1</v>
          </cell>
          <cell r="E642">
            <v>27.29</v>
          </cell>
        </row>
        <row r="643">
          <cell r="A643">
            <v>1724</v>
          </cell>
          <cell r="B643" t="str">
            <v>Provisión y colocación de porcelanato rectificado en grada (huella + contrahuella, filo boleado, 4 acanalados)</v>
          </cell>
          <cell r="C643" t="str">
            <v>m</v>
          </cell>
          <cell r="D643">
            <v>1</v>
          </cell>
          <cell r="E643">
            <v>14.05</v>
          </cell>
        </row>
        <row r="644">
          <cell r="A644">
            <v>1725</v>
          </cell>
          <cell r="B644" t="str">
            <v>Recubrimiento de teca en bastidores (exterior )</v>
          </cell>
          <cell r="C644" t="str">
            <v>m2</v>
          </cell>
          <cell r="D644">
            <v>1</v>
          </cell>
          <cell r="E644">
            <v>84.25</v>
          </cell>
        </row>
        <row r="645">
          <cell r="A645">
            <v>1726</v>
          </cell>
          <cell r="B645" t="str">
            <v>Deck de teca para exteriores (viga de teca 7x14 cm, cuartón 7x7 cm)</v>
          </cell>
          <cell r="C645" t="str">
            <v>m2</v>
          </cell>
          <cell r="D645">
            <v>1</v>
          </cell>
          <cell r="E645">
            <v>171.29</v>
          </cell>
        </row>
        <row r="646">
          <cell r="A646">
            <v>1727</v>
          </cell>
          <cell r="B646" t="str">
            <v>Deck de teca para exteriores (viga de teca 7x14 cm cuatón 12x4 cm)</v>
          </cell>
          <cell r="C646" t="str">
            <v>m2</v>
          </cell>
          <cell r="D646">
            <v>1</v>
          </cell>
          <cell r="E646">
            <v>159.1</v>
          </cell>
        </row>
        <row r="647">
          <cell r="A647">
            <v>1728</v>
          </cell>
          <cell r="B647" t="str">
            <v>Plataforma flotantes 5,00x7,00 m</v>
          </cell>
          <cell r="C647" t="str">
            <v>u</v>
          </cell>
          <cell r="D647">
            <v>1</v>
          </cell>
          <cell r="E647">
            <v>7832.46</v>
          </cell>
        </row>
        <row r="648">
          <cell r="A648">
            <v>1729</v>
          </cell>
          <cell r="B648" t="str">
            <v>Plataformas flotantes 10,45X3,00m</v>
          </cell>
          <cell r="C648" t="str">
            <v>u</v>
          </cell>
          <cell r="D648">
            <v>1</v>
          </cell>
          <cell r="E648">
            <v>8848.7000000000007</v>
          </cell>
        </row>
        <row r="649">
          <cell r="A649">
            <v>1730</v>
          </cell>
          <cell r="B649" t="str">
            <v>Plataformas flotantes 6,93X3,00m</v>
          </cell>
          <cell r="C649" t="str">
            <v>u</v>
          </cell>
          <cell r="D649">
            <v>1</v>
          </cell>
          <cell r="E649">
            <v>6907.21</v>
          </cell>
        </row>
        <row r="650">
          <cell r="A650">
            <v>1731</v>
          </cell>
          <cell r="B650" t="str">
            <v>Plataforma flotante 8,00x2,00 m</v>
          </cell>
          <cell r="C650" t="str">
            <v>u</v>
          </cell>
          <cell r="D650">
            <v>1</v>
          </cell>
          <cell r="E650">
            <v>6907.21</v>
          </cell>
        </row>
        <row r="651">
          <cell r="A651">
            <v>1732</v>
          </cell>
          <cell r="B651" t="str">
            <v>Piso epóxico (e=5 mm)</v>
          </cell>
          <cell r="C651" t="str">
            <v>m2</v>
          </cell>
          <cell r="D651">
            <v>1</v>
          </cell>
          <cell r="E651">
            <v>77.459999999999994</v>
          </cell>
        </row>
        <row r="652">
          <cell r="A652">
            <v>1733</v>
          </cell>
          <cell r="B652" t="str">
            <v>Piso epóxico (e=2,5 mm)</v>
          </cell>
          <cell r="C652" t="str">
            <v>m2</v>
          </cell>
          <cell r="D652">
            <v>1</v>
          </cell>
          <cell r="E652">
            <v>41.29</v>
          </cell>
        </row>
        <row r="653">
          <cell r="A653">
            <v>1734</v>
          </cell>
          <cell r="B653" t="str">
            <v xml:space="preserve">Piso de chanul para pasarela en muelle </v>
          </cell>
          <cell r="C653" t="str">
            <v>m2</v>
          </cell>
          <cell r="D653">
            <v>1</v>
          </cell>
          <cell r="E653">
            <v>77.22</v>
          </cell>
        </row>
        <row r="654">
          <cell r="A654">
            <v>1735</v>
          </cell>
          <cell r="B654" t="str">
            <v>Pasarelas y rampas de acceso</v>
          </cell>
          <cell r="C654" t="str">
            <v>m2</v>
          </cell>
          <cell r="D654">
            <v>1</v>
          </cell>
          <cell r="E654">
            <v>225.35</v>
          </cell>
        </row>
        <row r="655">
          <cell r="A655">
            <v>1736</v>
          </cell>
          <cell r="B655" t="str">
            <v>Muelle flotante</v>
          </cell>
          <cell r="C655" t="str">
            <v>m2</v>
          </cell>
          <cell r="D655">
            <v>1</v>
          </cell>
          <cell r="E655">
            <v>624.04999999999995</v>
          </cell>
        </row>
        <row r="656">
          <cell r="A656">
            <v>1737</v>
          </cell>
          <cell r="B656" t="str">
            <v>Porcelanato rectificado importado de 60x60cm en pisos de baños</v>
          </cell>
          <cell r="C656" t="str">
            <v>m2</v>
          </cell>
          <cell r="D656">
            <v>1</v>
          </cell>
          <cell r="E656">
            <v>65.86</v>
          </cell>
        </row>
        <row r="657">
          <cell r="A657">
            <v>1738</v>
          </cell>
          <cell r="B657" t="str">
            <v>Porcelanato rectificado importado de 40x40cm en pisos de baños</v>
          </cell>
          <cell r="C657" t="str">
            <v>m2</v>
          </cell>
          <cell r="D657">
            <v>1</v>
          </cell>
          <cell r="E657">
            <v>65.86</v>
          </cell>
        </row>
        <row r="658">
          <cell r="A658">
            <v>1739</v>
          </cell>
          <cell r="B658" t="str">
            <v>Porcelanato rectificado importado de 60x60cm en pisos de cafeteria</v>
          </cell>
          <cell r="C658" t="str">
            <v>m2</v>
          </cell>
          <cell r="D658">
            <v>1</v>
          </cell>
          <cell r="E658">
            <v>65.86</v>
          </cell>
        </row>
        <row r="659">
          <cell r="A659">
            <v>1740</v>
          </cell>
          <cell r="B659" t="str">
            <v>Porcelanato rectificado importado de 60x60cm en pisos de cocina</v>
          </cell>
          <cell r="C659" t="str">
            <v>m2</v>
          </cell>
          <cell r="D659">
            <v>1</v>
          </cell>
          <cell r="E659">
            <v>65.86</v>
          </cell>
        </row>
        <row r="660">
          <cell r="A660">
            <v>1741</v>
          </cell>
          <cell r="B660" t="str">
            <v>Porcelanato rectificado importado de 300x100cm cara fibra</v>
          </cell>
          <cell r="C660" t="str">
            <v>m2</v>
          </cell>
          <cell r="D660">
            <v>1</v>
          </cell>
          <cell r="E660">
            <v>110.87</v>
          </cell>
        </row>
        <row r="661">
          <cell r="A661">
            <v>1742</v>
          </cell>
          <cell r="B661" t="str">
            <v xml:space="preserve">Cerámica para gradas de 30x30  tipo A                              </v>
          </cell>
          <cell r="C661" t="str">
            <v>m2</v>
          </cell>
          <cell r="D661">
            <v>1</v>
          </cell>
          <cell r="E661">
            <v>23.13</v>
          </cell>
        </row>
        <row r="662">
          <cell r="A662">
            <v>1743</v>
          </cell>
          <cell r="B662" t="str">
            <v>Alfombra importada alto trafico</v>
          </cell>
          <cell r="C662" t="str">
            <v>m2</v>
          </cell>
          <cell r="D662">
            <v>1</v>
          </cell>
          <cell r="E662">
            <v>25.07</v>
          </cell>
        </row>
        <row r="663">
          <cell r="A663">
            <v>1744</v>
          </cell>
          <cell r="B663" t="str">
            <v>Piso flotante Alemán importado</v>
          </cell>
          <cell r="C663" t="str">
            <v>m2</v>
          </cell>
          <cell r="D663">
            <v>1</v>
          </cell>
          <cell r="E663">
            <v>33.83</v>
          </cell>
        </row>
        <row r="664">
          <cell r="A664">
            <v>1745</v>
          </cell>
          <cell r="B664" t="str">
            <v xml:space="preserve">Piso falso removible antiestatico </v>
          </cell>
          <cell r="C664" t="str">
            <v>m2</v>
          </cell>
          <cell r="D664">
            <v>1</v>
          </cell>
          <cell r="E664">
            <v>240.34</v>
          </cell>
        </row>
        <row r="665">
          <cell r="A665">
            <v>1746</v>
          </cell>
          <cell r="B665" t="str">
            <v>Granito importado  100x50cm cenefa plaza</v>
          </cell>
          <cell r="C665" t="str">
            <v>m2</v>
          </cell>
          <cell r="D665">
            <v>1</v>
          </cell>
          <cell r="E665">
            <v>154</v>
          </cell>
        </row>
        <row r="666">
          <cell r="A666">
            <v>1747</v>
          </cell>
          <cell r="B666" t="str">
            <v>Barrederas rehundidas H=10cm e=1cm</v>
          </cell>
          <cell r="C666" t="str">
            <v>m</v>
          </cell>
          <cell r="D666">
            <v>1</v>
          </cell>
          <cell r="E666">
            <v>5.41</v>
          </cell>
        </row>
        <row r="667">
          <cell r="A667">
            <v>1748</v>
          </cell>
          <cell r="B667" t="str">
            <v>revestimiento con piedra de la zona</v>
          </cell>
          <cell r="C667" t="str">
            <v>m2</v>
          </cell>
          <cell r="D667">
            <v>1</v>
          </cell>
          <cell r="E667">
            <v>17.34</v>
          </cell>
        </row>
        <row r="668">
          <cell r="A668">
            <v>1749</v>
          </cell>
          <cell r="B668" t="str">
            <v>Barrederas de aluminio negro e=10cm instalada</v>
          </cell>
          <cell r="C668" t="str">
            <v>m</v>
          </cell>
          <cell r="D668">
            <v>1</v>
          </cell>
          <cell r="E668">
            <v>29.02</v>
          </cell>
        </row>
        <row r="669">
          <cell r="A669">
            <v>1750</v>
          </cell>
          <cell r="B669" t="str">
            <v>Suministro e instalación de geomembrana HDPE 2mm</v>
          </cell>
          <cell r="C669" t="str">
            <v>m2</v>
          </cell>
          <cell r="D669">
            <v>1</v>
          </cell>
          <cell r="E669">
            <v>11.05</v>
          </cell>
        </row>
        <row r="670">
          <cell r="A670">
            <v>1751</v>
          </cell>
          <cell r="B670" t="str">
            <v>Suministro e instalación de adoquín f´c=400kg/cm2 de color 8cm (37u)</v>
          </cell>
          <cell r="C670" t="str">
            <v>m2</v>
          </cell>
          <cell r="D670">
            <v>1</v>
          </cell>
          <cell r="E670">
            <v>23.49</v>
          </cell>
        </row>
        <row r="671">
          <cell r="A671">
            <v>1752</v>
          </cell>
          <cell r="B671" t="str">
            <v>Contrapiso hormigón f´c=210kg/cm2 e=6 cm (piedra bola 10cm, polietileno, malla 4 15)</v>
          </cell>
          <cell r="C671" t="str">
            <v>m2</v>
          </cell>
          <cell r="D671">
            <v>1</v>
          </cell>
          <cell r="E671">
            <v>24.98</v>
          </cell>
        </row>
        <row r="672">
          <cell r="A672">
            <v>1753</v>
          </cell>
          <cell r="B672" t="str">
            <v xml:space="preserve">Masillado y escobillado de pisos </v>
          </cell>
          <cell r="C672" t="str">
            <v>m2</v>
          </cell>
          <cell r="D672">
            <v>1</v>
          </cell>
          <cell r="E672">
            <v>5.13</v>
          </cell>
        </row>
        <row r="673">
          <cell r="A673">
            <v>1754</v>
          </cell>
          <cell r="B673" t="str">
            <v>Rampas de estacionamiento incluye contrapiso 10 cm con malla</v>
          </cell>
          <cell r="C673" t="str">
            <v>m2</v>
          </cell>
          <cell r="D673">
            <v>1</v>
          </cell>
          <cell r="E673">
            <v>28.09</v>
          </cell>
        </row>
        <row r="674">
          <cell r="A674">
            <v>1755</v>
          </cell>
          <cell r="B674" t="str">
            <v xml:space="preserve">Rampas de HA  con martilinado contrapiso  10 cm con malla </v>
          </cell>
          <cell r="C674" t="str">
            <v>m2</v>
          </cell>
          <cell r="D674">
            <v>1</v>
          </cell>
          <cell r="E674">
            <v>29.38</v>
          </cell>
        </row>
        <row r="675">
          <cell r="A675">
            <v>1756</v>
          </cell>
          <cell r="B675" t="str">
            <v>Impermeabilización de losa (poliuretano)</v>
          </cell>
          <cell r="C675" t="str">
            <v>m2</v>
          </cell>
          <cell r="D675">
            <v>1</v>
          </cell>
          <cell r="E675">
            <v>4.12</v>
          </cell>
        </row>
        <row r="676">
          <cell r="A676">
            <v>1757</v>
          </cell>
          <cell r="B676" t="str">
            <v>Adoquín vehicular hexagonal (22,7x19,7x8) (28 u/m2; 400 kg/cm2)</v>
          </cell>
          <cell r="C676" t="str">
            <v>m2</v>
          </cell>
          <cell r="D676">
            <v>1</v>
          </cell>
          <cell r="E676">
            <v>25.52</v>
          </cell>
        </row>
        <row r="677">
          <cell r="A677">
            <v>1758</v>
          </cell>
          <cell r="B677" t="str">
            <v>Contrapiso de hormigon simple f´c=280kg/cm2 15cm de espesor</v>
          </cell>
          <cell r="C677" t="str">
            <v>m2</v>
          </cell>
          <cell r="D677">
            <v>1</v>
          </cell>
          <cell r="E677">
            <v>34.44</v>
          </cell>
        </row>
        <row r="678">
          <cell r="A678">
            <v>1759</v>
          </cell>
          <cell r="B678" t="str">
            <v>Sistema modular de alto impacto para superficies deportivas (baldosas de polipropileno , co-polímero) incluye marcación de líneas de juego con pintura de poliuretano</v>
          </cell>
          <cell r="C678" t="str">
            <v>m2</v>
          </cell>
          <cell r="D678">
            <v>1</v>
          </cell>
          <cell r="E678">
            <v>89.66</v>
          </cell>
        </row>
        <row r="679">
          <cell r="A679">
            <v>1760</v>
          </cell>
          <cell r="B679" t="str">
            <v>Adoquín vehicular hexagonal 20/m2 f´c=400Kg/cm2 incluye transporte en lancha</v>
          </cell>
          <cell r="C679" t="str">
            <v>m2</v>
          </cell>
          <cell r="D679">
            <v>1</v>
          </cell>
          <cell r="E679">
            <v>34.1</v>
          </cell>
        </row>
        <row r="680">
          <cell r="A680">
            <v>1761</v>
          </cell>
          <cell r="B680" t="str">
            <v>Masillado y alisado de pisos con endurecedor de cuarzo incluye transporte en lancha</v>
          </cell>
          <cell r="C680" t="str">
            <v>m2</v>
          </cell>
          <cell r="D680">
            <v>1</v>
          </cell>
          <cell r="E680">
            <v>6.43</v>
          </cell>
        </row>
        <row r="681">
          <cell r="A681">
            <v>1762</v>
          </cell>
          <cell r="B681" t="str">
            <v>Piso epoxico con epocoat 2mm</v>
          </cell>
          <cell r="C681" t="str">
            <v>m2</v>
          </cell>
          <cell r="D681">
            <v>1</v>
          </cell>
          <cell r="E681">
            <v>57.72</v>
          </cell>
        </row>
        <row r="682">
          <cell r="A682">
            <v>1763</v>
          </cell>
          <cell r="B682" t="str">
            <v>Hormigon premezclado de 210kg/cm2 para contrapiso</v>
          </cell>
          <cell r="C682" t="str">
            <v>m3</v>
          </cell>
          <cell r="D682">
            <v>1</v>
          </cell>
          <cell r="E682">
            <v>168.56</v>
          </cell>
        </row>
        <row r="683">
          <cell r="A683">
            <v>1764</v>
          </cell>
          <cell r="B683" t="str">
            <v>Recubrimiento de granito pulido nacional en escaleras</v>
          </cell>
          <cell r="C683" t="str">
            <v>m2</v>
          </cell>
          <cell r="D683">
            <v>1</v>
          </cell>
          <cell r="E683">
            <v>71.98</v>
          </cell>
        </row>
        <row r="684">
          <cell r="A684">
            <v>1765</v>
          </cell>
        </row>
        <row r="685">
          <cell r="A685">
            <v>1766</v>
          </cell>
        </row>
        <row r="686">
          <cell r="A686">
            <v>1767</v>
          </cell>
        </row>
        <row r="687">
          <cell r="A687">
            <v>1768</v>
          </cell>
        </row>
        <row r="688">
          <cell r="A688">
            <v>1769</v>
          </cell>
        </row>
        <row r="689">
          <cell r="A689">
            <v>1770</v>
          </cell>
        </row>
        <row r="690">
          <cell r="A690">
            <v>1771</v>
          </cell>
        </row>
        <row r="691">
          <cell r="A691">
            <v>1772</v>
          </cell>
        </row>
        <row r="700">
          <cell r="B700" t="str">
            <v>CARPINTERIA METAL-MECANICA</v>
          </cell>
        </row>
        <row r="701">
          <cell r="A701">
            <v>2001</v>
          </cell>
          <cell r="B701" t="str">
            <v>Arreglo de Puertas de madera</v>
          </cell>
          <cell r="C701" t="str">
            <v>u</v>
          </cell>
          <cell r="D701">
            <v>1</v>
          </cell>
          <cell r="E701">
            <v>20.69</v>
          </cell>
        </row>
        <row r="702">
          <cell r="A702">
            <v>2002</v>
          </cell>
          <cell r="B702" t="str">
            <v>Ascensor: Estándar de tres paradas, sistema normal con cuarto de maquinas y poleas con contrapiso, apertura sobre el mismo lado, cabina inoxidable, con capacidad para 8 personas y minusvalidos. No incluye cuarto de maquinas.</v>
          </cell>
          <cell r="C702" t="str">
            <v>u</v>
          </cell>
          <cell r="D702">
            <v>1</v>
          </cell>
          <cell r="E702">
            <v>74595.08</v>
          </cell>
        </row>
        <row r="703">
          <cell r="A703">
            <v>2003</v>
          </cell>
          <cell r="B703" t="str">
            <v>Cerradura Alta seguridad</v>
          </cell>
          <cell r="C703" t="str">
            <v>u</v>
          </cell>
          <cell r="D703">
            <v>1</v>
          </cell>
          <cell r="E703">
            <v>465.44</v>
          </cell>
        </row>
        <row r="704">
          <cell r="A704">
            <v>2004</v>
          </cell>
          <cell r="B704" t="str">
            <v>Cerradura de baño de pomo</v>
          </cell>
          <cell r="C704" t="str">
            <v>u</v>
          </cell>
          <cell r="D704">
            <v>1</v>
          </cell>
          <cell r="E704">
            <v>14.05</v>
          </cell>
        </row>
        <row r="705">
          <cell r="A705">
            <v>2005</v>
          </cell>
          <cell r="B705" t="str">
            <v>Cerradura plana</v>
          </cell>
          <cell r="C705" t="str">
            <v>u</v>
          </cell>
          <cell r="D705">
            <v>1</v>
          </cell>
          <cell r="E705">
            <v>24.77</v>
          </cell>
        </row>
        <row r="706">
          <cell r="A706">
            <v>2006</v>
          </cell>
          <cell r="B706" t="str">
            <v>Cerradura de palanca en baño</v>
          </cell>
          <cell r="C706" t="str">
            <v>u</v>
          </cell>
          <cell r="D706">
            <v>1</v>
          </cell>
          <cell r="E706">
            <v>41.94</v>
          </cell>
        </row>
        <row r="707">
          <cell r="A707">
            <v>2007</v>
          </cell>
          <cell r="B707" t="str">
            <v>Cerradura de palanca llave-seguro</v>
          </cell>
          <cell r="C707" t="str">
            <v>u</v>
          </cell>
          <cell r="D707">
            <v>1</v>
          </cell>
          <cell r="E707">
            <v>76.290000000000006</v>
          </cell>
        </row>
        <row r="708">
          <cell r="A708">
            <v>2008</v>
          </cell>
          <cell r="B708" t="str">
            <v>Cerradura baño/pomo  (Latón brillante)</v>
          </cell>
          <cell r="C708" t="str">
            <v>u</v>
          </cell>
          <cell r="D708">
            <v>1</v>
          </cell>
          <cell r="E708">
            <v>24.63</v>
          </cell>
        </row>
        <row r="709">
          <cell r="A709">
            <v>2009</v>
          </cell>
          <cell r="B709" t="str">
            <v>Cerradura dormitorio / pomo  (Latón brillante)</v>
          </cell>
          <cell r="C709" t="str">
            <v>u</v>
          </cell>
          <cell r="D709">
            <v>1</v>
          </cell>
          <cell r="E709">
            <v>28.79</v>
          </cell>
        </row>
        <row r="710">
          <cell r="A710">
            <v>2010</v>
          </cell>
          <cell r="B710" t="str">
            <v>Cerradura pomo llave-llave acabado cromo satinado</v>
          </cell>
          <cell r="C710" t="str">
            <v>u</v>
          </cell>
          <cell r="D710">
            <v>1</v>
          </cell>
          <cell r="E710">
            <v>17.77</v>
          </cell>
        </row>
        <row r="711">
          <cell r="A711">
            <v>2011</v>
          </cell>
          <cell r="B711" t="str">
            <v>Cerradura principal / pomo  (Latón antiguo)</v>
          </cell>
          <cell r="C711" t="str">
            <v>u</v>
          </cell>
          <cell r="D711">
            <v>1</v>
          </cell>
          <cell r="E711">
            <v>38.090000000000003</v>
          </cell>
        </row>
        <row r="712">
          <cell r="A712">
            <v>2012</v>
          </cell>
          <cell r="B712" t="str">
            <v>Cierra puertas 180grad. Jackson embutido en perfil</v>
          </cell>
          <cell r="C712" t="str">
            <v>u</v>
          </cell>
          <cell r="D712">
            <v>1</v>
          </cell>
          <cell r="E712">
            <v>236.82</v>
          </cell>
        </row>
        <row r="713">
          <cell r="A713">
            <v>2013</v>
          </cell>
          <cell r="B713" t="str">
            <v>Cierra puertas 90 grados Tipo Jackson</v>
          </cell>
          <cell r="C713" t="str">
            <v>u</v>
          </cell>
          <cell r="D713">
            <v>1</v>
          </cell>
          <cell r="E713">
            <v>145.22</v>
          </cell>
        </row>
        <row r="714">
          <cell r="A714">
            <v>2014</v>
          </cell>
          <cell r="B714" t="str">
            <v>Closet de madera lacada</v>
          </cell>
          <cell r="C714" t="str">
            <v>m2</v>
          </cell>
          <cell r="D714">
            <v>1</v>
          </cell>
          <cell r="E714">
            <v>172.93</v>
          </cell>
        </row>
        <row r="715">
          <cell r="A715">
            <v>2015</v>
          </cell>
          <cell r="B715" t="str">
            <v>Divisiones modulares de aluminio y melaminas de 12mm</v>
          </cell>
          <cell r="C715" t="str">
            <v>m2</v>
          </cell>
          <cell r="D715">
            <v>1</v>
          </cell>
          <cell r="E715">
            <v>85.99</v>
          </cell>
        </row>
        <row r="716">
          <cell r="A716">
            <v>2016</v>
          </cell>
          <cell r="B716" t="str">
            <v>Esquinero de acero inoxidable  5x5cm</v>
          </cell>
          <cell r="C716" t="str">
            <v>m</v>
          </cell>
          <cell r="D716">
            <v>1</v>
          </cell>
          <cell r="E716">
            <v>57.17</v>
          </cell>
        </row>
        <row r="717">
          <cell r="A717">
            <v>2017</v>
          </cell>
          <cell r="B717" t="str">
            <v>Esquinero de aluminio de 1,50 m</v>
          </cell>
          <cell r="C717" t="str">
            <v>m</v>
          </cell>
          <cell r="D717">
            <v>1</v>
          </cell>
          <cell r="E717">
            <v>10.99</v>
          </cell>
        </row>
        <row r="718">
          <cell r="A718">
            <v>2018</v>
          </cell>
          <cell r="B718" t="str">
            <v>Protector de pared para camillas de vynil</v>
          </cell>
          <cell r="C718" t="str">
            <v>m</v>
          </cell>
          <cell r="D718">
            <v>1</v>
          </cell>
          <cell r="E718">
            <v>6.29</v>
          </cell>
        </row>
        <row r="719">
          <cell r="A719">
            <v>2019</v>
          </cell>
          <cell r="B719" t="str">
            <v>Estación de enfermería</v>
          </cell>
          <cell r="C719" t="str">
            <v>m2</v>
          </cell>
          <cell r="D719">
            <v>1</v>
          </cell>
          <cell r="E719">
            <v>426.85</v>
          </cell>
        </row>
        <row r="720">
          <cell r="A720">
            <v>2020</v>
          </cell>
          <cell r="B720" t="str">
            <v>Estructura metálica para vidrio templado</v>
          </cell>
          <cell r="C720" t="str">
            <v>m2</v>
          </cell>
          <cell r="D720">
            <v>1</v>
          </cell>
          <cell r="E720">
            <v>20.03</v>
          </cell>
        </row>
        <row r="721">
          <cell r="A721">
            <v>2021</v>
          </cell>
          <cell r="B721" t="str">
            <v>Flashing de remate de culata y cielos falsos</v>
          </cell>
          <cell r="C721" t="str">
            <v>m</v>
          </cell>
          <cell r="D721">
            <v>1</v>
          </cell>
          <cell r="E721">
            <v>2.48</v>
          </cell>
        </row>
        <row r="722">
          <cell r="A722">
            <v>2022</v>
          </cell>
          <cell r="B722" t="str">
            <v>Lockers doble tres cuerpos de acero 6mm</v>
          </cell>
          <cell r="C722" t="str">
            <v>u</v>
          </cell>
          <cell r="D722">
            <v>1</v>
          </cell>
          <cell r="E722">
            <v>419.94</v>
          </cell>
        </row>
        <row r="723">
          <cell r="A723">
            <v>2023</v>
          </cell>
          <cell r="B723" t="str">
            <v>Lockers en vestidores triple de cuatro cuerpos de acero de 6mm</v>
          </cell>
          <cell r="C723" t="str">
            <v>u</v>
          </cell>
          <cell r="D723">
            <v>1</v>
          </cell>
          <cell r="E723">
            <v>706.29</v>
          </cell>
        </row>
        <row r="724">
          <cell r="A724">
            <v>2024</v>
          </cell>
          <cell r="B724" t="str">
            <v>Louvers en aluminio</v>
          </cell>
          <cell r="C724" t="str">
            <v>m2</v>
          </cell>
          <cell r="D724">
            <v>1</v>
          </cell>
          <cell r="E724">
            <v>71.599999999999994</v>
          </cell>
        </row>
        <row r="725">
          <cell r="A725">
            <v>2025</v>
          </cell>
          <cell r="B725" t="str">
            <v>Mamparas de aluminio  y vidrio de 6mm</v>
          </cell>
          <cell r="C725" t="str">
            <v>m2</v>
          </cell>
          <cell r="D725">
            <v>1</v>
          </cell>
          <cell r="E725">
            <v>75.040000000000006</v>
          </cell>
        </row>
        <row r="726">
          <cell r="A726">
            <v>2026</v>
          </cell>
          <cell r="B726" t="str">
            <v>Marcos metálicos para puertas</v>
          </cell>
          <cell r="C726" t="str">
            <v>m</v>
          </cell>
          <cell r="D726">
            <v>1</v>
          </cell>
          <cell r="E726">
            <v>30.44</v>
          </cell>
        </row>
        <row r="727">
          <cell r="A727">
            <v>2027</v>
          </cell>
          <cell r="B727" t="str">
            <v>Mobiliario Espera RX.</v>
          </cell>
          <cell r="C727" t="str">
            <v>u</v>
          </cell>
          <cell r="D727">
            <v>1</v>
          </cell>
          <cell r="E727">
            <v>364.78</v>
          </cell>
        </row>
        <row r="728">
          <cell r="A728">
            <v>2028</v>
          </cell>
          <cell r="B728" t="str">
            <v>Mueble altos de madera de laurel</v>
          </cell>
          <cell r="C728" t="str">
            <v>m</v>
          </cell>
          <cell r="D728">
            <v>1</v>
          </cell>
          <cell r="E728">
            <v>123.62</v>
          </cell>
        </row>
        <row r="729">
          <cell r="A729">
            <v>2029</v>
          </cell>
          <cell r="B729" t="str">
            <v>Mueble bajo de madera laurel</v>
          </cell>
          <cell r="C729" t="str">
            <v>m</v>
          </cell>
          <cell r="D729">
            <v>1</v>
          </cell>
          <cell r="E729">
            <v>123.33</v>
          </cell>
        </row>
        <row r="730">
          <cell r="A730">
            <v>2030</v>
          </cell>
          <cell r="B730" t="str">
            <v>Mueble de madera para lavabo</v>
          </cell>
          <cell r="C730" t="str">
            <v>u</v>
          </cell>
          <cell r="D730">
            <v>1</v>
          </cell>
          <cell r="E730">
            <v>96.68</v>
          </cell>
        </row>
        <row r="731">
          <cell r="A731">
            <v>2031</v>
          </cell>
          <cell r="B731" t="str">
            <v>Mueble Horizontal Para Instalaciones medicas</v>
          </cell>
          <cell r="C731" t="str">
            <v>m2</v>
          </cell>
          <cell r="D731">
            <v>1</v>
          </cell>
          <cell r="E731">
            <v>108.91</v>
          </cell>
        </row>
        <row r="732">
          <cell r="A732">
            <v>2032</v>
          </cell>
          <cell r="B732" t="str">
            <v>Muebles de melaminico bajos</v>
          </cell>
          <cell r="C732" t="str">
            <v>m</v>
          </cell>
          <cell r="D732">
            <v>1</v>
          </cell>
          <cell r="E732">
            <v>133.84</v>
          </cell>
        </row>
        <row r="733">
          <cell r="A733">
            <v>2033</v>
          </cell>
          <cell r="B733" t="str">
            <v>Muebles modulares mdf</v>
          </cell>
          <cell r="C733" t="str">
            <v>m</v>
          </cell>
          <cell r="D733">
            <v>1</v>
          </cell>
          <cell r="E733">
            <v>85.6</v>
          </cell>
        </row>
        <row r="734">
          <cell r="A734">
            <v>2034</v>
          </cell>
          <cell r="B734" t="str">
            <v>Panel de acero inoxidable  H=1,2m</v>
          </cell>
          <cell r="C734" t="str">
            <v>m2</v>
          </cell>
          <cell r="D734">
            <v>1</v>
          </cell>
          <cell r="E734">
            <v>119.56</v>
          </cell>
        </row>
        <row r="735">
          <cell r="A735">
            <v>2035</v>
          </cell>
          <cell r="B735" t="str">
            <v>Paneles de aluminio</v>
          </cell>
          <cell r="C735" t="str">
            <v>m2</v>
          </cell>
          <cell r="D735">
            <v>1</v>
          </cell>
          <cell r="E735">
            <v>62.22</v>
          </cell>
        </row>
        <row r="736">
          <cell r="A736">
            <v>2036</v>
          </cell>
          <cell r="B736" t="str">
            <v>Pasamanos de acero inoxidable para baño de discapacitados</v>
          </cell>
          <cell r="C736" t="str">
            <v>m</v>
          </cell>
          <cell r="D736">
            <v>1</v>
          </cell>
          <cell r="E736">
            <v>59.32</v>
          </cell>
        </row>
        <row r="737">
          <cell r="A737">
            <v>2037</v>
          </cell>
          <cell r="B737" t="str">
            <v>Pasamanos de acero inoxidable. H=0.90m</v>
          </cell>
          <cell r="C737" t="str">
            <v>m</v>
          </cell>
          <cell r="D737">
            <v>1</v>
          </cell>
          <cell r="E737">
            <v>119.68</v>
          </cell>
        </row>
        <row r="738">
          <cell r="A738">
            <v>2038</v>
          </cell>
          <cell r="B738" t="str">
            <v>Pasamanos metálico H.G para baño de discapacitados</v>
          </cell>
          <cell r="C738" t="str">
            <v>m</v>
          </cell>
          <cell r="D738">
            <v>1</v>
          </cell>
          <cell r="E738">
            <v>74.17</v>
          </cell>
        </row>
        <row r="739">
          <cell r="A739">
            <v>2039</v>
          </cell>
          <cell r="B739" t="str">
            <v>Protección de acero inoxidable para puerta</v>
          </cell>
          <cell r="C739" t="str">
            <v>m</v>
          </cell>
          <cell r="D739">
            <v>1</v>
          </cell>
          <cell r="E739">
            <v>24.79</v>
          </cell>
        </row>
        <row r="740">
          <cell r="A740">
            <v>2040</v>
          </cell>
          <cell r="B740" t="str">
            <v>Protección de Ventana  varilla cuadrada 1/2"</v>
          </cell>
          <cell r="C740" t="str">
            <v>m2</v>
          </cell>
          <cell r="D740">
            <v>1</v>
          </cell>
          <cell r="E740">
            <v>49.79</v>
          </cell>
        </row>
        <row r="741">
          <cell r="A741">
            <v>2041</v>
          </cell>
          <cell r="B741" t="str">
            <v>Puerta de tol 1/20", marco y estructura de  25*50*1,5 CON CERRADURA</v>
          </cell>
          <cell r="C741" t="str">
            <v>m2</v>
          </cell>
          <cell r="D741">
            <v>1</v>
          </cell>
          <cell r="E741">
            <v>128.30000000000001</v>
          </cell>
        </row>
        <row r="742">
          <cell r="A742">
            <v>2042</v>
          </cell>
          <cell r="B742" t="str">
            <v>Puerta Batiente de dos hojas con pívot, vidrio templado 8 mm-cerradura cilíndrica, haladeras de acero inoxidable 30 cm</v>
          </cell>
          <cell r="C742" t="str">
            <v>m2</v>
          </cell>
          <cell r="D742">
            <v>1</v>
          </cell>
          <cell r="E742">
            <v>328.71</v>
          </cell>
        </row>
        <row r="743">
          <cell r="A743">
            <v>2043</v>
          </cell>
          <cell r="B743" t="str">
            <v>Puerta de aluminio con acrílico para ducha</v>
          </cell>
          <cell r="C743" t="str">
            <v>m2</v>
          </cell>
          <cell r="D743">
            <v>1</v>
          </cell>
          <cell r="E743">
            <v>53.9</v>
          </cell>
        </row>
        <row r="744">
          <cell r="A744">
            <v>2044</v>
          </cell>
          <cell r="B744" t="str">
            <v xml:space="preserve">Puerta de Aluminio y vidrio 6mm Cerradura Kwisset </v>
          </cell>
          <cell r="C744" t="str">
            <v>m2</v>
          </cell>
          <cell r="D744">
            <v>1</v>
          </cell>
          <cell r="E744">
            <v>129.41</v>
          </cell>
        </row>
        <row r="745">
          <cell r="A745">
            <v>2045</v>
          </cell>
          <cell r="B745" t="str">
            <v>Puerta corredera de abertura automática, de una hoja de 100x210 cm, y vidrio lateral fijo de 120x210 cm, con vidrios laminares 5+5 mm con perfil superior e inferior de aluminio, dintel con mecanismos y tapa de aluminio, 2 radares detectores de presencia, 1 célula fotoeléctrica de seguridad y cuadro de mando de 4 posiciones</v>
          </cell>
          <cell r="C745" t="str">
            <v>u</v>
          </cell>
          <cell r="D745">
            <v>1</v>
          </cell>
          <cell r="E745">
            <v>4728.95</v>
          </cell>
        </row>
        <row r="746">
          <cell r="A746">
            <v>2046</v>
          </cell>
          <cell r="B746" t="str">
            <v>Puerta de aluminio y vidrio en baños (esmeriladas)</v>
          </cell>
          <cell r="C746" t="str">
            <v>u</v>
          </cell>
          <cell r="D746">
            <v>1</v>
          </cell>
          <cell r="E746">
            <v>42.04</v>
          </cell>
        </row>
        <row r="747">
          <cell r="A747">
            <v>2047</v>
          </cell>
          <cell r="B747" t="str">
            <v>Puerta Batiente de dos hojas con pívot, vidrio templado 8 mm-cerradura cilíndrica, haladeras de acero inoxidable 30 cm</v>
          </cell>
          <cell r="C747" t="str">
            <v>m2</v>
          </cell>
          <cell r="D747">
            <v>1</v>
          </cell>
          <cell r="E747">
            <v>425.17</v>
          </cell>
        </row>
        <row r="748">
          <cell r="A748">
            <v>2048</v>
          </cell>
          <cell r="B748" t="str">
            <v>Puerta de madera tangare con marco metálico</v>
          </cell>
          <cell r="C748" t="str">
            <v>m2</v>
          </cell>
          <cell r="D748">
            <v>1</v>
          </cell>
          <cell r="E748">
            <v>152.94999999999999</v>
          </cell>
        </row>
        <row r="749">
          <cell r="A749">
            <v>2049</v>
          </cell>
          <cell r="B749" t="str">
            <v>Puerta de madera laurel con marco y tapamarco</v>
          </cell>
          <cell r="C749" t="str">
            <v>m2</v>
          </cell>
          <cell r="D749">
            <v>1</v>
          </cell>
          <cell r="E749">
            <v>152.75</v>
          </cell>
        </row>
        <row r="750">
          <cell r="A750">
            <v>2050</v>
          </cell>
          <cell r="B750" t="str">
            <v>Puerta de madera pino con marco metálico</v>
          </cell>
          <cell r="C750" t="str">
            <v>m2</v>
          </cell>
          <cell r="D750">
            <v>1</v>
          </cell>
          <cell r="E750">
            <v>145.25</v>
          </cell>
        </row>
        <row r="751">
          <cell r="A751">
            <v>2051</v>
          </cell>
          <cell r="B751" t="str">
            <v>Puerta de madera copal con marco metálico</v>
          </cell>
          <cell r="C751" t="str">
            <v>m2</v>
          </cell>
          <cell r="D751">
            <v>1</v>
          </cell>
          <cell r="E751">
            <v>142.37</v>
          </cell>
        </row>
        <row r="752">
          <cell r="A752">
            <v>2052</v>
          </cell>
          <cell r="B752" t="str">
            <v>Puerta de madera seike con marco metálico INCLUYE CERRADURA</v>
          </cell>
          <cell r="C752" t="str">
            <v>m2</v>
          </cell>
          <cell r="D752">
            <v>1</v>
          </cell>
          <cell r="E752">
            <v>172.69</v>
          </cell>
        </row>
        <row r="753">
          <cell r="A753">
            <v>2053</v>
          </cell>
          <cell r="B753" t="str">
            <v>Puerta de madera colorado fino con marco metálico</v>
          </cell>
          <cell r="C753" t="str">
            <v>m2</v>
          </cell>
          <cell r="D753">
            <v>1</v>
          </cell>
          <cell r="E753">
            <v>152.94999999999999</v>
          </cell>
        </row>
        <row r="754">
          <cell r="A754">
            <v>2054</v>
          </cell>
          <cell r="B754" t="str">
            <v>Puerta de madera  MDF  con batiente y marco metálico</v>
          </cell>
          <cell r="C754" t="str">
            <v>m2</v>
          </cell>
          <cell r="D754">
            <v>1</v>
          </cell>
          <cell r="E754">
            <v>131.84</v>
          </cell>
        </row>
        <row r="755">
          <cell r="A755">
            <v>2055</v>
          </cell>
          <cell r="B755" t="str">
            <v>Puerta de madera alistonada  inc. Marco y tapamarco</v>
          </cell>
          <cell r="C755" t="str">
            <v>m2</v>
          </cell>
          <cell r="D755">
            <v>1</v>
          </cell>
          <cell r="E755">
            <v>106.56</v>
          </cell>
        </row>
        <row r="756">
          <cell r="A756">
            <v>2056</v>
          </cell>
          <cell r="B756" t="str">
            <v xml:space="preserve">Puerta de madera alistonada </v>
          </cell>
          <cell r="C756" t="str">
            <v>m2</v>
          </cell>
          <cell r="D756">
            <v>1</v>
          </cell>
          <cell r="E756">
            <v>78.88</v>
          </cell>
        </row>
        <row r="757">
          <cell r="A757">
            <v>2057</v>
          </cell>
          <cell r="B757" t="str">
            <v>Puerta de madera y vidrio</v>
          </cell>
          <cell r="C757" t="str">
            <v>m2</v>
          </cell>
          <cell r="D757">
            <v>1</v>
          </cell>
          <cell r="E757">
            <v>75.94</v>
          </cell>
        </row>
        <row r="758">
          <cell r="A758">
            <v>2058</v>
          </cell>
          <cell r="B758" t="str">
            <v>Puerta de malla galvanizada</v>
          </cell>
          <cell r="C758" t="str">
            <v>m2</v>
          </cell>
          <cell r="D758">
            <v>1</v>
          </cell>
          <cell r="E758">
            <v>67.58</v>
          </cell>
        </row>
        <row r="759">
          <cell r="A759">
            <v>2059</v>
          </cell>
          <cell r="B759" t="str">
            <v>Puerta enrollable</v>
          </cell>
          <cell r="C759" t="str">
            <v>m2</v>
          </cell>
          <cell r="D759">
            <v>1</v>
          </cell>
          <cell r="E759">
            <v>122.41</v>
          </cell>
        </row>
        <row r="760">
          <cell r="A760">
            <v>2060</v>
          </cell>
          <cell r="B760" t="str">
            <v>Puerta especial con lamina de plomo (1 X 2.1 m)</v>
          </cell>
          <cell r="C760" t="str">
            <v>m2</v>
          </cell>
          <cell r="D760">
            <v>1</v>
          </cell>
          <cell r="E760">
            <v>741.54</v>
          </cell>
        </row>
        <row r="761">
          <cell r="A761">
            <v>2061</v>
          </cell>
          <cell r="B761" t="str">
            <v>Puerta metálica plegable</v>
          </cell>
          <cell r="C761" t="str">
            <v>m2</v>
          </cell>
          <cell r="D761">
            <v>1</v>
          </cell>
          <cell r="E761">
            <v>111.34</v>
          </cell>
        </row>
        <row r="762">
          <cell r="A762">
            <v>2062</v>
          </cell>
          <cell r="B762" t="str">
            <v>Puerta tamborada incluye marco y tapamarco</v>
          </cell>
          <cell r="C762" t="str">
            <v>m2</v>
          </cell>
          <cell r="D762">
            <v>1</v>
          </cell>
          <cell r="E762">
            <v>83.61</v>
          </cell>
        </row>
        <row r="763">
          <cell r="A763">
            <v>2063</v>
          </cell>
          <cell r="B763" t="str">
            <v xml:space="preserve">Puerta tamborada </v>
          </cell>
          <cell r="C763" t="str">
            <v>m2</v>
          </cell>
          <cell r="D763">
            <v>1</v>
          </cell>
          <cell r="E763">
            <v>58.92</v>
          </cell>
        </row>
        <row r="764">
          <cell r="A764">
            <v>2064</v>
          </cell>
          <cell r="B764" t="str">
            <v>Rejas de hierro varilla cuadrada 1/2"</v>
          </cell>
          <cell r="C764" t="str">
            <v>m2</v>
          </cell>
          <cell r="D764">
            <v>1</v>
          </cell>
          <cell r="E764">
            <v>50.02</v>
          </cell>
        </row>
        <row r="765">
          <cell r="A765">
            <v>2065</v>
          </cell>
          <cell r="B765" t="str">
            <v>Rejilla de hierro de ángulo y tee 1½"x1½" c/2,5cm</v>
          </cell>
          <cell r="C765" t="str">
            <v>m2</v>
          </cell>
          <cell r="D765">
            <v>1</v>
          </cell>
          <cell r="E765">
            <v>76.63</v>
          </cell>
        </row>
        <row r="766">
          <cell r="A766">
            <v>2066</v>
          </cell>
          <cell r="B766" t="str">
            <v>Rejilla de losa tipo tortuga 3"</v>
          </cell>
          <cell r="C766" t="str">
            <v>u</v>
          </cell>
          <cell r="D766">
            <v>1</v>
          </cell>
          <cell r="E766">
            <v>5.75</v>
          </cell>
        </row>
        <row r="767">
          <cell r="A767">
            <v>2067</v>
          </cell>
          <cell r="B767" t="str">
            <v>Rejillas de 2"</v>
          </cell>
          <cell r="C767" t="str">
            <v>u</v>
          </cell>
          <cell r="D767">
            <v>1</v>
          </cell>
          <cell r="E767">
            <v>6.04</v>
          </cell>
        </row>
        <row r="768">
          <cell r="A768">
            <v>2068</v>
          </cell>
          <cell r="B768" t="str">
            <v>Rejillas de 3"</v>
          </cell>
          <cell r="C768" t="str">
            <v>u</v>
          </cell>
          <cell r="D768">
            <v>1</v>
          </cell>
          <cell r="E768">
            <v>6.62</v>
          </cell>
        </row>
        <row r="769">
          <cell r="A769">
            <v>2069</v>
          </cell>
          <cell r="B769" t="str">
            <v>Rejillas de 4"</v>
          </cell>
          <cell r="C769" t="str">
            <v>u</v>
          </cell>
          <cell r="D769">
            <v>1</v>
          </cell>
          <cell r="E769">
            <v>9.25</v>
          </cell>
        </row>
        <row r="770">
          <cell r="A770">
            <v>2070</v>
          </cell>
          <cell r="B770" t="str">
            <v>Riel metálico porta sueros móvil</v>
          </cell>
          <cell r="C770" t="str">
            <v>u</v>
          </cell>
          <cell r="D770">
            <v>1</v>
          </cell>
          <cell r="E770">
            <v>29.24</v>
          </cell>
        </row>
        <row r="771">
          <cell r="A771">
            <v>2071</v>
          </cell>
          <cell r="B771" t="str">
            <v>Riel para cortinas de cubículos</v>
          </cell>
          <cell r="C771" t="str">
            <v>m</v>
          </cell>
          <cell r="D771">
            <v>1</v>
          </cell>
          <cell r="E771">
            <v>5.32</v>
          </cell>
        </row>
        <row r="772">
          <cell r="A772">
            <v>2072</v>
          </cell>
          <cell r="B772" t="str">
            <v>Soporte metálico fijo</v>
          </cell>
          <cell r="C772" t="str">
            <v>u</v>
          </cell>
          <cell r="D772">
            <v>1</v>
          </cell>
          <cell r="E772">
            <v>20.420000000000002</v>
          </cell>
        </row>
        <row r="773">
          <cell r="A773">
            <v>2073</v>
          </cell>
          <cell r="B773" t="str">
            <v>Soporte metálico para tubería agrupada</v>
          </cell>
          <cell r="C773" t="str">
            <v>u</v>
          </cell>
          <cell r="D773">
            <v>1</v>
          </cell>
          <cell r="E773">
            <v>19.61</v>
          </cell>
        </row>
        <row r="774">
          <cell r="A774">
            <v>2074</v>
          </cell>
          <cell r="B774" t="str">
            <v>Tapa para caja de revisión (cerco metálico y fundición)24"</v>
          </cell>
          <cell r="C774" t="str">
            <v>u</v>
          </cell>
          <cell r="D774">
            <v>1</v>
          </cell>
          <cell r="E774">
            <v>112.46</v>
          </cell>
        </row>
        <row r="775">
          <cell r="A775">
            <v>2075</v>
          </cell>
          <cell r="B775" t="str">
            <v>Topes para puertas</v>
          </cell>
          <cell r="C775" t="str">
            <v>u</v>
          </cell>
          <cell r="D775">
            <v>1</v>
          </cell>
          <cell r="E775">
            <v>1.64</v>
          </cell>
        </row>
        <row r="776">
          <cell r="A776">
            <v>2076</v>
          </cell>
          <cell r="B776" t="str">
            <v>Ventana  PVC + vidrio de 6mm</v>
          </cell>
          <cell r="C776" t="str">
            <v>m2</v>
          </cell>
          <cell r="D776">
            <v>1</v>
          </cell>
          <cell r="E776">
            <v>161.18</v>
          </cell>
        </row>
        <row r="777">
          <cell r="A777">
            <v>2077</v>
          </cell>
          <cell r="B777" t="str">
            <v>Ventana corrediza aluminio y vidrio 6mm</v>
          </cell>
          <cell r="C777" t="str">
            <v>m2</v>
          </cell>
          <cell r="D777">
            <v>1</v>
          </cell>
          <cell r="E777">
            <v>74.14</v>
          </cell>
        </row>
        <row r="778">
          <cell r="A778">
            <v>2078</v>
          </cell>
          <cell r="B778" t="str">
            <v>Ventana de aluminio vidrio curvo 6mm</v>
          </cell>
          <cell r="C778" t="str">
            <v>m2</v>
          </cell>
          <cell r="D778">
            <v>1</v>
          </cell>
          <cell r="E778">
            <v>85.92</v>
          </cell>
        </row>
        <row r="779">
          <cell r="A779">
            <v>2079</v>
          </cell>
          <cell r="B779" t="str">
            <v>Ventana de aluminio y vidrio 4mm corrediza</v>
          </cell>
          <cell r="C779" t="str">
            <v>m2</v>
          </cell>
          <cell r="D779">
            <v>1</v>
          </cell>
          <cell r="E779">
            <v>66.8</v>
          </cell>
        </row>
        <row r="780">
          <cell r="A780">
            <v>2080</v>
          </cell>
          <cell r="B780" t="str">
            <v>Ventana de malla antimosquito</v>
          </cell>
          <cell r="C780" t="str">
            <v>m2</v>
          </cell>
          <cell r="D780">
            <v>1</v>
          </cell>
          <cell r="E780">
            <v>19.149999999999999</v>
          </cell>
        </row>
        <row r="781">
          <cell r="A781">
            <v>2081</v>
          </cell>
          <cell r="B781" t="str">
            <v>Ventana fijas de aluminio y vidrio 4mm</v>
          </cell>
          <cell r="C781" t="str">
            <v>m2</v>
          </cell>
          <cell r="D781">
            <v>1</v>
          </cell>
          <cell r="E781">
            <v>58.28</v>
          </cell>
        </row>
        <row r="782">
          <cell r="A782">
            <v>2082</v>
          </cell>
          <cell r="B782" t="str">
            <v>Ventana fijas de aluminio y vidrio 6mm</v>
          </cell>
          <cell r="C782" t="str">
            <v>m2</v>
          </cell>
          <cell r="D782">
            <v>1</v>
          </cell>
          <cell r="E782">
            <v>64.23</v>
          </cell>
        </row>
        <row r="783">
          <cell r="A783">
            <v>2083</v>
          </cell>
          <cell r="B783" t="str">
            <v>Ventana con vidrio aplomado 10 mm</v>
          </cell>
          <cell r="C783" t="str">
            <v>m2</v>
          </cell>
          <cell r="D783">
            <v>1</v>
          </cell>
          <cell r="E783">
            <v>7106.97</v>
          </cell>
        </row>
        <row r="784">
          <cell r="A784">
            <v>2084</v>
          </cell>
          <cell r="B784" t="str">
            <v>Plywood de 5mm beteado</v>
          </cell>
          <cell r="C784" t="str">
            <v>m2</v>
          </cell>
          <cell r="D784">
            <v>1</v>
          </cell>
          <cell r="E784">
            <v>8.67</v>
          </cell>
        </row>
        <row r="785">
          <cell r="A785">
            <v>2085</v>
          </cell>
          <cell r="B785" t="str">
            <v>Puerta panelada mínimo tres paneles</v>
          </cell>
          <cell r="C785" t="str">
            <v>m2</v>
          </cell>
          <cell r="D785">
            <v>1</v>
          </cell>
          <cell r="E785">
            <v>157.78</v>
          </cell>
        </row>
        <row r="786">
          <cell r="A786">
            <v>2086</v>
          </cell>
          <cell r="B786" t="str">
            <v>Puerta panelada mínimo tres paneles con tarjeta</v>
          </cell>
          <cell r="C786" t="str">
            <v>m2</v>
          </cell>
          <cell r="D786">
            <v>1</v>
          </cell>
          <cell r="E786">
            <v>161.43</v>
          </cell>
        </row>
        <row r="787">
          <cell r="A787">
            <v>2087</v>
          </cell>
          <cell r="B787" t="str">
            <v>Picaporte de 2" negro</v>
          </cell>
          <cell r="C787" t="str">
            <v>u</v>
          </cell>
          <cell r="D787">
            <v>1</v>
          </cell>
          <cell r="E787">
            <v>1.41</v>
          </cell>
        </row>
        <row r="788">
          <cell r="A788">
            <v>2088</v>
          </cell>
          <cell r="B788" t="str">
            <v>Tiradera niquelada 5"</v>
          </cell>
          <cell r="C788" t="str">
            <v>u</v>
          </cell>
          <cell r="D788">
            <v>1</v>
          </cell>
          <cell r="E788">
            <v>1.19</v>
          </cell>
        </row>
        <row r="789">
          <cell r="A789">
            <v>2089</v>
          </cell>
          <cell r="B789" t="str">
            <v>Quiebrasoles prefabricados en aluminio anonizado, perfiles verticales de soporte de quiebrasoles horizontal</v>
          </cell>
          <cell r="C789" t="str">
            <v>m2</v>
          </cell>
          <cell r="D789">
            <v>1</v>
          </cell>
          <cell r="E789">
            <v>466.38</v>
          </cell>
        </row>
        <row r="790">
          <cell r="A790">
            <v>2090</v>
          </cell>
          <cell r="B790" t="str">
            <v>Pasamanos metálico H.G 2"</v>
          </cell>
          <cell r="C790" t="str">
            <v>m</v>
          </cell>
          <cell r="D790">
            <v>1</v>
          </cell>
          <cell r="E790">
            <v>67.48</v>
          </cell>
        </row>
        <row r="791">
          <cell r="A791">
            <v>2091</v>
          </cell>
          <cell r="B791" t="str">
            <v>Soporte de básquet de H.A</v>
          </cell>
          <cell r="C791" t="str">
            <v>u</v>
          </cell>
          <cell r="D791">
            <v>1</v>
          </cell>
          <cell r="E791">
            <v>659.5</v>
          </cell>
        </row>
        <row r="792">
          <cell r="A792">
            <v>2092</v>
          </cell>
          <cell r="B792" t="str">
            <v>Arco de cancha con malla</v>
          </cell>
          <cell r="C792" t="str">
            <v>u</v>
          </cell>
          <cell r="D792">
            <v>1</v>
          </cell>
          <cell r="E792">
            <v>241.45</v>
          </cell>
        </row>
        <row r="793">
          <cell r="A793">
            <v>2093</v>
          </cell>
          <cell r="B793" t="str">
            <v>Soporte de vóley</v>
          </cell>
          <cell r="C793" t="str">
            <v>u</v>
          </cell>
          <cell r="D793">
            <v>1</v>
          </cell>
          <cell r="E793">
            <v>148.83000000000001</v>
          </cell>
        </row>
        <row r="794">
          <cell r="A794">
            <v>2094</v>
          </cell>
          <cell r="B794" t="str">
            <v>Tablero para básquet</v>
          </cell>
          <cell r="C794" t="str">
            <v>u</v>
          </cell>
          <cell r="D794">
            <v>1</v>
          </cell>
          <cell r="E794">
            <v>455.63</v>
          </cell>
        </row>
        <row r="795">
          <cell r="A795">
            <v>2095</v>
          </cell>
          <cell r="B795" t="str">
            <v>Portón de acceso principal</v>
          </cell>
          <cell r="C795" t="str">
            <v>m2</v>
          </cell>
          <cell r="D795">
            <v>1</v>
          </cell>
          <cell r="E795">
            <v>148.72</v>
          </cell>
        </row>
        <row r="796">
          <cell r="A796">
            <v>2096</v>
          </cell>
          <cell r="B796" t="str">
            <v>Tapa de tol pintado 1/16" de 60x60</v>
          </cell>
          <cell r="C796" t="str">
            <v>u</v>
          </cell>
          <cell r="D796">
            <v>1</v>
          </cell>
          <cell r="E796">
            <v>48.55</v>
          </cell>
        </row>
        <row r="797">
          <cell r="A797">
            <v>2097</v>
          </cell>
          <cell r="B797" t="str">
            <v>Verja de protección varilla ø 10mm</v>
          </cell>
          <cell r="C797" t="str">
            <v>m2</v>
          </cell>
          <cell r="D797">
            <v>1</v>
          </cell>
          <cell r="E797">
            <v>36.72</v>
          </cell>
        </row>
        <row r="798">
          <cell r="A798">
            <v>2098</v>
          </cell>
          <cell r="B798" t="str">
            <v>Puerta de tol, incluye. Vidrio de 6mm, haladera y protección de hierro ø9mm pintado</v>
          </cell>
          <cell r="C798" t="str">
            <v>m2</v>
          </cell>
          <cell r="D798">
            <v>1</v>
          </cell>
          <cell r="E798">
            <v>105.85</v>
          </cell>
        </row>
        <row r="799">
          <cell r="A799">
            <v>2099</v>
          </cell>
          <cell r="B799" t="str">
            <v>Puerta panelada mínimo tres paneles 0,90x2,10m</v>
          </cell>
          <cell r="C799" t="str">
            <v>u</v>
          </cell>
          <cell r="D799">
            <v>1</v>
          </cell>
          <cell r="E799">
            <v>279.93</v>
          </cell>
        </row>
        <row r="800">
          <cell r="A800">
            <v>2100</v>
          </cell>
          <cell r="B800" t="str">
            <v>Puerta panelada mínimo tres paneles 0,80x2,10m</v>
          </cell>
          <cell r="C800" t="str">
            <v>u</v>
          </cell>
          <cell r="D800">
            <v>1</v>
          </cell>
          <cell r="E800">
            <v>257</v>
          </cell>
        </row>
        <row r="801">
          <cell r="A801">
            <v>2101</v>
          </cell>
          <cell r="B801" t="str">
            <v>Puerta panelada mínimo tres paneles 0,70x2,10m</v>
          </cell>
          <cell r="C801" t="str">
            <v>u</v>
          </cell>
          <cell r="D801">
            <v>1</v>
          </cell>
          <cell r="E801">
            <v>219.11</v>
          </cell>
        </row>
        <row r="802">
          <cell r="A802">
            <v>2102</v>
          </cell>
          <cell r="B802" t="str">
            <v>Puerta de hierro y tol 1/20", marco figurado y estructura de  25*50*1,5</v>
          </cell>
          <cell r="C802" t="str">
            <v>m2</v>
          </cell>
          <cell r="D802">
            <v>1</v>
          </cell>
          <cell r="E802">
            <v>125.05</v>
          </cell>
        </row>
        <row r="803">
          <cell r="A803">
            <v>2103</v>
          </cell>
          <cell r="B803" t="str">
            <v>Puerta panelada mínimo tres paneles 0,70x1,80m</v>
          </cell>
          <cell r="C803" t="str">
            <v>u</v>
          </cell>
          <cell r="D803">
            <v>1</v>
          </cell>
          <cell r="E803">
            <v>189.96</v>
          </cell>
        </row>
        <row r="804">
          <cell r="A804">
            <v>2104</v>
          </cell>
          <cell r="B804" t="str">
            <v>Puerta panelada mínimo tres paneles 1,00x2,10m</v>
          </cell>
          <cell r="C804" t="str">
            <v>u</v>
          </cell>
          <cell r="D804">
            <v>1</v>
          </cell>
          <cell r="E804">
            <v>302.85000000000002</v>
          </cell>
        </row>
        <row r="805">
          <cell r="A805">
            <v>2105</v>
          </cell>
          <cell r="B805" t="str">
            <v>PUERTA DE VIDRIO TEMPLADO 3.60X2.80 m e=10 mm, BOMBA JACKSON, BISAGRA PUNTO FIJO</v>
          </cell>
          <cell r="C805" t="str">
            <v>m2</v>
          </cell>
          <cell r="D805">
            <v>1</v>
          </cell>
          <cell r="E805">
            <v>318.5</v>
          </cell>
        </row>
        <row r="806">
          <cell r="A806">
            <v>2106</v>
          </cell>
          <cell r="B806" t="str">
            <v>Piel de vidrio</v>
          </cell>
          <cell r="C806" t="str">
            <v>m2</v>
          </cell>
          <cell r="D806">
            <v>1</v>
          </cell>
          <cell r="E806">
            <v>161.08000000000001</v>
          </cell>
        </row>
        <row r="807">
          <cell r="A807">
            <v>2107</v>
          </cell>
          <cell r="B807" t="str">
            <v>Persiana de madera, incluida riel metálica</v>
          </cell>
          <cell r="C807" t="str">
            <v>m2</v>
          </cell>
          <cell r="D807">
            <v>1</v>
          </cell>
          <cell r="E807">
            <v>92.82</v>
          </cell>
        </row>
        <row r="808">
          <cell r="A808">
            <v>2108</v>
          </cell>
          <cell r="B808" t="str">
            <v>Paneles de cielo raso enduelado de bambú (duelas :0,04x0,025x1,2)</v>
          </cell>
          <cell r="C808" t="str">
            <v>m2</v>
          </cell>
          <cell r="D808">
            <v>1</v>
          </cell>
          <cell r="E808">
            <v>21.82</v>
          </cell>
        </row>
        <row r="809">
          <cell r="A809">
            <v>2109</v>
          </cell>
          <cell r="B809" t="str">
            <v>Barras de acero inoxidable mate para baño de discapacitados</v>
          </cell>
          <cell r="C809" t="str">
            <v>u</v>
          </cell>
          <cell r="D809">
            <v>1</v>
          </cell>
          <cell r="E809">
            <v>391.04</v>
          </cell>
        </row>
        <row r="810">
          <cell r="A810">
            <v>2110</v>
          </cell>
          <cell r="B810" t="str">
            <v>Mamparas de aluminio  y vidrio de 8mm</v>
          </cell>
          <cell r="C810" t="str">
            <v>m2</v>
          </cell>
          <cell r="D810">
            <v>1</v>
          </cell>
          <cell r="E810">
            <v>93.32</v>
          </cell>
        </row>
        <row r="811">
          <cell r="A811">
            <v>2111</v>
          </cell>
          <cell r="B811" t="str">
            <v>Ventana de aluminio y vidrio 8mm según diseño</v>
          </cell>
          <cell r="C811" t="str">
            <v>m2</v>
          </cell>
          <cell r="D811">
            <v>1</v>
          </cell>
          <cell r="E811">
            <v>71.22</v>
          </cell>
        </row>
        <row r="812">
          <cell r="A812">
            <v>2112</v>
          </cell>
          <cell r="B812" t="str">
            <v>Ventana corrediza aluminio y vidrio 8mm</v>
          </cell>
          <cell r="C812" t="str">
            <v>m2</v>
          </cell>
          <cell r="D812">
            <v>1</v>
          </cell>
          <cell r="E812">
            <v>79.739999999999995</v>
          </cell>
        </row>
        <row r="813">
          <cell r="A813">
            <v>2113</v>
          </cell>
          <cell r="B813" t="str">
            <v>Mampara de aluminio y madera (haya -30cm) y vidrio 8mm</v>
          </cell>
          <cell r="C813" t="str">
            <v>m2</v>
          </cell>
          <cell r="D813">
            <v>1</v>
          </cell>
          <cell r="E813">
            <v>97.07</v>
          </cell>
        </row>
        <row r="814">
          <cell r="A814">
            <v>2114</v>
          </cell>
          <cell r="B814" t="str">
            <v>Mampara de aluminio y madera Haya</v>
          </cell>
          <cell r="C814" t="str">
            <v>m2</v>
          </cell>
          <cell r="D814">
            <v>1</v>
          </cell>
          <cell r="E814">
            <v>105.8</v>
          </cell>
        </row>
        <row r="815">
          <cell r="A815">
            <v>2115</v>
          </cell>
          <cell r="B815" t="str">
            <v>Puerta de Aluminio y madera haya</v>
          </cell>
          <cell r="C815" t="str">
            <v>m2</v>
          </cell>
          <cell r="D815">
            <v>1</v>
          </cell>
          <cell r="E815">
            <v>123.24</v>
          </cell>
        </row>
        <row r="816">
          <cell r="A816">
            <v>2116</v>
          </cell>
          <cell r="B816" t="str">
            <v>Quiebrasoles de aluminio H=1,65m</v>
          </cell>
          <cell r="C816" t="str">
            <v>m</v>
          </cell>
          <cell r="D816">
            <v>1</v>
          </cell>
          <cell r="E816">
            <v>77.88</v>
          </cell>
        </row>
        <row r="817">
          <cell r="A817">
            <v>2117</v>
          </cell>
          <cell r="B817" t="str">
            <v>Mampara de aluminio y madera (haya -85cm) y vidrio 8mm</v>
          </cell>
          <cell r="C817" t="str">
            <v>m2</v>
          </cell>
          <cell r="D817">
            <v>1</v>
          </cell>
          <cell r="E817">
            <v>98.57</v>
          </cell>
        </row>
        <row r="818">
          <cell r="A818">
            <v>2118</v>
          </cell>
          <cell r="B818" t="str">
            <v>Ventana proyectable de aluminio, vidrio y madera de haya</v>
          </cell>
          <cell r="C818" t="str">
            <v>m2</v>
          </cell>
          <cell r="D818">
            <v>1</v>
          </cell>
          <cell r="E818">
            <v>78.41</v>
          </cell>
        </row>
        <row r="819">
          <cell r="A819">
            <v>2119</v>
          </cell>
          <cell r="B819" t="str">
            <v>Divisones modulares en baños</v>
          </cell>
          <cell r="C819" t="str">
            <v>m2</v>
          </cell>
          <cell r="D819">
            <v>1</v>
          </cell>
          <cell r="E819">
            <v>76.28</v>
          </cell>
        </row>
        <row r="820">
          <cell r="A820">
            <v>2120</v>
          </cell>
          <cell r="B820" t="str">
            <v>Puertas de MDF</v>
          </cell>
          <cell r="C820" t="str">
            <v>m2</v>
          </cell>
          <cell r="D820">
            <v>1</v>
          </cell>
          <cell r="E820">
            <v>80.13</v>
          </cell>
        </row>
        <row r="821">
          <cell r="A821">
            <v>2121</v>
          </cell>
          <cell r="B821" t="str">
            <v>Mampara de aluminio y madera haya</v>
          </cell>
          <cell r="C821" t="str">
            <v>m2</v>
          </cell>
          <cell r="D821">
            <v>1</v>
          </cell>
          <cell r="E821">
            <v>99.43</v>
          </cell>
        </row>
        <row r="822">
          <cell r="A822">
            <v>2122</v>
          </cell>
          <cell r="B822" t="str">
            <v>Baranda metálica de platina de 60x10mm H=90cm con mangón metálico</v>
          </cell>
          <cell r="C822" t="str">
            <v>m</v>
          </cell>
          <cell r="D822">
            <v>1</v>
          </cell>
          <cell r="E822">
            <v>68.86</v>
          </cell>
        </row>
        <row r="823">
          <cell r="A823">
            <v>2123</v>
          </cell>
          <cell r="B823" t="str">
            <v>Mamparas compuesta de aluminio  y vidrio de 6mm, y alucobond de 4mm</v>
          </cell>
          <cell r="C823" t="str">
            <v>m2</v>
          </cell>
          <cell r="D823">
            <v>1</v>
          </cell>
          <cell r="E823">
            <v>107.21</v>
          </cell>
        </row>
        <row r="824">
          <cell r="A824">
            <v>2124</v>
          </cell>
          <cell r="B824" t="str">
            <v>Puerta compuesta de aluminio  y vidrio de 6mm, y alucobond de 4mm Inc. Cerradura</v>
          </cell>
          <cell r="C824" t="str">
            <v>m2</v>
          </cell>
          <cell r="D824">
            <v>1</v>
          </cell>
          <cell r="E824">
            <v>121.85</v>
          </cell>
        </row>
        <row r="825">
          <cell r="A825">
            <v>2125</v>
          </cell>
          <cell r="B825" t="str">
            <v>Puerta metálica con tubo rectangular 1/2"x1"x1,2mm Inc. Cerradura</v>
          </cell>
          <cell r="C825" t="str">
            <v>m2</v>
          </cell>
          <cell r="D825">
            <v>1</v>
          </cell>
          <cell r="E825">
            <v>90</v>
          </cell>
        </row>
        <row r="826">
          <cell r="A826">
            <v>2126</v>
          </cell>
          <cell r="B826" t="str">
            <v>Puerta metálica de tool, tubo rect. de 50x25x2mm, y Vidrio templado 6mm, inc. Cerradura</v>
          </cell>
          <cell r="C826" t="str">
            <v>m2</v>
          </cell>
          <cell r="D826">
            <v>1</v>
          </cell>
          <cell r="E826">
            <v>134.83000000000001</v>
          </cell>
        </row>
        <row r="827">
          <cell r="A827">
            <v>2127</v>
          </cell>
          <cell r="B827" t="str">
            <v>Puerta de Aluminio y vidrio catedral 6mm Cerradura</v>
          </cell>
          <cell r="C827" t="str">
            <v>m2</v>
          </cell>
          <cell r="D827">
            <v>1</v>
          </cell>
          <cell r="E827">
            <v>159.32</v>
          </cell>
        </row>
        <row r="828">
          <cell r="A828">
            <v>2128</v>
          </cell>
          <cell r="B828" t="str">
            <v>Ventana de aluminio y vidrio catedral 4mm tipo persiana(celosía)</v>
          </cell>
          <cell r="C828" t="str">
            <v>m2</v>
          </cell>
          <cell r="D828">
            <v>1</v>
          </cell>
          <cell r="E828">
            <v>94.2</v>
          </cell>
        </row>
        <row r="829">
          <cell r="A829">
            <v>2129</v>
          </cell>
          <cell r="B829" t="str">
            <v>Puerta de aluminio/y vidrio 8mm doble hoja batiente,accesoprios cierra puertas incluye cerradura</v>
          </cell>
          <cell r="C829" t="str">
            <v>m2</v>
          </cell>
          <cell r="D829">
            <v>1</v>
          </cell>
          <cell r="E829">
            <v>246.61</v>
          </cell>
        </row>
        <row r="830">
          <cell r="A830">
            <v>2130</v>
          </cell>
          <cell r="B830" t="str">
            <v>Vidrio flotado bronce de 4mm</v>
          </cell>
          <cell r="C830" t="str">
            <v>m2</v>
          </cell>
          <cell r="D830">
            <v>1</v>
          </cell>
          <cell r="E830">
            <v>11.97</v>
          </cell>
        </row>
        <row r="831">
          <cell r="A831">
            <v>2131</v>
          </cell>
          <cell r="B831" t="str">
            <v>Vidrio flotado bronce de 6mm</v>
          </cell>
          <cell r="C831" t="str">
            <v>m2</v>
          </cell>
          <cell r="D831">
            <v>1</v>
          </cell>
          <cell r="E831">
            <v>17.920000000000002</v>
          </cell>
        </row>
        <row r="832">
          <cell r="A832">
            <v>2132</v>
          </cell>
          <cell r="B832" t="str">
            <v xml:space="preserve">Puerta de aluminio </v>
          </cell>
          <cell r="C832" t="str">
            <v>m2</v>
          </cell>
          <cell r="D832">
            <v>1</v>
          </cell>
          <cell r="E832">
            <v>88.02</v>
          </cell>
        </row>
        <row r="833">
          <cell r="A833">
            <v>2133</v>
          </cell>
          <cell r="B833" t="str">
            <v>Entablado de eucalipto en cancha y escenario y lacado</v>
          </cell>
          <cell r="C833" t="str">
            <v>m2</v>
          </cell>
          <cell r="D833">
            <v>1</v>
          </cell>
          <cell r="E833">
            <v>68.430000000000007</v>
          </cell>
        </row>
        <row r="834">
          <cell r="A834">
            <v>2134</v>
          </cell>
          <cell r="B834" t="str">
            <v>Ventana de hierro</v>
          </cell>
          <cell r="C834" t="str">
            <v>m2</v>
          </cell>
          <cell r="D834">
            <v>1</v>
          </cell>
          <cell r="E834">
            <v>47.39</v>
          </cell>
        </row>
        <row r="835">
          <cell r="A835">
            <v>2135</v>
          </cell>
          <cell r="B835" t="str">
            <v>Ventana de hierro con protección, con varilla 1/2" incluye vidrio 4mm</v>
          </cell>
          <cell r="C835" t="str">
            <v>m2</v>
          </cell>
          <cell r="D835">
            <v>1</v>
          </cell>
          <cell r="E835">
            <v>79.349999999999994</v>
          </cell>
        </row>
        <row r="836">
          <cell r="A836">
            <v>2136</v>
          </cell>
          <cell r="B836" t="str">
            <v>Vidrio laminado 3mm+lamina+3mm</v>
          </cell>
          <cell r="C836" t="str">
            <v>m2</v>
          </cell>
          <cell r="D836">
            <v>1</v>
          </cell>
          <cell r="E836">
            <v>53.11</v>
          </cell>
        </row>
        <row r="837">
          <cell r="A837">
            <v>2137</v>
          </cell>
          <cell r="B837" t="str">
            <v>Portón con tubería metálica y tol para UEMS</v>
          </cell>
          <cell r="C837" t="str">
            <v>u</v>
          </cell>
          <cell r="D837">
            <v>1</v>
          </cell>
          <cell r="E837">
            <v>657.28</v>
          </cell>
        </row>
        <row r="838">
          <cell r="A838">
            <v>2138</v>
          </cell>
          <cell r="B838" t="str">
            <v>Puerta de tubo estructural y tol  con cerradura eléctrica</v>
          </cell>
          <cell r="C838" t="str">
            <v>u</v>
          </cell>
          <cell r="D838">
            <v>1</v>
          </cell>
          <cell r="E838">
            <v>286.57</v>
          </cell>
        </row>
        <row r="839">
          <cell r="A839">
            <v>2139</v>
          </cell>
          <cell r="B839" t="str">
            <v>Mampara de tubo estructural y tol</v>
          </cell>
          <cell r="C839" t="str">
            <v>u</v>
          </cell>
          <cell r="D839">
            <v>1</v>
          </cell>
          <cell r="E839">
            <v>138.19</v>
          </cell>
        </row>
        <row r="840">
          <cell r="A840">
            <v>2140</v>
          </cell>
          <cell r="B840" t="str">
            <v>Puerta metálica de tool, tubo cuad. de 25x3mm, y Vidrio catedral 4mm, inc. Cerradura</v>
          </cell>
          <cell r="C840" t="str">
            <v>m2</v>
          </cell>
          <cell r="D840">
            <v>1</v>
          </cell>
          <cell r="E840">
            <v>113.32</v>
          </cell>
        </row>
        <row r="841">
          <cell r="A841">
            <v>2141</v>
          </cell>
          <cell r="B841" t="str">
            <v>Protección de ventanas varilla cuadrada 12mm y platina para decorado</v>
          </cell>
          <cell r="C841" t="str">
            <v>m2</v>
          </cell>
          <cell r="D841">
            <v>1</v>
          </cell>
          <cell r="E841">
            <v>79.38</v>
          </cell>
        </row>
        <row r="842">
          <cell r="A842">
            <v>2142</v>
          </cell>
          <cell r="B842" t="str">
            <v>Ventana de hierra inc. Vidrio de 2mm y picaporte</v>
          </cell>
          <cell r="C842" t="str">
            <v>m2</v>
          </cell>
          <cell r="D842">
            <v>1</v>
          </cell>
          <cell r="E842">
            <v>75.680000000000007</v>
          </cell>
        </row>
        <row r="843">
          <cell r="A843">
            <v>2143</v>
          </cell>
          <cell r="B843" t="str">
            <v>Cerramiento metálico con tubo galvanizado 1 1/2" h=2,4, incluye cimentación</v>
          </cell>
          <cell r="C843" t="str">
            <v>m</v>
          </cell>
          <cell r="D843">
            <v>1</v>
          </cell>
          <cell r="E843">
            <v>98.51</v>
          </cell>
        </row>
        <row r="844">
          <cell r="A844">
            <v>2144</v>
          </cell>
          <cell r="B844" t="str">
            <v>Domo para cubierta Inc. Vidrio y Tubo PVC 50mm de ventilación</v>
          </cell>
          <cell r="C844" t="str">
            <v>u</v>
          </cell>
          <cell r="D844">
            <v>1</v>
          </cell>
          <cell r="E844">
            <v>39.85</v>
          </cell>
        </row>
        <row r="845">
          <cell r="A845">
            <v>2145</v>
          </cell>
          <cell r="B845" t="str">
            <v>Rejilla cuadrada PVC para exteriores</v>
          </cell>
          <cell r="C845" t="str">
            <v>u</v>
          </cell>
          <cell r="D845">
            <v>1</v>
          </cell>
          <cell r="E845">
            <v>8.48</v>
          </cell>
        </row>
        <row r="846">
          <cell r="A846">
            <v>2146</v>
          </cell>
          <cell r="B846" t="str">
            <v>Manguera flexible 4" para secadora</v>
          </cell>
          <cell r="C846" t="str">
            <v>m</v>
          </cell>
          <cell r="D846">
            <v>1</v>
          </cell>
          <cell r="E846">
            <v>9.42</v>
          </cell>
        </row>
        <row r="847">
          <cell r="A847">
            <v>2147</v>
          </cell>
          <cell r="B847" t="str">
            <v>Puerta abatible doble hoja para baño</v>
          </cell>
          <cell r="C847" t="str">
            <v>m2</v>
          </cell>
          <cell r="D847">
            <v>1</v>
          </cell>
          <cell r="E847">
            <v>40.79</v>
          </cell>
        </row>
        <row r="848">
          <cell r="A848">
            <v>2148</v>
          </cell>
          <cell r="B848" t="str">
            <v>Puerta corrediza de aluminio y vidrio en baños (esmeriladas)</v>
          </cell>
          <cell r="C848" t="str">
            <v>m2</v>
          </cell>
          <cell r="D848">
            <v>1</v>
          </cell>
          <cell r="E848">
            <v>34.409999999999997</v>
          </cell>
        </row>
        <row r="849">
          <cell r="A849">
            <v>2149</v>
          </cell>
          <cell r="B849" t="str">
            <v>Tapa metálica de H.F. d=0,60m</v>
          </cell>
          <cell r="C849" t="str">
            <v>u</v>
          </cell>
          <cell r="D849">
            <v>1</v>
          </cell>
          <cell r="E849">
            <v>97.28</v>
          </cell>
        </row>
        <row r="850">
          <cell r="A850">
            <v>2150</v>
          </cell>
          <cell r="B850" t="str">
            <v>Entablado con tabloncillo de yumbingue en cancha y escenario, lacado y alistonado</v>
          </cell>
          <cell r="C850" t="str">
            <v>m2</v>
          </cell>
          <cell r="D850">
            <v>1</v>
          </cell>
          <cell r="E850">
            <v>90.01</v>
          </cell>
        </row>
        <row r="851">
          <cell r="A851">
            <v>2151</v>
          </cell>
          <cell r="B851" t="str">
            <v>Cambio de tablones de Yumbingue en graderíos=30cm e=5cm</v>
          </cell>
          <cell r="C851" t="str">
            <v>m</v>
          </cell>
          <cell r="D851">
            <v>1</v>
          </cell>
          <cell r="E851">
            <v>25.71</v>
          </cell>
        </row>
        <row r="852">
          <cell r="A852">
            <v>2152</v>
          </cell>
          <cell r="B852" t="str">
            <v xml:space="preserve">Puertas de emergencia para hospitales </v>
          </cell>
          <cell r="C852" t="str">
            <v>u</v>
          </cell>
          <cell r="D852">
            <v>1</v>
          </cell>
          <cell r="E852">
            <v>3812.41</v>
          </cell>
        </row>
        <row r="853">
          <cell r="A853">
            <v>2153</v>
          </cell>
          <cell r="B853" t="str">
            <v>Puerta eléctricas corredizas para Quirófanos de acero inoxidable, aluminio y vidrio</v>
          </cell>
          <cell r="C853" t="str">
            <v>u</v>
          </cell>
          <cell r="D853">
            <v>1</v>
          </cell>
          <cell r="E853">
            <v>14584.15</v>
          </cell>
        </row>
        <row r="854">
          <cell r="A854">
            <v>2154</v>
          </cell>
          <cell r="B854" t="str">
            <v>Puerta eléctricas corredizas para UCI de acero inoxidable, aluminio y vidrio</v>
          </cell>
          <cell r="C854" t="str">
            <v>u</v>
          </cell>
          <cell r="D854">
            <v>1</v>
          </cell>
          <cell r="E854">
            <v>7915.93</v>
          </cell>
        </row>
        <row r="855">
          <cell r="A855">
            <v>2155</v>
          </cell>
          <cell r="B855" t="str">
            <v>Ventana de aluminio y vidrio catedral 4mm tipo persiana(celosía)</v>
          </cell>
          <cell r="C855" t="str">
            <v>m2</v>
          </cell>
          <cell r="D855">
            <v>1</v>
          </cell>
          <cell r="E855">
            <v>75.040000000000006</v>
          </cell>
        </row>
        <row r="856">
          <cell r="A856">
            <v>2156</v>
          </cell>
          <cell r="B856" t="str">
            <v>Ascensor estándar de 6 personas, 2 paradas, 2 puertas frontales, con cto. De máquinas</v>
          </cell>
          <cell r="C856" t="str">
            <v>u</v>
          </cell>
          <cell r="D856">
            <v>1</v>
          </cell>
          <cell r="E856">
            <v>50341.08</v>
          </cell>
        </row>
        <row r="857">
          <cell r="A857">
            <v>2157</v>
          </cell>
          <cell r="B857" t="str">
            <v>Ventana de aluminio y vidrio templado 4mm, corrediza</v>
          </cell>
          <cell r="C857" t="str">
            <v>m2</v>
          </cell>
          <cell r="D857">
            <v>1</v>
          </cell>
          <cell r="E857">
            <v>189.62</v>
          </cell>
        </row>
        <row r="858">
          <cell r="A858">
            <v>2158</v>
          </cell>
          <cell r="B858" t="str">
            <v>Ventana fija de tubería galvanizada de 2" sin malla, Inc. Marco de mampostería</v>
          </cell>
          <cell r="C858" t="str">
            <v>m2</v>
          </cell>
          <cell r="D858">
            <v>1</v>
          </cell>
          <cell r="E858">
            <v>102.94</v>
          </cell>
        </row>
        <row r="859">
          <cell r="A859">
            <v>2159</v>
          </cell>
          <cell r="B859" t="str">
            <v>Arco de cancha con malla y estructura para Básquet, empotrada</v>
          </cell>
          <cell r="C859" t="str">
            <v>u</v>
          </cell>
          <cell r="D859">
            <v>1</v>
          </cell>
          <cell r="E859">
            <v>688</v>
          </cell>
        </row>
        <row r="860">
          <cell r="A860">
            <v>2160</v>
          </cell>
          <cell r="B860" t="str">
            <v>Puerta de madera (laminada en plomo ) T-3p(0,75x 2,10) pintura sintetica a 2manos</v>
          </cell>
          <cell r="C860" t="str">
            <v>u</v>
          </cell>
          <cell r="D860">
            <v>1</v>
          </cell>
          <cell r="E860">
            <v>517.41999999999996</v>
          </cell>
        </row>
        <row r="861">
          <cell r="A861">
            <v>2161</v>
          </cell>
          <cell r="B861" t="str">
            <v>Puerta de madera (laminada en plomo ) T-3p(1,00x 2,10) pintura sintetica a 2manos</v>
          </cell>
          <cell r="C861" t="str">
            <v>u</v>
          </cell>
          <cell r="D861">
            <v>1</v>
          </cell>
          <cell r="E861">
            <v>636.55999999999995</v>
          </cell>
        </row>
        <row r="862">
          <cell r="A862">
            <v>2162</v>
          </cell>
          <cell r="B862" t="str">
            <v>Puerta de madera (laminada en plomo ) T-3p(1,20x 2,10) pintura sintetica a 2manos</v>
          </cell>
          <cell r="C862" t="str">
            <v>u</v>
          </cell>
          <cell r="D862">
            <v>1</v>
          </cell>
          <cell r="E862">
            <v>708.68</v>
          </cell>
        </row>
        <row r="863">
          <cell r="A863">
            <v>2163</v>
          </cell>
          <cell r="B863" t="str">
            <v>Puerta de madera (laminada en plomo ) T-3p(2,00x 2,10) pintura sintetica a 2manos</v>
          </cell>
          <cell r="C863" t="str">
            <v>u</v>
          </cell>
          <cell r="D863">
            <v>1</v>
          </cell>
          <cell r="E863">
            <v>1122.5</v>
          </cell>
        </row>
        <row r="864">
          <cell r="A864">
            <v>2164</v>
          </cell>
          <cell r="B864" t="str">
            <v>Puerta automatica corrediza E-1(3,2x2,45) vidrio templado bronce claro 10mm</v>
          </cell>
          <cell r="C864" t="str">
            <v>u</v>
          </cell>
          <cell r="D864">
            <v>1</v>
          </cell>
          <cell r="E864">
            <v>6625.89</v>
          </cell>
        </row>
        <row r="865">
          <cell r="A865">
            <v>2165</v>
          </cell>
          <cell r="B865" t="str">
            <v>Puerta automatica corrediza E-1(2,0x2,10) vidrio templado bronce claro 10mm</v>
          </cell>
          <cell r="C865" t="str">
            <v>u</v>
          </cell>
          <cell r="D865">
            <v>1</v>
          </cell>
          <cell r="E865">
            <v>5213.71</v>
          </cell>
        </row>
        <row r="866">
          <cell r="A866">
            <v>2166</v>
          </cell>
          <cell r="B866" t="str">
            <v>Meson con tablero posformado (formica) A=80cm</v>
          </cell>
          <cell r="C866" t="str">
            <v>m</v>
          </cell>
          <cell r="D866">
            <v>1</v>
          </cell>
          <cell r="E866">
            <v>44.89</v>
          </cell>
        </row>
        <row r="867">
          <cell r="A867">
            <v>2167</v>
          </cell>
          <cell r="B867" t="str">
            <v>Puerta de tol dos hojas 1/20", marco y estructura de  25*50*2</v>
          </cell>
          <cell r="C867" t="str">
            <v>m2</v>
          </cell>
          <cell r="D867">
            <v>1</v>
          </cell>
          <cell r="E867">
            <v>129.05000000000001</v>
          </cell>
        </row>
        <row r="868">
          <cell r="A868">
            <v>2168</v>
          </cell>
          <cell r="B868" t="str">
            <v>Pasamanos de madera dura de eucalipto inmunizada</v>
          </cell>
          <cell r="C868" t="str">
            <v>m</v>
          </cell>
          <cell r="D868">
            <v>1</v>
          </cell>
          <cell r="E868">
            <v>25.99</v>
          </cell>
        </row>
        <row r="869">
          <cell r="A869">
            <v>2169</v>
          </cell>
          <cell r="B869" t="str">
            <v>Tablero de madera en fachadas 0,05x0,4x2,40m inmunizado</v>
          </cell>
          <cell r="C869" t="str">
            <v>m2</v>
          </cell>
          <cell r="D869">
            <v>1</v>
          </cell>
          <cell r="E869">
            <v>45.39</v>
          </cell>
        </row>
        <row r="870">
          <cell r="A870">
            <v>2170</v>
          </cell>
          <cell r="B870" t="str">
            <v>Panel de madera inmunizada para juego de niños(16 tablones 0,04x0,20x2,4)</v>
          </cell>
          <cell r="C870" t="str">
            <v>u</v>
          </cell>
          <cell r="D870">
            <v>1</v>
          </cell>
          <cell r="E870">
            <v>338.31</v>
          </cell>
        </row>
        <row r="871">
          <cell r="A871">
            <v>2171</v>
          </cell>
          <cell r="B871" t="str">
            <v>Paneles de melaminico</v>
          </cell>
          <cell r="C871" t="str">
            <v>u</v>
          </cell>
          <cell r="D871">
            <v>1</v>
          </cell>
          <cell r="E871">
            <v>52.85</v>
          </cell>
        </row>
        <row r="872">
          <cell r="A872">
            <v>2172</v>
          </cell>
          <cell r="B872" t="str">
            <v>Louver metalico pintado</v>
          </cell>
          <cell r="C872" t="str">
            <v>m2</v>
          </cell>
          <cell r="D872">
            <v>1</v>
          </cell>
          <cell r="E872">
            <v>65.86</v>
          </cell>
        </row>
        <row r="873">
          <cell r="A873">
            <v>2173</v>
          </cell>
          <cell r="B873" t="str">
            <v>Puerta de dos hojas de madera y vidrio laminado(incluy. Cerradura, batiente, jambas tiraderas etc)</v>
          </cell>
          <cell r="C873" t="str">
            <v>u</v>
          </cell>
          <cell r="D873">
            <v>1</v>
          </cell>
          <cell r="E873">
            <v>627.46</v>
          </cell>
        </row>
        <row r="874">
          <cell r="A874">
            <v>2174</v>
          </cell>
          <cell r="B874" t="str">
            <v>Sendero escalonado(tableestacado)</v>
          </cell>
          <cell r="C874" t="str">
            <v>m2</v>
          </cell>
          <cell r="D874">
            <v>1</v>
          </cell>
          <cell r="E874">
            <v>47.71</v>
          </cell>
        </row>
        <row r="875">
          <cell r="A875">
            <v>2175</v>
          </cell>
          <cell r="B875" t="str">
            <v>Provision e instalacion de puerta TP3 metalica y madera de 0,90x2m doble hoja incluye marcos metalicos, y cerradura</v>
          </cell>
          <cell r="C875" t="str">
            <v>u</v>
          </cell>
          <cell r="D875">
            <v>1</v>
          </cell>
          <cell r="E875">
            <v>552.79999999999995</v>
          </cell>
        </row>
        <row r="876">
          <cell r="A876">
            <v>2176</v>
          </cell>
          <cell r="B876" t="str">
            <v>Provision e instalacion de puerta TP6 metalica y madera de 1,0x2m doble hoja incluye marcos metalicos, y cerradura</v>
          </cell>
          <cell r="C876" t="str">
            <v>m2</v>
          </cell>
          <cell r="D876">
            <v>1</v>
          </cell>
          <cell r="E876">
            <v>488.69</v>
          </cell>
        </row>
        <row r="877">
          <cell r="A877">
            <v>2177</v>
          </cell>
          <cell r="B877" t="str">
            <v>Provisión e instalación de puerta de madera TP1 de 0.90x2m, inc batiente, jambas, bisagras y cerradura de manigueta</v>
          </cell>
          <cell r="C877" t="str">
            <v>u</v>
          </cell>
          <cell r="D877">
            <v>1</v>
          </cell>
          <cell r="E877">
            <v>320.07</v>
          </cell>
        </row>
        <row r="878">
          <cell r="A878">
            <v>2178</v>
          </cell>
          <cell r="B878" t="str">
            <v xml:space="preserve">Provisión e instalación de puerta TP2 de vidrio con marco de madera de 0.90x2m, </v>
          </cell>
          <cell r="C878" t="str">
            <v>u</v>
          </cell>
          <cell r="D878">
            <v>1</v>
          </cell>
          <cell r="E878">
            <v>284.23</v>
          </cell>
        </row>
        <row r="879">
          <cell r="A879">
            <v>2179</v>
          </cell>
          <cell r="B879" t="str">
            <v>Divisiones interiores con tablero melaminico dos caras resistente humedad, y rudones manigueta, bisagras  y fijaciones en acero inox.)</v>
          </cell>
          <cell r="C879" t="str">
            <v>u</v>
          </cell>
          <cell r="D879">
            <v>1</v>
          </cell>
          <cell r="E879">
            <v>81.510000000000005</v>
          </cell>
        </row>
        <row r="880">
          <cell r="A880">
            <v>2180</v>
          </cell>
          <cell r="B880" t="str">
            <v>Provisión e instalación de puertas corredizas tamboradas doble hoja, TP8 0,75x2m cerradura de cilindro</v>
          </cell>
          <cell r="C880" t="str">
            <v>u</v>
          </cell>
          <cell r="D880">
            <v>1</v>
          </cell>
          <cell r="E880">
            <v>175.33</v>
          </cell>
        </row>
        <row r="881">
          <cell r="A881">
            <v>2181</v>
          </cell>
          <cell r="B881" t="str">
            <v>Puerta metalica corrediza de acceso peatonal (incl. soportes, anclajes, rodamientos, rieles, pintura.)</v>
          </cell>
          <cell r="C881" t="str">
            <v>m2</v>
          </cell>
          <cell r="D881">
            <v>1</v>
          </cell>
          <cell r="E881">
            <v>254.95</v>
          </cell>
        </row>
        <row r="882">
          <cell r="A882">
            <v>2182</v>
          </cell>
          <cell r="B882" t="str">
            <v>Montaje e instalacion de baranda puente</v>
          </cell>
          <cell r="C882" t="str">
            <v>m</v>
          </cell>
          <cell r="D882">
            <v>1</v>
          </cell>
          <cell r="E882">
            <v>22.41</v>
          </cell>
        </row>
        <row r="883">
          <cell r="A883">
            <v>2183</v>
          </cell>
          <cell r="B883" t="str">
            <v>Provisione instalacion de ventana abatible de madera y vidrio 6mm</v>
          </cell>
          <cell r="C883" t="str">
            <v>m2</v>
          </cell>
          <cell r="D883">
            <v>1</v>
          </cell>
          <cell r="E883">
            <v>75.64</v>
          </cell>
        </row>
        <row r="884">
          <cell r="A884">
            <v>2184</v>
          </cell>
          <cell r="B884" t="str">
            <v>Escalera metalica ( incluye pasamanos de tubo acero inoxidable en pared y baranda)</v>
          </cell>
          <cell r="C884" t="str">
            <v>m2</v>
          </cell>
          <cell r="D884">
            <v>1</v>
          </cell>
          <cell r="E884">
            <v>305.74</v>
          </cell>
        </row>
        <row r="885">
          <cell r="A885">
            <v>2185</v>
          </cell>
          <cell r="B885" t="str">
            <v>Puerta panelada con marco y tapamarco mínimo tres paneles 0,60x2,10m con cerradura  y cierrapuertas</v>
          </cell>
          <cell r="C885" t="str">
            <v>u</v>
          </cell>
          <cell r="D885">
            <v>1</v>
          </cell>
          <cell r="E885">
            <v>270.45999999999998</v>
          </cell>
        </row>
        <row r="886">
          <cell r="A886">
            <v>2186</v>
          </cell>
          <cell r="B886" t="str">
            <v>Ventanas de madera y vidrio 4mm</v>
          </cell>
          <cell r="C886" t="str">
            <v>m2</v>
          </cell>
          <cell r="D886">
            <v>1</v>
          </cell>
          <cell r="E886">
            <v>82.08</v>
          </cell>
        </row>
        <row r="887">
          <cell r="A887">
            <v>2187</v>
          </cell>
          <cell r="B887" t="str">
            <v>Escalera  incluye viga de madera  y huella tablon</v>
          </cell>
          <cell r="C887" t="str">
            <v>m2</v>
          </cell>
          <cell r="D887">
            <v>1</v>
          </cell>
        </row>
        <row r="888">
          <cell r="A888">
            <v>2188</v>
          </cell>
          <cell r="B888" t="str">
            <v>Provision e instalacion de puerta TP11 metalica y madera de 0,90x2m doble hoja incluye marcos metalicos, y cerradura</v>
          </cell>
          <cell r="C888" t="str">
            <v>u</v>
          </cell>
          <cell r="D888">
            <v>1</v>
          </cell>
          <cell r="E888">
            <v>463.26</v>
          </cell>
        </row>
        <row r="889">
          <cell r="A889">
            <v>2189</v>
          </cell>
          <cell r="B889" t="str">
            <v>Provisión e instalación de puerta  TP5 de seguridad 0.90x2m, categoria 3 inc marco, bisagras tiraderas y cerradura de caja</v>
          </cell>
          <cell r="C889" t="str">
            <v>u</v>
          </cell>
          <cell r="D889">
            <v>1</v>
          </cell>
          <cell r="E889">
            <v>1098.8399999999999</v>
          </cell>
        </row>
        <row r="890">
          <cell r="A890">
            <v>2190</v>
          </cell>
          <cell r="B890" t="str">
            <v>Provision e instalacion tubos de acero galvanizados pintados d=2" e=2mm</v>
          </cell>
          <cell r="C890" t="str">
            <v>m</v>
          </cell>
          <cell r="D890">
            <v>1</v>
          </cell>
          <cell r="E890">
            <v>14.92</v>
          </cell>
        </row>
        <row r="891">
          <cell r="A891">
            <v>2191</v>
          </cell>
          <cell r="B891" t="str">
            <v>Puerta metalica corrediza de salida vehicular</v>
          </cell>
          <cell r="C891" t="str">
            <v>m2</v>
          </cell>
          <cell r="D891">
            <v>1</v>
          </cell>
          <cell r="E891">
            <v>254.95</v>
          </cell>
        </row>
        <row r="892">
          <cell r="A892">
            <v>2192</v>
          </cell>
          <cell r="B892" t="str">
            <v>Puerta metalica enrejada con varilla cuadrada lisa 12mm</v>
          </cell>
          <cell r="C892" t="str">
            <v>m2</v>
          </cell>
          <cell r="D892">
            <v>1</v>
          </cell>
          <cell r="E892">
            <v>92.95</v>
          </cell>
        </row>
        <row r="893">
          <cell r="A893">
            <v>2193</v>
          </cell>
          <cell r="B893" t="str">
            <v>Puerta panelada de madera Teca</v>
          </cell>
          <cell r="C893" t="str">
            <v>m2</v>
          </cell>
          <cell r="D893">
            <v>1</v>
          </cell>
          <cell r="E893">
            <v>113.12</v>
          </cell>
        </row>
        <row r="894">
          <cell r="A894">
            <v>2194</v>
          </cell>
          <cell r="B894" t="str">
            <v>Grada de madera con pasamano</v>
          </cell>
          <cell r="C894" t="str">
            <v>m2</v>
          </cell>
          <cell r="D894">
            <v>1</v>
          </cell>
          <cell r="E894">
            <v>294.68</v>
          </cell>
        </row>
        <row r="895">
          <cell r="A895">
            <v>2195</v>
          </cell>
          <cell r="B895" t="str">
            <v>Puerta de ingreso de madera teca 1,00x2,10 con marco y tapamarco con mecanismos de cierre</v>
          </cell>
          <cell r="C895" t="str">
            <v>u</v>
          </cell>
          <cell r="D895">
            <v>1</v>
          </cell>
          <cell r="E895">
            <v>322.16000000000003</v>
          </cell>
        </row>
        <row r="896">
          <cell r="A896">
            <v>2196</v>
          </cell>
          <cell r="B896" t="str">
            <v>Ventana de madera Teca</v>
          </cell>
          <cell r="C896" t="str">
            <v>m2</v>
          </cell>
          <cell r="D896">
            <v>1</v>
          </cell>
          <cell r="E896">
            <v>97.91</v>
          </cell>
        </row>
        <row r="897">
          <cell r="A897">
            <v>2197</v>
          </cell>
          <cell r="B897" t="str">
            <v>Pasamanos metalico de tubo negro de 2" y 1 1/2"</v>
          </cell>
          <cell r="C897" t="str">
            <v>m</v>
          </cell>
          <cell r="D897">
            <v>1</v>
          </cell>
          <cell r="E897">
            <v>45.3</v>
          </cell>
        </row>
        <row r="898">
          <cell r="A898">
            <v>2198</v>
          </cell>
          <cell r="B898" t="str">
            <v>Puerta principal de aluminio y vidrio templado de 8mm</v>
          </cell>
          <cell r="C898" t="str">
            <v>m2</v>
          </cell>
          <cell r="D898">
            <v>1</v>
          </cell>
          <cell r="E898">
            <v>604.63</v>
          </cell>
        </row>
        <row r="899">
          <cell r="A899">
            <v>2199</v>
          </cell>
          <cell r="B899" t="str">
            <v>Puerta blindada con plomo</v>
          </cell>
          <cell r="C899" t="str">
            <v>m2</v>
          </cell>
          <cell r="D899">
            <v>1</v>
          </cell>
          <cell r="E899">
            <v>471.58</v>
          </cell>
        </row>
        <row r="900">
          <cell r="A900">
            <v>2200</v>
          </cell>
          <cell r="B900" t="str">
            <v>Curtain wall</v>
          </cell>
          <cell r="C900" t="str">
            <v>m2</v>
          </cell>
          <cell r="D900">
            <v>1</v>
          </cell>
          <cell r="E900">
            <v>150.06</v>
          </cell>
        </row>
        <row r="901">
          <cell r="A901">
            <v>2201</v>
          </cell>
          <cell r="B901" t="str">
            <v>Puerta de Aluminio y vidrio 8 mm Cerradura</v>
          </cell>
          <cell r="C901" t="str">
            <v>m2</v>
          </cell>
          <cell r="D901">
            <v>1</v>
          </cell>
          <cell r="E901">
            <v>183.68</v>
          </cell>
        </row>
        <row r="902">
          <cell r="A902">
            <v>2202</v>
          </cell>
          <cell r="B902" t="str">
            <v>Puertas mecanismo Jackson aluminio y vidrio de 6mm templado</v>
          </cell>
          <cell r="C902" t="str">
            <v>m2</v>
          </cell>
          <cell r="D902">
            <v>1</v>
          </cell>
          <cell r="E902">
            <v>455.98</v>
          </cell>
        </row>
        <row r="903">
          <cell r="A903">
            <v>2203</v>
          </cell>
          <cell r="B903" t="str">
            <v>Puertas de vidrio templado laminado 12mm</v>
          </cell>
          <cell r="C903" t="str">
            <v>m2</v>
          </cell>
          <cell r="D903">
            <v>1</v>
          </cell>
          <cell r="E903">
            <v>961.44</v>
          </cell>
        </row>
        <row r="904">
          <cell r="A904">
            <v>2204</v>
          </cell>
          <cell r="B904" t="str">
            <v>Mampara con vidrio templado 10mm</v>
          </cell>
          <cell r="C904" t="str">
            <v>m2</v>
          </cell>
          <cell r="D904">
            <v>1</v>
          </cell>
          <cell r="E904">
            <v>238.35</v>
          </cell>
        </row>
        <row r="905">
          <cell r="A905">
            <v>2205</v>
          </cell>
          <cell r="B905" t="str">
            <v>Soporte para tres tuberias o mas</v>
          </cell>
          <cell r="C905" t="str">
            <v>u</v>
          </cell>
          <cell r="D905">
            <v>1</v>
          </cell>
          <cell r="E905">
            <v>36.590000000000003</v>
          </cell>
        </row>
        <row r="906">
          <cell r="A906">
            <v>2206</v>
          </cell>
          <cell r="B906" t="str">
            <v>Tubo rectangular 60x30x2mm tratamiento anticorrosivo</v>
          </cell>
          <cell r="C906" t="str">
            <v>m</v>
          </cell>
          <cell r="D906">
            <v>1</v>
          </cell>
          <cell r="E906">
            <v>8.32</v>
          </cell>
        </row>
        <row r="907">
          <cell r="A907">
            <v>2207</v>
          </cell>
          <cell r="B907" t="str">
            <v>Cerrajeria decorativa en pletina 40x3mm pintada</v>
          </cell>
          <cell r="C907" t="str">
            <v>u</v>
          </cell>
          <cell r="D907">
            <v>1</v>
          </cell>
          <cell r="E907">
            <v>158.87</v>
          </cell>
        </row>
        <row r="908">
          <cell r="A908">
            <v>2208</v>
          </cell>
          <cell r="B908" t="str">
            <v>Anaquel de madera lacada</v>
          </cell>
          <cell r="C908" t="str">
            <v>m</v>
          </cell>
          <cell r="D908">
            <v>1</v>
          </cell>
          <cell r="E908">
            <v>75.260000000000005</v>
          </cell>
        </row>
        <row r="909">
          <cell r="A909">
            <v>2209</v>
          </cell>
          <cell r="B909" t="str">
            <v>Mueble de acero inoxidable bajo mesones  tipo estanteria instalado</v>
          </cell>
          <cell r="C909" t="str">
            <v>m</v>
          </cell>
          <cell r="D909">
            <v>1</v>
          </cell>
          <cell r="E909">
            <v>349</v>
          </cell>
        </row>
        <row r="910">
          <cell r="A910">
            <v>2210</v>
          </cell>
          <cell r="B910" t="str">
            <v>Meson de acero inoxidable grado hospital doble pozo profundo con soportes de acero  incorporado</v>
          </cell>
          <cell r="C910" t="str">
            <v>u</v>
          </cell>
          <cell r="D910">
            <v>1</v>
          </cell>
          <cell r="E910">
            <v>477.23</v>
          </cell>
        </row>
        <row r="911">
          <cell r="A911">
            <v>2211</v>
          </cell>
          <cell r="B911" t="str">
            <v>Meson de acero inoxidable grado hospital con  pozo y vertedero  incorporado</v>
          </cell>
          <cell r="C911" t="str">
            <v>u</v>
          </cell>
          <cell r="D911">
            <v>1</v>
          </cell>
          <cell r="E911">
            <v>387.47</v>
          </cell>
        </row>
        <row r="912">
          <cell r="A912">
            <v>2212</v>
          </cell>
          <cell r="B912" t="str">
            <v>Puerta de metal y vidrio templado de 6mm de seguridad de ingreso incluy. Cerradura (ESCLUSAS)</v>
          </cell>
          <cell r="C912" t="str">
            <v>m2</v>
          </cell>
          <cell r="D912">
            <v>1</v>
          </cell>
          <cell r="E912">
            <v>171.84</v>
          </cell>
        </row>
        <row r="913">
          <cell r="A913">
            <v>2213</v>
          </cell>
          <cell r="B913" t="str">
            <v>Mueble de enfermeria</v>
          </cell>
          <cell r="C913" t="str">
            <v>m</v>
          </cell>
          <cell r="D913">
            <v>1</v>
          </cell>
          <cell r="E913">
            <v>185.9</v>
          </cell>
        </row>
        <row r="914">
          <cell r="A914">
            <v>2214</v>
          </cell>
          <cell r="B914" t="str">
            <v>Puerta de metal y vidrio templado de 6mm corrediza de seguridad de ingreso incluy. Cerradura (ESCLUSAS)</v>
          </cell>
          <cell r="C914" t="str">
            <v>m2</v>
          </cell>
          <cell r="D914">
            <v>1</v>
          </cell>
          <cell r="E914">
            <v>248.8</v>
          </cell>
        </row>
        <row r="915">
          <cell r="A915">
            <v>2215</v>
          </cell>
          <cell r="B915" t="str">
            <v>Pasamano de aluminio de 50mm</v>
          </cell>
          <cell r="C915" t="str">
            <v>m</v>
          </cell>
          <cell r="D915">
            <v>1</v>
          </cell>
          <cell r="E915">
            <v>23.58</v>
          </cell>
        </row>
        <row r="916">
          <cell r="A916">
            <v>2216</v>
          </cell>
          <cell r="B916" t="str">
            <v>Canceles metalicos (vestidores)</v>
          </cell>
          <cell r="C916" t="str">
            <v>u</v>
          </cell>
          <cell r="D916">
            <v>1</v>
          </cell>
          <cell r="E916">
            <v>63.44</v>
          </cell>
        </row>
        <row r="917">
          <cell r="A917">
            <v>2217</v>
          </cell>
          <cell r="B917" t="str">
            <v>Puerta de tol 1/20", marco y estructura de  25*50*1,5 CON CERRADURA incluy. Transp. En lancha</v>
          </cell>
          <cell r="C917" t="str">
            <v>m2</v>
          </cell>
          <cell r="D917">
            <v>1</v>
          </cell>
          <cell r="E917">
            <v>150.21</v>
          </cell>
        </row>
        <row r="918">
          <cell r="A918">
            <v>2218</v>
          </cell>
          <cell r="B918" t="str">
            <v>Rejas de hierro varilla cuadrada 1/2" incluy. Transp. En lancha</v>
          </cell>
          <cell r="C918" t="str">
            <v>m2</v>
          </cell>
          <cell r="D918">
            <v>1</v>
          </cell>
          <cell r="E918">
            <v>57.69</v>
          </cell>
        </row>
        <row r="919">
          <cell r="A919">
            <v>2219</v>
          </cell>
          <cell r="B919" t="str">
            <v>Ventana de hierro inc. Vidrio de 4mm y picaporte incluy. Transp. En lancha</v>
          </cell>
          <cell r="C919" t="str">
            <v>m2</v>
          </cell>
          <cell r="D919">
            <v>1</v>
          </cell>
          <cell r="E919">
            <v>99.34</v>
          </cell>
        </row>
        <row r="920">
          <cell r="A920">
            <v>2220</v>
          </cell>
          <cell r="B920" t="str">
            <v>Ventana de aluminio y vidrio 4mm corrediza incluye transp. En lancha</v>
          </cell>
          <cell r="C920" t="str">
            <v>m2</v>
          </cell>
          <cell r="D920">
            <v>1</v>
          </cell>
          <cell r="E920">
            <v>83.23</v>
          </cell>
        </row>
        <row r="921">
          <cell r="A921">
            <v>2221</v>
          </cell>
          <cell r="B921" t="str">
            <v>Puerta de Aluminio y vidrio 6mm Cerradura Kwisset incluye transp. En lancha</v>
          </cell>
          <cell r="C921" t="str">
            <v>m2</v>
          </cell>
          <cell r="D921">
            <v>1</v>
          </cell>
          <cell r="E921">
            <v>151.32</v>
          </cell>
        </row>
        <row r="922">
          <cell r="A922">
            <v>2222</v>
          </cell>
          <cell r="B922" t="str">
            <v>Arco de cancha con malla incluye transp. En lancha</v>
          </cell>
          <cell r="C922" t="str">
            <v>u</v>
          </cell>
          <cell r="D922">
            <v>1</v>
          </cell>
          <cell r="E922">
            <v>296.23</v>
          </cell>
        </row>
        <row r="923">
          <cell r="A923">
            <v>2223</v>
          </cell>
          <cell r="B923" t="str">
            <v>Tablero para básquet incluye transp. En lancha</v>
          </cell>
          <cell r="C923" t="str">
            <v>u</v>
          </cell>
          <cell r="D923">
            <v>1</v>
          </cell>
          <cell r="E923">
            <v>496.71</v>
          </cell>
        </row>
        <row r="924">
          <cell r="A924">
            <v>2224</v>
          </cell>
          <cell r="B924" t="str">
            <v>Cerramiento metálico con tubo galvanizado 1 1/2" h=2,4, incluye cimentación incluye transp. En lancha</v>
          </cell>
          <cell r="C924" t="str">
            <v>m</v>
          </cell>
          <cell r="D924">
            <v>1</v>
          </cell>
          <cell r="E924">
            <v>111.43</v>
          </cell>
        </row>
        <row r="925">
          <cell r="A925">
            <v>2225</v>
          </cell>
          <cell r="B925" t="str">
            <v>Mueble alto de cocina (melamínico)</v>
          </cell>
          <cell r="C925" t="str">
            <v>ml</v>
          </cell>
          <cell r="D925">
            <v>1</v>
          </cell>
          <cell r="E925">
            <v>72.489999999999995</v>
          </cell>
        </row>
        <row r="926">
          <cell r="A926">
            <v>2226</v>
          </cell>
          <cell r="B926" t="str">
            <v xml:space="preserve">Ventana fija de aluminio, vidrio claro laminado  3mm+lámina+3mm </v>
          </cell>
          <cell r="C926" t="str">
            <v>m2</v>
          </cell>
          <cell r="D926">
            <v>1</v>
          </cell>
          <cell r="E926">
            <v>101.79</v>
          </cell>
        </row>
        <row r="927">
          <cell r="A927">
            <v>2227</v>
          </cell>
          <cell r="B927" t="str">
            <v>Ventana corrediza de alumnio , vidro claro laminado 3mm+lámina+3mm</v>
          </cell>
          <cell r="C927" t="str">
            <v>m2</v>
          </cell>
          <cell r="D927">
            <v>1</v>
          </cell>
          <cell r="E927">
            <v>110.31</v>
          </cell>
        </row>
        <row r="928">
          <cell r="A928">
            <v>2228</v>
          </cell>
          <cell r="B928" t="str">
            <v xml:space="preserve">Puerta tamborada de hierro con con plancha de aluminio </v>
          </cell>
          <cell r="C928" t="str">
            <v>m2</v>
          </cell>
          <cell r="D928">
            <v>1</v>
          </cell>
          <cell r="E928">
            <v>91.32</v>
          </cell>
        </row>
        <row r="929">
          <cell r="A929">
            <v>2229</v>
          </cell>
          <cell r="B929" t="str">
            <v>Puerta de hierro forjado</v>
          </cell>
          <cell r="C929" t="str">
            <v>m2</v>
          </cell>
          <cell r="D929">
            <v>1</v>
          </cell>
          <cell r="E929">
            <v>156.43</v>
          </cell>
        </row>
        <row r="930">
          <cell r="A930">
            <v>2230</v>
          </cell>
          <cell r="B930" t="str">
            <v>Armarios metalicos</v>
          </cell>
          <cell r="C930" t="str">
            <v>m2</v>
          </cell>
          <cell r="D930">
            <v>1</v>
          </cell>
          <cell r="E930">
            <v>105.03</v>
          </cell>
        </row>
        <row r="931">
          <cell r="A931">
            <v>2231</v>
          </cell>
          <cell r="B931" t="str">
            <v>Mesas de acero inoxidable</v>
          </cell>
          <cell r="C931" t="str">
            <v>u</v>
          </cell>
          <cell r="D931">
            <v>1</v>
          </cell>
          <cell r="E931">
            <v>925.29</v>
          </cell>
        </row>
        <row r="932">
          <cell r="A932">
            <v>2232</v>
          </cell>
          <cell r="B932" t="str">
            <v xml:space="preserve">Gancho de ropa para puerta </v>
          </cell>
          <cell r="C932" t="str">
            <v>u</v>
          </cell>
          <cell r="D932">
            <v>1</v>
          </cell>
          <cell r="E932">
            <v>3.1</v>
          </cell>
        </row>
        <row r="933">
          <cell r="A933">
            <v>2233</v>
          </cell>
          <cell r="B933" t="str">
            <v xml:space="preserve">Pasamano de madera teca </v>
          </cell>
          <cell r="C933" t="str">
            <v>ml</v>
          </cell>
          <cell r="D933">
            <v>1</v>
          </cell>
          <cell r="E933">
            <v>50.25</v>
          </cell>
        </row>
        <row r="934">
          <cell r="A934">
            <v>2234</v>
          </cell>
          <cell r="B934" t="str">
            <v>Vidrio templado y laminado 20 mm (pasamanos)</v>
          </cell>
          <cell r="C934" t="str">
            <v>m2</v>
          </cell>
          <cell r="D934">
            <v>1</v>
          </cell>
          <cell r="E934">
            <v>1274.3</v>
          </cell>
        </row>
        <row r="935">
          <cell r="A935">
            <v>2235</v>
          </cell>
          <cell r="B935" t="str">
            <v>Panel divisorio de acero inoxidable para baños (incluye puerta)</v>
          </cell>
          <cell r="C935" t="str">
            <v>m2</v>
          </cell>
          <cell r="D935">
            <v>1</v>
          </cell>
          <cell r="E935">
            <v>422.81</v>
          </cell>
        </row>
        <row r="936">
          <cell r="A936">
            <v>2236</v>
          </cell>
          <cell r="B936" t="str">
            <v xml:space="preserve">Malla antimosquito </v>
          </cell>
          <cell r="C936" t="str">
            <v>m2</v>
          </cell>
          <cell r="D936">
            <v>1</v>
          </cell>
          <cell r="E936">
            <v>11.99</v>
          </cell>
        </row>
        <row r="937">
          <cell r="A937">
            <v>2237</v>
          </cell>
          <cell r="B937" t="str">
            <v>Esquinero de PVC</v>
          </cell>
          <cell r="C937" t="str">
            <v>u</v>
          </cell>
          <cell r="D937">
            <v>1</v>
          </cell>
          <cell r="E937">
            <v>62.74</v>
          </cell>
        </row>
        <row r="938">
          <cell r="A938">
            <v>2238</v>
          </cell>
          <cell r="B938" t="str">
            <v>Barra de acero inoxidable de 1 1/2" en baño quirurgico</v>
          </cell>
          <cell r="C938" t="str">
            <v>u</v>
          </cell>
          <cell r="D938">
            <v>1</v>
          </cell>
          <cell r="E938">
            <v>102.89</v>
          </cell>
        </row>
        <row r="939">
          <cell r="A939">
            <v>2239</v>
          </cell>
          <cell r="B939" t="str">
            <v>Barra inclinada para inodoro en acero inoxidable quirurgico</v>
          </cell>
          <cell r="C939" t="str">
            <v>u</v>
          </cell>
          <cell r="D939">
            <v>1</v>
          </cell>
          <cell r="E939">
            <v>284.93</v>
          </cell>
        </row>
        <row r="940">
          <cell r="A940">
            <v>2240</v>
          </cell>
          <cell r="B940" t="str">
            <v>Asiento abatible para ducha en acero inoxidable quirurgico</v>
          </cell>
          <cell r="C940" t="str">
            <v>u</v>
          </cell>
          <cell r="D940">
            <v>1</v>
          </cell>
          <cell r="E940">
            <v>301.38</v>
          </cell>
        </row>
        <row r="941">
          <cell r="A941">
            <v>2241</v>
          </cell>
          <cell r="B941" t="str">
            <v xml:space="preserve">Louver ACERO ASTM A36 con malla antimosquito </v>
          </cell>
          <cell r="C941" t="str">
            <v>m2</v>
          </cell>
          <cell r="D941">
            <v>1</v>
          </cell>
          <cell r="E941">
            <v>153.6</v>
          </cell>
        </row>
        <row r="942">
          <cell r="A942">
            <v>2242</v>
          </cell>
          <cell r="B942" t="str">
            <v>Mampara de aluminio y vidrio (6mm) con panel inferior metálico tipo Kubionda</v>
          </cell>
          <cell r="C942" t="str">
            <v>m2</v>
          </cell>
          <cell r="D942">
            <v>1</v>
          </cell>
          <cell r="E942">
            <v>87.12</v>
          </cell>
        </row>
        <row r="943">
          <cell r="A943">
            <v>2243</v>
          </cell>
          <cell r="B943" t="str">
            <v>Puerta metálica con louver (1,2x2,10)  pintura automotriz incluye cerradura</v>
          </cell>
          <cell r="C943" t="str">
            <v>u</v>
          </cell>
          <cell r="D943">
            <v>1</v>
          </cell>
          <cell r="E943">
            <v>517.46</v>
          </cell>
        </row>
        <row r="944">
          <cell r="A944">
            <v>2244</v>
          </cell>
          <cell r="B944" t="str">
            <v>Puerta metálica con louver (0,90x2,10) pintura automotriz incluye cerradura</v>
          </cell>
          <cell r="C944" t="str">
            <v>u</v>
          </cell>
          <cell r="D944">
            <v>1</v>
          </cell>
          <cell r="E944">
            <v>401.25</v>
          </cell>
        </row>
        <row r="945">
          <cell r="A945">
            <v>2245</v>
          </cell>
          <cell r="B945" t="str">
            <v xml:space="preserve">Puerta estructura acero inox. Con acrilico para baños </v>
          </cell>
          <cell r="C945" t="str">
            <v>m2</v>
          </cell>
          <cell r="D945">
            <v>1</v>
          </cell>
          <cell r="E945">
            <v>156.05000000000001</v>
          </cell>
        </row>
        <row r="946">
          <cell r="A946">
            <v>2246</v>
          </cell>
          <cell r="B946" t="str">
            <v>Puerta de alumnio y vidrio (tipo celosía)</v>
          </cell>
          <cell r="C946" t="str">
            <v>m2</v>
          </cell>
          <cell r="D946">
            <v>1</v>
          </cell>
          <cell r="E946">
            <v>186.87</v>
          </cell>
        </row>
        <row r="947">
          <cell r="A947">
            <v>2247</v>
          </cell>
          <cell r="B947" t="str">
            <v xml:space="preserve">Puerta de alumnio y louver metálico </v>
          </cell>
          <cell r="C947" t="str">
            <v>m2</v>
          </cell>
          <cell r="D947">
            <v>1</v>
          </cell>
          <cell r="E947">
            <v>233.42</v>
          </cell>
        </row>
        <row r="948">
          <cell r="A948">
            <v>2248</v>
          </cell>
          <cell r="B948" t="str">
            <v>Ventana PVC y vidrio  6 mm (tipo celosia)</v>
          </cell>
          <cell r="C948" t="str">
            <v>m2</v>
          </cell>
          <cell r="D948">
            <v>1</v>
          </cell>
          <cell r="E948">
            <v>208.66</v>
          </cell>
        </row>
        <row r="949">
          <cell r="A949">
            <v>2249</v>
          </cell>
          <cell r="B949" t="str">
            <v>Puerta PVC con estructura de acero inox (panel PVC)</v>
          </cell>
          <cell r="C949" t="str">
            <v>m2</v>
          </cell>
          <cell r="D949">
            <v>1</v>
          </cell>
          <cell r="E949">
            <v>172.1</v>
          </cell>
        </row>
        <row r="950">
          <cell r="A950">
            <v>2250</v>
          </cell>
          <cell r="B950" t="str">
            <v>PASARALELA DE INSPECCION SUPERIOR</v>
          </cell>
          <cell r="C950" t="str">
            <v>u</v>
          </cell>
          <cell r="D950">
            <v>1</v>
          </cell>
          <cell r="E950">
            <v>438.68</v>
          </cell>
        </row>
        <row r="951">
          <cell r="A951">
            <v>2251</v>
          </cell>
          <cell r="B951" t="str">
            <v>Meson de acero inoxidable a=50cm</v>
          </cell>
          <cell r="C951" t="str">
            <v>m</v>
          </cell>
          <cell r="D951">
            <v>1</v>
          </cell>
          <cell r="E951">
            <v>114.58</v>
          </cell>
        </row>
        <row r="952">
          <cell r="A952">
            <v>2252</v>
          </cell>
          <cell r="B952" t="str">
            <v>Tabique divisorio para baños PVC-U europeo</v>
          </cell>
          <cell r="C952" t="str">
            <v>m2</v>
          </cell>
          <cell r="D952">
            <v>1</v>
          </cell>
          <cell r="E952">
            <v>136.27000000000001</v>
          </cell>
        </row>
        <row r="953">
          <cell r="A953">
            <v>2253</v>
          </cell>
          <cell r="B953" t="str">
            <v>Cajetines para 40-50medidores</v>
          </cell>
          <cell r="C953" t="str">
            <v>u</v>
          </cell>
          <cell r="D953">
            <v>1</v>
          </cell>
          <cell r="E953">
            <v>1419.09</v>
          </cell>
        </row>
        <row r="954">
          <cell r="A954">
            <v>2254</v>
          </cell>
          <cell r="B954" t="str">
            <v xml:space="preserve">Cajetin metalico de piso para medidor general  </v>
          </cell>
          <cell r="C954" t="str">
            <v>u</v>
          </cell>
          <cell r="D954">
            <v>1</v>
          </cell>
          <cell r="E954">
            <v>200.39</v>
          </cell>
        </row>
        <row r="955">
          <cell r="A955">
            <v>2255</v>
          </cell>
          <cell r="B955" t="str">
            <v xml:space="preserve">Pasamanos vidrio templado esmerilado interior 10mm </v>
          </cell>
          <cell r="C955" t="str">
            <v>m2</v>
          </cell>
          <cell r="D955">
            <v>1</v>
          </cell>
          <cell r="E955">
            <v>369.54</v>
          </cell>
        </row>
        <row r="956">
          <cell r="A956">
            <v>2256</v>
          </cell>
          <cell r="B956" t="str">
            <v xml:space="preserve">Pasamanos vidrio templado esmerilado exterior 10mm </v>
          </cell>
          <cell r="C956" t="str">
            <v>m2</v>
          </cell>
          <cell r="D956">
            <v>1</v>
          </cell>
          <cell r="E956">
            <v>369.54</v>
          </cell>
        </row>
        <row r="957">
          <cell r="A957">
            <v>2257</v>
          </cell>
          <cell r="B957" t="str">
            <v>Paneleria modular de madera E=5cm con perfileria de aluminio</v>
          </cell>
          <cell r="C957" t="str">
            <v>m2</v>
          </cell>
          <cell r="D957">
            <v>1</v>
          </cell>
          <cell r="E957">
            <v>36.68</v>
          </cell>
        </row>
        <row r="958">
          <cell r="A958">
            <v>2258</v>
          </cell>
          <cell r="B958" t="str">
            <v>Meson para lavabo tipo A  tablero triplex 18mm</v>
          </cell>
          <cell r="C958" t="str">
            <v>m</v>
          </cell>
          <cell r="D958">
            <v>1</v>
          </cell>
          <cell r="E958">
            <v>95.69</v>
          </cell>
        </row>
        <row r="959">
          <cell r="A959">
            <v>2259</v>
          </cell>
          <cell r="B959" t="str">
            <v>Meson para lavabo tipo B  tablero postform</v>
          </cell>
          <cell r="C959" t="str">
            <v>m</v>
          </cell>
          <cell r="D959">
            <v>1</v>
          </cell>
          <cell r="E959">
            <v>70.680000000000007</v>
          </cell>
        </row>
        <row r="960">
          <cell r="A960">
            <v>2260</v>
          </cell>
          <cell r="B960" t="str">
            <v>Meson para cafeteria , tablero triplex 18mm</v>
          </cell>
          <cell r="C960" t="str">
            <v>m</v>
          </cell>
          <cell r="D960">
            <v>1</v>
          </cell>
          <cell r="E960">
            <v>95.69</v>
          </cell>
        </row>
        <row r="961">
          <cell r="A961">
            <v>2261</v>
          </cell>
          <cell r="B961" t="str">
            <v>Puerta cortafuego 1,2x2,1m instalada, cierre automatico,barra antipanico y manija</v>
          </cell>
          <cell r="C961" t="str">
            <v>u</v>
          </cell>
          <cell r="D961">
            <v>1</v>
          </cell>
          <cell r="E961">
            <v>1396.52</v>
          </cell>
        </row>
        <row r="962">
          <cell r="A962">
            <v>2262</v>
          </cell>
          <cell r="B962" t="str">
            <v>Puerta cortafuego doble 1,8x2,1m instalada, cierre automatico,barra antipanico y manija</v>
          </cell>
          <cell r="C962" t="str">
            <v>u</v>
          </cell>
          <cell r="D962">
            <v>1</v>
          </cell>
          <cell r="E962">
            <v>2582.1799999999998</v>
          </cell>
        </row>
        <row r="963">
          <cell r="A963">
            <v>2263</v>
          </cell>
          <cell r="B963" t="str">
            <v>Puerta de tol 0,6x2,1m pintada incluye cerradura de primera calidad</v>
          </cell>
          <cell r="C963" t="str">
            <v>u</v>
          </cell>
          <cell r="D963">
            <v>1</v>
          </cell>
          <cell r="E963">
            <v>294.57</v>
          </cell>
        </row>
        <row r="964">
          <cell r="A964">
            <v>2264</v>
          </cell>
          <cell r="B964" t="str">
            <v>Puerta de tol 0,8x2,1m pintada incluye cerradura de primera calidad</v>
          </cell>
          <cell r="C964" t="str">
            <v>u</v>
          </cell>
          <cell r="D964">
            <v>1</v>
          </cell>
          <cell r="E964">
            <v>310.02999999999997</v>
          </cell>
        </row>
        <row r="965">
          <cell r="A965">
            <v>2265</v>
          </cell>
          <cell r="B965" t="str">
            <v>Puerta de tol 1,0x2,1m pintada incluye cerradura de primera calidad</v>
          </cell>
          <cell r="C965" t="str">
            <v>u</v>
          </cell>
          <cell r="D965">
            <v>1</v>
          </cell>
          <cell r="E965">
            <v>333.47</v>
          </cell>
        </row>
        <row r="966">
          <cell r="A966">
            <v>2266</v>
          </cell>
          <cell r="B966" t="str">
            <v>Puerta de tol doble H  1,4x2,1m pintada incluye cerradura de primera calidad</v>
          </cell>
          <cell r="C966" t="str">
            <v>u</v>
          </cell>
          <cell r="D966">
            <v>1</v>
          </cell>
          <cell r="E966">
            <v>503.43</v>
          </cell>
        </row>
        <row r="967">
          <cell r="A967">
            <v>2267</v>
          </cell>
          <cell r="B967" t="str">
            <v>Puerta de malla metalica doble H 1,6x2,1m pintada</v>
          </cell>
          <cell r="C967" t="str">
            <v>u</v>
          </cell>
          <cell r="D967">
            <v>1</v>
          </cell>
          <cell r="E967">
            <v>274.64</v>
          </cell>
        </row>
        <row r="968">
          <cell r="A968">
            <v>2268</v>
          </cell>
          <cell r="B968" t="str">
            <v>Puerta de malla metalica 1,0x2,4m pintada</v>
          </cell>
          <cell r="C968" t="str">
            <v>u</v>
          </cell>
          <cell r="D968">
            <v>1</v>
          </cell>
          <cell r="E968">
            <v>200.34</v>
          </cell>
        </row>
        <row r="969">
          <cell r="A969">
            <v>2269</v>
          </cell>
          <cell r="B969" t="str">
            <v>Puerta de cierre automatico accionado por sensores de movimiento, vidrio gray-lite templado 10mm-vano de 1,8x2,4m</v>
          </cell>
          <cell r="C969" t="str">
            <v>u</v>
          </cell>
          <cell r="D969">
            <v>1</v>
          </cell>
          <cell r="E969">
            <v>2212.9899999999998</v>
          </cell>
        </row>
        <row r="970">
          <cell r="A970">
            <v>2270</v>
          </cell>
          <cell r="B970" t="str">
            <v>Puerta de vidrio templado 10mm-doble vano de 1,8x2,4m</v>
          </cell>
          <cell r="C970" t="str">
            <v>u</v>
          </cell>
          <cell r="D970">
            <v>1</v>
          </cell>
          <cell r="E970">
            <v>1058.8699999999999</v>
          </cell>
        </row>
        <row r="971">
          <cell r="A971">
            <v>2271</v>
          </cell>
          <cell r="B971" t="str">
            <v>Puerta de vidrio templado 10mm-corrediza simple de 0,9x2,4m</v>
          </cell>
          <cell r="C971" t="str">
            <v>u</v>
          </cell>
          <cell r="D971">
            <v>1</v>
          </cell>
          <cell r="E971">
            <v>465.4</v>
          </cell>
        </row>
        <row r="972">
          <cell r="A972">
            <v>2272</v>
          </cell>
          <cell r="B972" t="str">
            <v>Puerta de vidrio doble lamina de seguridad 3,4x2,4m</v>
          </cell>
          <cell r="C972" t="str">
            <v>u</v>
          </cell>
          <cell r="D972">
            <v>1</v>
          </cell>
          <cell r="E972">
            <v>3495.34</v>
          </cell>
        </row>
        <row r="973">
          <cell r="A973">
            <v>2273</v>
          </cell>
          <cell r="B973" t="str">
            <v>Puerta de madera 2H 1,4x2,1 lacada e instalada</v>
          </cell>
          <cell r="C973" t="str">
            <v>u</v>
          </cell>
          <cell r="D973">
            <v>1</v>
          </cell>
          <cell r="E973">
            <v>489.29</v>
          </cell>
        </row>
        <row r="974">
          <cell r="A974">
            <v>2274</v>
          </cell>
          <cell r="B974" t="str">
            <v>Puerta de madera 2H 1,6x2,1 lacada e instalada</v>
          </cell>
          <cell r="C974" t="str">
            <v>u</v>
          </cell>
          <cell r="D974">
            <v>1</v>
          </cell>
          <cell r="E974">
            <v>565.07000000000005</v>
          </cell>
        </row>
        <row r="975">
          <cell r="A975">
            <v>2275</v>
          </cell>
          <cell r="B975" t="str">
            <v>Puerta de madera 2H 2,0x2,1 lacada e instalada</v>
          </cell>
          <cell r="C975" t="str">
            <v>u</v>
          </cell>
          <cell r="D975">
            <v>1</v>
          </cell>
          <cell r="E975">
            <v>661.55</v>
          </cell>
        </row>
        <row r="976">
          <cell r="A976">
            <v>2276</v>
          </cell>
          <cell r="B976" t="str">
            <v>Puerta de madera 0,9x2,1 lacada e instalada con tiradera metalica</v>
          </cell>
          <cell r="C976" t="str">
            <v>u</v>
          </cell>
          <cell r="D976">
            <v>1</v>
          </cell>
          <cell r="E976">
            <v>361.17</v>
          </cell>
        </row>
        <row r="977">
          <cell r="A977">
            <v>2277</v>
          </cell>
          <cell r="B977" t="str">
            <v xml:space="preserve">Puerta de vaiven lacada e instalada 1,0x2,1m </v>
          </cell>
          <cell r="C977" t="str">
            <v>u</v>
          </cell>
          <cell r="D977">
            <v>1</v>
          </cell>
          <cell r="E977">
            <v>344.61</v>
          </cell>
        </row>
        <row r="978">
          <cell r="A978">
            <v>2278</v>
          </cell>
          <cell r="B978" t="str">
            <v>Puerta de madera corrediza lacada e instalada de 0,85x2,4</v>
          </cell>
          <cell r="C978" t="str">
            <v>u</v>
          </cell>
          <cell r="D978">
            <v>1</v>
          </cell>
          <cell r="E978">
            <v>347.71</v>
          </cell>
        </row>
        <row r="979">
          <cell r="A979">
            <v>2279</v>
          </cell>
          <cell r="B979" t="str">
            <v>Puerta de acero inoxidable 0,7x2,0m</v>
          </cell>
          <cell r="C979" t="str">
            <v>u</v>
          </cell>
          <cell r="D979">
            <v>1</v>
          </cell>
          <cell r="E979">
            <v>617.57000000000005</v>
          </cell>
        </row>
        <row r="980">
          <cell r="A980">
            <v>2280</v>
          </cell>
          <cell r="B980" t="str">
            <v>Puerta de acero inoxidable 0,9x2,0m</v>
          </cell>
          <cell r="C980" t="str">
            <v>u</v>
          </cell>
          <cell r="D980">
            <v>1</v>
          </cell>
          <cell r="E980">
            <v>720.16</v>
          </cell>
        </row>
        <row r="981">
          <cell r="A981">
            <v>2281</v>
          </cell>
          <cell r="B981" t="str">
            <v>Puerta metalica de seguridad 1,0x2,1m</v>
          </cell>
          <cell r="C981" t="str">
            <v>u</v>
          </cell>
          <cell r="D981">
            <v>1</v>
          </cell>
          <cell r="E981">
            <v>2450.0500000000002</v>
          </cell>
        </row>
        <row r="982">
          <cell r="A982">
            <v>2282</v>
          </cell>
          <cell r="B982" t="str">
            <v>Puerta metalica de seguridad 2H 2,0x2,1m</v>
          </cell>
          <cell r="C982" t="str">
            <v>u</v>
          </cell>
          <cell r="D982">
            <v>1</v>
          </cell>
          <cell r="E982">
            <v>4950.63</v>
          </cell>
        </row>
        <row r="983">
          <cell r="A983">
            <v>2283</v>
          </cell>
          <cell r="B983" t="str">
            <v>Puerta cuarto frio  aluminio anonizado   0,9x2,0m</v>
          </cell>
          <cell r="C983" t="str">
            <v>u</v>
          </cell>
          <cell r="D983">
            <v>1</v>
          </cell>
          <cell r="E983">
            <v>1497.6</v>
          </cell>
        </row>
        <row r="984">
          <cell r="A984">
            <v>2284</v>
          </cell>
          <cell r="B984" t="str">
            <v>Puerta metalica sello hermetico 1,0x2,1m</v>
          </cell>
          <cell r="C984" t="str">
            <v>u</v>
          </cell>
          <cell r="D984">
            <v>1</v>
          </cell>
          <cell r="E984">
            <v>1181.81</v>
          </cell>
        </row>
        <row r="985">
          <cell r="A985">
            <v>2285</v>
          </cell>
          <cell r="B985" t="str">
            <v>Mampara ducha batiente vidrio 1,1x1,9m</v>
          </cell>
          <cell r="C985" t="str">
            <v>u</v>
          </cell>
          <cell r="D985">
            <v>1</v>
          </cell>
          <cell r="E985">
            <v>657.26</v>
          </cell>
        </row>
        <row r="986">
          <cell r="A986">
            <v>2286</v>
          </cell>
          <cell r="B986" t="str">
            <v>Mampara ducha batiente vidrio 1,2x1,9m</v>
          </cell>
          <cell r="C986" t="str">
            <v>u</v>
          </cell>
          <cell r="D986">
            <v>1</v>
          </cell>
          <cell r="E986">
            <v>721.38</v>
          </cell>
        </row>
        <row r="987">
          <cell r="A987">
            <v>2287</v>
          </cell>
          <cell r="B987" t="str">
            <v>Mampara ducha batiente vidrio templado 1,2x1,9H</v>
          </cell>
          <cell r="C987" t="str">
            <v>u</v>
          </cell>
          <cell r="D987">
            <v>1</v>
          </cell>
          <cell r="E987">
            <v>862.44</v>
          </cell>
        </row>
        <row r="988">
          <cell r="A988">
            <v>2288</v>
          </cell>
          <cell r="B988" t="str">
            <v>Mampara ducha corrediza vidrio 1,5x1,9m</v>
          </cell>
          <cell r="C988" t="str">
            <v>u</v>
          </cell>
          <cell r="D988">
            <v>1</v>
          </cell>
          <cell r="E988">
            <v>862.44</v>
          </cell>
        </row>
        <row r="989">
          <cell r="A989">
            <v>2289</v>
          </cell>
          <cell r="B989" t="str">
            <v>Mampara ducha corrediza vidrio 1,61x1,9m</v>
          </cell>
          <cell r="C989" t="str">
            <v>u</v>
          </cell>
          <cell r="D989">
            <v>1</v>
          </cell>
          <cell r="E989">
            <v>977.85</v>
          </cell>
        </row>
        <row r="990">
          <cell r="A990">
            <v>2290</v>
          </cell>
          <cell r="B990" t="str">
            <v>Mampara ducha corrediza vidrio 1,45x1,9m</v>
          </cell>
          <cell r="C990" t="str">
            <v>u</v>
          </cell>
          <cell r="D990">
            <v>1</v>
          </cell>
          <cell r="E990">
            <v>862.44</v>
          </cell>
        </row>
        <row r="991">
          <cell r="A991">
            <v>2291</v>
          </cell>
          <cell r="B991" t="str">
            <v>Cerradura fijas para puertas de vidrio</v>
          </cell>
          <cell r="C991" t="str">
            <v>u</v>
          </cell>
          <cell r="D991">
            <v>1</v>
          </cell>
          <cell r="E991">
            <v>44.26</v>
          </cell>
        </row>
        <row r="992">
          <cell r="A992">
            <v>2292</v>
          </cell>
          <cell r="B992" t="str">
            <v>Divisiones de acero inoxidable para baños</v>
          </cell>
          <cell r="C992" t="str">
            <v>u</v>
          </cell>
          <cell r="D992">
            <v>1</v>
          </cell>
          <cell r="E992">
            <v>276.37</v>
          </cell>
        </row>
        <row r="993">
          <cell r="A993">
            <v>2293</v>
          </cell>
          <cell r="B993" t="str">
            <v>Divisiones de acero inoxidable para urinarios</v>
          </cell>
          <cell r="C993" t="str">
            <v>u</v>
          </cell>
          <cell r="D993">
            <v>1</v>
          </cell>
          <cell r="E993">
            <v>199.43</v>
          </cell>
        </row>
        <row r="994">
          <cell r="A994">
            <v>2294</v>
          </cell>
          <cell r="B994" t="str">
            <v>Puerta de acero inoxidable de 70cm</v>
          </cell>
          <cell r="C994" t="str">
            <v>u</v>
          </cell>
          <cell r="D994">
            <v>1</v>
          </cell>
          <cell r="E994">
            <v>522</v>
          </cell>
        </row>
        <row r="995">
          <cell r="A995">
            <v>2295</v>
          </cell>
          <cell r="B995" t="str">
            <v>Puerta de acero inoxidable  para oficina de 0,90m</v>
          </cell>
          <cell r="C995" t="str">
            <v>u</v>
          </cell>
          <cell r="D995">
            <v>1</v>
          </cell>
          <cell r="E995">
            <v>605.36</v>
          </cell>
        </row>
        <row r="996">
          <cell r="A996">
            <v>2296</v>
          </cell>
          <cell r="B996" t="str">
            <v>Perfiles de acero inoxidable para baños</v>
          </cell>
          <cell r="C996" t="str">
            <v>u</v>
          </cell>
          <cell r="D996">
            <v>1</v>
          </cell>
          <cell r="E996">
            <v>5.38</v>
          </cell>
        </row>
        <row r="997">
          <cell r="A997">
            <v>2297</v>
          </cell>
          <cell r="B997" t="str">
            <v>Perfiles de acero inoxidable para oficina</v>
          </cell>
          <cell r="C997" t="str">
            <v>u</v>
          </cell>
          <cell r="D997">
            <v>1</v>
          </cell>
          <cell r="E997">
            <v>5.38</v>
          </cell>
        </row>
        <row r="998">
          <cell r="A998">
            <v>2298</v>
          </cell>
          <cell r="B998" t="str">
            <v>Escalera de vidrio templado 18mmincluye estructura y pasamano (mezanines)</v>
          </cell>
          <cell r="C998" t="str">
            <v>u</v>
          </cell>
          <cell r="D998">
            <v>1</v>
          </cell>
          <cell r="E998">
            <v>41676.379999999997</v>
          </cell>
        </row>
        <row r="999">
          <cell r="A999">
            <v>2299</v>
          </cell>
          <cell r="B999" t="str">
            <v>Puerta metalica corrediza 3hojas (1fija y 2corredizas) vano 9,70x2,50m</v>
          </cell>
          <cell r="C999" t="str">
            <v>u</v>
          </cell>
          <cell r="D999">
            <v>1</v>
          </cell>
          <cell r="E999">
            <v>5801.04</v>
          </cell>
        </row>
        <row r="1000">
          <cell r="A1000">
            <v>2300</v>
          </cell>
          <cell r="B1000" t="str">
            <v>Puerta metalica doble c/paneles laterales y puerta peatonal, vano de 11,86x2,50m</v>
          </cell>
          <cell r="C1000" t="str">
            <v>u</v>
          </cell>
          <cell r="D1000">
            <v>1</v>
          </cell>
          <cell r="E1000">
            <v>6070.49</v>
          </cell>
        </row>
        <row r="1001">
          <cell r="A1001">
            <v>2301</v>
          </cell>
          <cell r="B1001" t="str">
            <v>Puerta metalica doble c/paneles laterales y puerta peatonal, vano de 9,70x2,50m</v>
          </cell>
          <cell r="C1001" t="str">
            <v>u</v>
          </cell>
          <cell r="D1001">
            <v>1</v>
          </cell>
          <cell r="E1001">
            <v>5801.04</v>
          </cell>
        </row>
        <row r="1002">
          <cell r="A1002">
            <v>2302</v>
          </cell>
          <cell r="B1002" t="str">
            <v>Puerta doble hoja corrediza vano 4,0x2,50m</v>
          </cell>
          <cell r="C1002" t="str">
            <v>u</v>
          </cell>
          <cell r="D1002">
            <v>1</v>
          </cell>
          <cell r="E1002">
            <v>3107.54</v>
          </cell>
        </row>
        <row r="1003">
          <cell r="A1003">
            <v>2303</v>
          </cell>
          <cell r="B1003" t="str">
            <v>Puerta de vidrio automatico vano 1,8x2,4m</v>
          </cell>
          <cell r="C1003" t="str">
            <v>u</v>
          </cell>
          <cell r="D1003">
            <v>1</v>
          </cell>
          <cell r="E1003">
            <v>2218.77</v>
          </cell>
        </row>
        <row r="1004">
          <cell r="A1004">
            <v>2304</v>
          </cell>
          <cell r="B1004" t="str">
            <v>Ascensor estándar de 10 personas, 750kg, 2 paradas, 2 puertas frontales, con cto. De máquinas</v>
          </cell>
          <cell r="C1004" t="str">
            <v>u</v>
          </cell>
          <cell r="D1004">
            <v>1</v>
          </cell>
          <cell r="E1004">
            <v>59317.53</v>
          </cell>
        </row>
        <row r="1005">
          <cell r="A1005">
            <v>2305</v>
          </cell>
          <cell r="B1005" t="str">
            <v>Canastilla metálica para torre de alumbrado</v>
          </cell>
          <cell r="C1005" t="str">
            <v>u</v>
          </cell>
          <cell r="D1005">
            <v>1</v>
          </cell>
          <cell r="E1005">
            <v>1202.21</v>
          </cell>
        </row>
        <row r="1006">
          <cell r="A1006">
            <v>2306</v>
          </cell>
          <cell r="B1006" t="str">
            <v>Puerta termolaminada (hoja sólida MDF  38 mm, marco mistro RH 18 mm mas batido MDF 9mm, tapamarco mixto de MDF con lado visto en melamínico)</v>
          </cell>
          <cell r="C1006" t="str">
            <v>m2</v>
          </cell>
          <cell r="D1006">
            <v>1</v>
          </cell>
          <cell r="E1006">
            <v>220.24</v>
          </cell>
        </row>
        <row r="1007">
          <cell r="A1007">
            <v>2307</v>
          </cell>
          <cell r="B1007" t="str">
            <v>Puerta tamborada (hoja tamborada MDF chapa de madera color wenge, marco mistro RH 18 mm mas batido MDF 9mm, tapamarco mixto de MDF con lado visto en melamínico wenge)</v>
          </cell>
          <cell r="C1007" t="str">
            <v>u</v>
          </cell>
          <cell r="D1007">
            <v>1</v>
          </cell>
          <cell r="E1007">
            <v>325.14</v>
          </cell>
        </row>
        <row r="1008">
          <cell r="A1008">
            <v>2308</v>
          </cell>
          <cell r="B1008" t="str">
            <v>Puerta corta fuego de 0,90x2,00 en acero de 2 mm (incluye accesorios e instalación)</v>
          </cell>
          <cell r="C1008" t="str">
            <v>u</v>
          </cell>
          <cell r="D1008">
            <v>1</v>
          </cell>
          <cell r="E1008">
            <v>1317.2</v>
          </cell>
        </row>
        <row r="1009">
          <cell r="A1009">
            <v>2309</v>
          </cell>
          <cell r="B1009" t="str">
            <v>Puerta corta fuego de 1,00x2,00 en acero de 2 mm (incluye accesorios e instalación)</v>
          </cell>
          <cell r="C1009" t="str">
            <v>u</v>
          </cell>
          <cell r="D1009">
            <v>1</v>
          </cell>
          <cell r="E1009">
            <v>1356.7</v>
          </cell>
        </row>
        <row r="1010">
          <cell r="A1010">
            <v>2310</v>
          </cell>
          <cell r="B1010" t="str">
            <v>Puerta corta fuego de 1,60x2,00 en acero de 2 mm (incluye accesorios e instalación)</v>
          </cell>
          <cell r="C1010" t="str">
            <v>u</v>
          </cell>
          <cell r="D1010">
            <v>1</v>
          </cell>
          <cell r="E1010">
            <v>2045.32</v>
          </cell>
        </row>
        <row r="1011">
          <cell r="A1011">
            <v>2311</v>
          </cell>
          <cell r="B1011" t="str">
            <v>Puerta tamborada (hoja tamborada MDF melamínico blanco, marco mistro RH 18 mm mas batido MDF 9mm, tapamarco mixto de MDF con lado visto en melamínico wenge)</v>
          </cell>
          <cell r="C1011" t="str">
            <v>u</v>
          </cell>
          <cell r="D1011">
            <v>1</v>
          </cell>
          <cell r="E1011">
            <v>211.85</v>
          </cell>
        </row>
        <row r="1012">
          <cell r="A1012">
            <v>2312</v>
          </cell>
          <cell r="B1012" t="str">
            <v xml:space="preserve">Ventana proyectable (aluminio,  vidrio 6 mm, malla antimosquito) </v>
          </cell>
          <cell r="C1012" t="str">
            <v>m2</v>
          </cell>
          <cell r="D1012">
            <v>1</v>
          </cell>
          <cell r="E1012">
            <v>89.01</v>
          </cell>
        </row>
        <row r="1013">
          <cell r="A1013">
            <v>2313</v>
          </cell>
          <cell r="B1013" t="str">
            <v>Mampara aluminio 4" vidrio 8 mm</v>
          </cell>
          <cell r="C1013" t="str">
            <v>m2</v>
          </cell>
          <cell r="D1013">
            <v>1</v>
          </cell>
          <cell r="E1013">
            <v>129.87</v>
          </cell>
        </row>
        <row r="1014">
          <cell r="A1014">
            <v>2314</v>
          </cell>
          <cell r="B1014" t="str">
            <v xml:space="preserve">Ventana de hierro con malla antimosquito </v>
          </cell>
          <cell r="C1014" t="str">
            <v>m2</v>
          </cell>
          <cell r="D1014">
            <v>1</v>
          </cell>
          <cell r="E1014">
            <v>54.94</v>
          </cell>
        </row>
        <row r="1015">
          <cell r="A1015">
            <v>2315</v>
          </cell>
          <cell r="B1015" t="str">
            <v>Puerta tubular de ingreso según diseño incluye cerradura</v>
          </cell>
          <cell r="C1015" t="str">
            <v>m2</v>
          </cell>
          <cell r="D1015">
            <v>1</v>
          </cell>
          <cell r="E1015">
            <v>137.22999999999999</v>
          </cell>
        </row>
        <row r="1016">
          <cell r="A1016">
            <v>2316</v>
          </cell>
          <cell r="B1016" t="str">
            <v>Puerta metalica con barajas (0,75x2,00m)</v>
          </cell>
          <cell r="C1016" t="str">
            <v>u</v>
          </cell>
          <cell r="D1016">
            <v>1</v>
          </cell>
          <cell r="E1016">
            <v>299.02999999999997</v>
          </cell>
        </row>
        <row r="1017">
          <cell r="A1017">
            <v>2317</v>
          </cell>
          <cell r="B1017" t="str">
            <v>Puerta principal de aluminio y vidrio templado de 8mm inlcuye transporte en lancha</v>
          </cell>
          <cell r="C1017" t="str">
            <v>m2</v>
          </cell>
          <cell r="D1017">
            <v>1</v>
          </cell>
          <cell r="E1017">
            <v>648.57000000000005</v>
          </cell>
        </row>
        <row r="1018">
          <cell r="A1018">
            <v>2318</v>
          </cell>
          <cell r="B1018" t="str">
            <v>Ventana corrediza aluminio y vidrio 6mm incluye transporte en lancha</v>
          </cell>
          <cell r="C1018" t="str">
            <v>m2</v>
          </cell>
          <cell r="D1018">
            <v>1</v>
          </cell>
          <cell r="E1018">
            <v>110.66</v>
          </cell>
        </row>
        <row r="1019">
          <cell r="A1019">
            <v>2319</v>
          </cell>
          <cell r="B1019" t="str">
            <v>Pasamano metalico para escaleras y hall</v>
          </cell>
          <cell r="C1019" t="str">
            <v>m</v>
          </cell>
          <cell r="D1019">
            <v>1</v>
          </cell>
          <cell r="E1019">
            <v>40.4</v>
          </cell>
        </row>
        <row r="1020">
          <cell r="A1020">
            <v>2320</v>
          </cell>
          <cell r="B1020" t="str">
            <v>Tablones de 80x50mm L=4m</v>
          </cell>
          <cell r="C1020" t="str">
            <v>u</v>
          </cell>
          <cell r="D1020">
            <v>1</v>
          </cell>
          <cell r="E1020">
            <v>11.21</v>
          </cell>
        </row>
        <row r="1021">
          <cell r="A1021">
            <v>2321</v>
          </cell>
          <cell r="B1021" t="str">
            <v>Plancha de madera de 2cm</v>
          </cell>
          <cell r="C1021" t="str">
            <v>m2</v>
          </cell>
          <cell r="D1021">
            <v>1</v>
          </cell>
          <cell r="E1021">
            <v>11.68</v>
          </cell>
        </row>
        <row r="1022">
          <cell r="A1022">
            <v>2322</v>
          </cell>
          <cell r="B1022" t="str">
            <v>Pasamano para galeria de acero inoxidable 2", 4tubos intermedios 1" y soportes verticales metalicos de hierro negro pintado</v>
          </cell>
          <cell r="C1022" t="str">
            <v>m</v>
          </cell>
          <cell r="D1022">
            <v>1</v>
          </cell>
          <cell r="E1022">
            <v>103.59</v>
          </cell>
        </row>
        <row r="1023">
          <cell r="A1023">
            <v>2323</v>
          </cell>
          <cell r="B1023" t="str">
            <v>Pasamano para escalera principal de acero inoxidable 2", 4tubos intermedios 1" y soportes verticales metalicos de hierro negro pintado</v>
          </cell>
          <cell r="C1023" t="str">
            <v>m</v>
          </cell>
          <cell r="D1023">
            <v>1</v>
          </cell>
          <cell r="E1023">
            <v>103.59</v>
          </cell>
        </row>
        <row r="1024">
          <cell r="A1024">
            <v>2324</v>
          </cell>
          <cell r="B1024" t="str">
            <v>Pasamano para escalera tipo 1 de acero inoxidable 2", 4tubos intermedios 1" y soportes verticales metalicos de hierro negro pintado</v>
          </cell>
          <cell r="C1024" t="str">
            <v>m</v>
          </cell>
          <cell r="D1024">
            <v>1</v>
          </cell>
          <cell r="E1024">
            <v>103.59</v>
          </cell>
        </row>
        <row r="1025">
          <cell r="A1025">
            <v>2325</v>
          </cell>
          <cell r="B1025" t="str">
            <v>Pasamanos escalera servicios  tipo 2   (mangón de tubo con soportes a la pared de hierro  negro pintado )</v>
          </cell>
          <cell r="C1025" t="str">
            <v>m</v>
          </cell>
          <cell r="D1025">
            <v>1</v>
          </cell>
          <cell r="E1025">
            <v>62.63</v>
          </cell>
        </row>
        <row r="1026">
          <cell r="A1026">
            <v>2326</v>
          </cell>
          <cell r="B1026" t="str">
            <v>Estructura de soporte para paneles de identificacion de Locales (cercha de tubo de acero 3cm e=3mm)</v>
          </cell>
          <cell r="C1026" t="str">
            <v>m2</v>
          </cell>
          <cell r="D1026">
            <v>1</v>
          </cell>
          <cell r="E1026">
            <v>33.33</v>
          </cell>
        </row>
        <row r="1027">
          <cell r="A1027">
            <v>2327</v>
          </cell>
          <cell r="B1027" t="str">
            <v>Estructura de pergolas</v>
          </cell>
          <cell r="C1027" t="str">
            <v>m2</v>
          </cell>
          <cell r="D1027">
            <v>1</v>
          </cell>
          <cell r="E1027">
            <v>46.54</v>
          </cell>
        </row>
        <row r="1028">
          <cell r="A1028">
            <v>2328</v>
          </cell>
          <cell r="B1028" t="str">
            <v>Estructura de Piso de locales planta baja</v>
          </cell>
          <cell r="C1028" t="str">
            <v>m2</v>
          </cell>
          <cell r="D1028">
            <v>1</v>
          </cell>
          <cell r="E1028">
            <v>43.12</v>
          </cell>
        </row>
        <row r="1029">
          <cell r="A1029">
            <v>2329</v>
          </cell>
          <cell r="B1029" t="str">
            <v>Panel quiebrasol(incluye estruc. Aluminio tubo 2 1/2" y soporte metalico giratorio)</v>
          </cell>
          <cell r="C1029" t="str">
            <v>m2</v>
          </cell>
          <cell r="D1029">
            <v>1</v>
          </cell>
          <cell r="E1029">
            <v>148.85</v>
          </cell>
        </row>
        <row r="1030">
          <cell r="A1030">
            <v>2330</v>
          </cell>
          <cell r="B1030" t="str">
            <v>Panel quiebrasol(incluye estruc. Aluminio tubo 2 1/2"x1"  y estructuta metalica tubo 4 1/2" e=3mm y tubo 2" e=3mm)</v>
          </cell>
          <cell r="C1030" t="str">
            <v>m2</v>
          </cell>
          <cell r="D1030">
            <v>1</v>
          </cell>
          <cell r="E1030">
            <v>179.49</v>
          </cell>
        </row>
        <row r="1031">
          <cell r="A1031">
            <v>2331</v>
          </cell>
          <cell r="B1031" t="str">
            <v>Panel pergolas ( incluy porta panel)</v>
          </cell>
          <cell r="C1031" t="str">
            <v>m2</v>
          </cell>
          <cell r="D1031">
            <v>1</v>
          </cell>
          <cell r="E1031">
            <v>148.85</v>
          </cell>
        </row>
        <row r="1032">
          <cell r="A1032">
            <v>2332</v>
          </cell>
        </row>
        <row r="1033">
          <cell r="A1033">
            <v>2333</v>
          </cell>
        </row>
        <row r="1034">
          <cell r="A1034">
            <v>2334</v>
          </cell>
        </row>
        <row r="1046">
          <cell r="B1046" t="str">
            <v>RECUBRIMIENTOS</v>
          </cell>
        </row>
        <row r="1047">
          <cell r="A1047">
            <v>2501</v>
          </cell>
          <cell r="B1047" t="str">
            <v>Banda PVC en juntas de 20cm</v>
          </cell>
          <cell r="C1047" t="str">
            <v>m</v>
          </cell>
          <cell r="D1047">
            <v>1</v>
          </cell>
          <cell r="E1047">
            <v>7.01</v>
          </cell>
        </row>
        <row r="1048">
          <cell r="A1048">
            <v>2502</v>
          </cell>
          <cell r="B1048" t="str">
            <v>Baldosa granítica sobre losas</v>
          </cell>
          <cell r="C1048" t="str">
            <v>m2</v>
          </cell>
          <cell r="D1048">
            <v>1</v>
          </cell>
          <cell r="E1048">
            <v>95.86</v>
          </cell>
        </row>
        <row r="1049">
          <cell r="A1049">
            <v>2503</v>
          </cell>
          <cell r="B1049" t="str">
            <v>Bordes plásticos en cerámica</v>
          </cell>
          <cell r="C1049" t="str">
            <v>m</v>
          </cell>
          <cell r="D1049">
            <v>1</v>
          </cell>
          <cell r="E1049">
            <v>0.38</v>
          </cell>
        </row>
        <row r="1050">
          <cell r="A1050">
            <v>2504</v>
          </cell>
          <cell r="B1050" t="str">
            <v>Cenefa de cerámica en baños</v>
          </cell>
          <cell r="C1050" t="str">
            <v>m</v>
          </cell>
          <cell r="D1050">
            <v>1</v>
          </cell>
          <cell r="E1050">
            <v>12.09</v>
          </cell>
        </row>
        <row r="1051">
          <cell r="A1051">
            <v>2505</v>
          </cell>
          <cell r="B1051" t="str">
            <v>Cerámica en zócalos</v>
          </cell>
          <cell r="C1051" t="str">
            <v>m2</v>
          </cell>
          <cell r="D1051">
            <v>1</v>
          </cell>
          <cell r="E1051">
            <v>20.010000000000002</v>
          </cell>
        </row>
        <row r="1052">
          <cell r="A1052">
            <v>2506</v>
          </cell>
          <cell r="B1052" t="str">
            <v xml:space="preserve">Cerámica para paredes                               </v>
          </cell>
          <cell r="C1052" t="str">
            <v>m2</v>
          </cell>
          <cell r="D1052">
            <v>1</v>
          </cell>
          <cell r="E1052">
            <v>21.14</v>
          </cell>
        </row>
        <row r="1053">
          <cell r="A1053">
            <v>2507</v>
          </cell>
          <cell r="B1053" t="str">
            <v xml:space="preserve">impermeabilización con Chova </v>
          </cell>
          <cell r="C1053" t="str">
            <v>m2</v>
          </cell>
          <cell r="D1053">
            <v>1</v>
          </cell>
          <cell r="E1053">
            <v>24.69</v>
          </cell>
        </row>
        <row r="1054">
          <cell r="A1054">
            <v>2508</v>
          </cell>
          <cell r="B1054" t="str">
            <v xml:space="preserve">Cielo  raso de fibrocel y/o pvc  incluye estructura metálica             </v>
          </cell>
          <cell r="C1054" t="str">
            <v>m2</v>
          </cell>
          <cell r="D1054">
            <v>1</v>
          </cell>
          <cell r="E1054">
            <v>21.11</v>
          </cell>
        </row>
        <row r="1055">
          <cell r="A1055">
            <v>2509</v>
          </cell>
          <cell r="B1055" t="str">
            <v xml:space="preserve">Cielo  raso Gypsum  incluye estructura metálica y accesorios             </v>
          </cell>
          <cell r="C1055" t="str">
            <v>m2</v>
          </cell>
          <cell r="D1055">
            <v>1</v>
          </cell>
          <cell r="E1055">
            <v>17.88</v>
          </cell>
        </row>
        <row r="1056">
          <cell r="A1056">
            <v>2510</v>
          </cell>
          <cell r="B1056" t="str">
            <v>Cielo raso fibra mineral Amstrong incluye estructura metálica</v>
          </cell>
          <cell r="C1056" t="str">
            <v>m2</v>
          </cell>
          <cell r="D1056">
            <v>1</v>
          </cell>
          <cell r="E1056">
            <v>22.23</v>
          </cell>
        </row>
        <row r="1057">
          <cell r="A1057">
            <v>2511</v>
          </cell>
          <cell r="B1057" t="str">
            <v>Cielo Raso Gypsum para humedad incluye estructura metálica</v>
          </cell>
          <cell r="C1057" t="str">
            <v>m2</v>
          </cell>
          <cell r="D1057">
            <v>1</v>
          </cell>
          <cell r="E1057">
            <v>28.59</v>
          </cell>
        </row>
        <row r="1058">
          <cell r="A1058">
            <v>2512</v>
          </cell>
          <cell r="B1058" t="str">
            <v>Cielo raso vinil/foil aluminio</v>
          </cell>
          <cell r="C1058" t="str">
            <v>m2</v>
          </cell>
          <cell r="D1058">
            <v>1</v>
          </cell>
          <cell r="E1058">
            <v>27.56</v>
          </cell>
        </row>
        <row r="1059">
          <cell r="A1059">
            <v>2513</v>
          </cell>
          <cell r="B1059" t="str">
            <v>Cinta antideslizante para pisos y filos de grada</v>
          </cell>
          <cell r="C1059" t="str">
            <v>m</v>
          </cell>
          <cell r="D1059">
            <v>1</v>
          </cell>
          <cell r="E1059">
            <v>1.94</v>
          </cell>
        </row>
        <row r="1060">
          <cell r="A1060">
            <v>2514</v>
          </cell>
          <cell r="B1060" t="str">
            <v xml:space="preserve">Cortina de aluminio pesado </v>
          </cell>
          <cell r="C1060" t="str">
            <v>m2</v>
          </cell>
          <cell r="D1060">
            <v>1</v>
          </cell>
          <cell r="E1060">
            <v>43.61</v>
          </cell>
        </row>
        <row r="1061">
          <cell r="A1061">
            <v>2515</v>
          </cell>
          <cell r="B1061" t="str">
            <v>Cortina cubicular para baños incluye rieles e instalacion</v>
          </cell>
          <cell r="C1061" t="str">
            <v>m2</v>
          </cell>
          <cell r="D1061">
            <v>1</v>
          </cell>
          <cell r="E1061">
            <v>120.26</v>
          </cell>
        </row>
        <row r="1062">
          <cell r="A1062">
            <v>2516</v>
          </cell>
          <cell r="B1062" t="str">
            <v>Cortina de Tela para separar camillas</v>
          </cell>
          <cell r="C1062" t="str">
            <v>m</v>
          </cell>
          <cell r="D1062">
            <v>1</v>
          </cell>
          <cell r="E1062">
            <v>113.76</v>
          </cell>
        </row>
        <row r="1063">
          <cell r="A1063">
            <v>2517</v>
          </cell>
          <cell r="B1063" t="str">
            <v>Cortina plástica ducha de baño incluido tubo metálico</v>
          </cell>
          <cell r="C1063" t="str">
            <v>m</v>
          </cell>
          <cell r="D1063">
            <v>1</v>
          </cell>
          <cell r="E1063">
            <v>5.69</v>
          </cell>
        </row>
        <row r="1064">
          <cell r="A1064">
            <v>2518</v>
          </cell>
          <cell r="B1064" t="str">
            <v>Cortineros para ventanas exteriores</v>
          </cell>
          <cell r="C1064" t="str">
            <v>m</v>
          </cell>
          <cell r="D1064">
            <v>1</v>
          </cell>
          <cell r="E1064">
            <v>11.42</v>
          </cell>
        </row>
        <row r="1065">
          <cell r="A1065">
            <v>2519</v>
          </cell>
          <cell r="B1065" t="str">
            <v>Impermeabilización de losa con lamina tipo asfalum</v>
          </cell>
          <cell r="C1065" t="str">
            <v>m2</v>
          </cell>
          <cell r="D1065">
            <v>1</v>
          </cell>
          <cell r="E1065">
            <v>24.43</v>
          </cell>
        </row>
        <row r="1066">
          <cell r="A1066">
            <v>2520</v>
          </cell>
          <cell r="B1066" t="str">
            <v>Impermeabilización losa de cubierta con laminas de betún elastometrico</v>
          </cell>
          <cell r="C1066" t="str">
            <v>m2</v>
          </cell>
          <cell r="D1066">
            <v>1</v>
          </cell>
          <cell r="E1066">
            <v>8.0500000000000007</v>
          </cell>
        </row>
        <row r="1067">
          <cell r="A1067">
            <v>2521</v>
          </cell>
          <cell r="B1067" t="str">
            <v>Lacado de puertas</v>
          </cell>
          <cell r="C1067" t="str">
            <v>m2</v>
          </cell>
          <cell r="D1067">
            <v>1</v>
          </cell>
          <cell r="E1067">
            <v>25.45</v>
          </cell>
        </row>
        <row r="1068">
          <cell r="A1068">
            <v>2522</v>
          </cell>
          <cell r="B1068" t="str">
            <v>Mármol cultivado en mesones de baño</v>
          </cell>
          <cell r="C1068" t="str">
            <v>m</v>
          </cell>
          <cell r="D1068">
            <v>1</v>
          </cell>
          <cell r="E1068">
            <v>99.26</v>
          </cell>
        </row>
        <row r="1069">
          <cell r="A1069">
            <v>2523</v>
          </cell>
          <cell r="B1069" t="str">
            <v>Granito sobre mesón de hormigón</v>
          </cell>
          <cell r="C1069" t="str">
            <v>m2</v>
          </cell>
          <cell r="D1069">
            <v>1</v>
          </cell>
          <cell r="E1069">
            <v>102.24</v>
          </cell>
        </row>
        <row r="1070">
          <cell r="A1070">
            <v>2524</v>
          </cell>
          <cell r="B1070" t="str">
            <v>Persiana horizontal de pvc, incluida riel metálica</v>
          </cell>
          <cell r="C1070" t="str">
            <v>m</v>
          </cell>
          <cell r="D1070">
            <v>1</v>
          </cell>
          <cell r="E1070">
            <v>46.04</v>
          </cell>
        </row>
        <row r="1071">
          <cell r="A1071">
            <v>2525</v>
          </cell>
          <cell r="B1071" t="str">
            <v xml:space="preserve">Pintura de poliuretano acrílica (2 manos) para estructura metálica  </v>
          </cell>
          <cell r="C1071" t="str">
            <v>m2</v>
          </cell>
          <cell r="D1071">
            <v>1</v>
          </cell>
          <cell r="E1071">
            <v>4.72</v>
          </cell>
        </row>
        <row r="1072">
          <cell r="A1072">
            <v>2526</v>
          </cell>
          <cell r="B1072" t="str">
            <v>Pintura esmalte de estructuras Metálicas</v>
          </cell>
          <cell r="C1072" t="str">
            <v>m2</v>
          </cell>
          <cell r="D1072">
            <v>1</v>
          </cell>
          <cell r="E1072">
            <v>5.01</v>
          </cell>
        </row>
        <row r="1073">
          <cell r="A1073">
            <v>2527</v>
          </cell>
          <cell r="B1073" t="str">
            <v>Pintura Exterior satinada tres manos</v>
          </cell>
          <cell r="C1073" t="str">
            <v>m2</v>
          </cell>
          <cell r="D1073">
            <v>1</v>
          </cell>
          <cell r="E1073">
            <v>4.95</v>
          </cell>
        </row>
        <row r="1074">
          <cell r="A1074">
            <v>2528</v>
          </cell>
          <cell r="B1074" t="str">
            <v xml:space="preserve">Pintura interior satinada tres manos                 </v>
          </cell>
          <cell r="C1074" t="str">
            <v>m2</v>
          </cell>
          <cell r="D1074">
            <v>1</v>
          </cell>
          <cell r="E1074">
            <v>4.71</v>
          </cell>
        </row>
        <row r="1075">
          <cell r="A1075">
            <v>2529</v>
          </cell>
          <cell r="B1075" t="str">
            <v>Polietileno</v>
          </cell>
          <cell r="C1075" t="str">
            <v>m2</v>
          </cell>
          <cell r="D1075">
            <v>1</v>
          </cell>
          <cell r="E1075">
            <v>0.82</v>
          </cell>
        </row>
        <row r="1076">
          <cell r="A1076">
            <v>2530</v>
          </cell>
          <cell r="B1076" t="str">
            <v>Porcelanato en pared</v>
          </cell>
          <cell r="C1076" t="str">
            <v>m2</v>
          </cell>
          <cell r="D1076">
            <v>1</v>
          </cell>
          <cell r="E1076">
            <v>29.81</v>
          </cell>
        </row>
        <row r="1077">
          <cell r="A1077">
            <v>2531</v>
          </cell>
          <cell r="B1077" t="str">
            <v>Protector de pared con cubierta de vinil</v>
          </cell>
          <cell r="C1077" t="str">
            <v>m2</v>
          </cell>
          <cell r="D1077">
            <v>1</v>
          </cell>
          <cell r="E1077">
            <v>12.33</v>
          </cell>
        </row>
        <row r="1078">
          <cell r="A1078">
            <v>2532</v>
          </cell>
          <cell r="B1078" t="str">
            <v>Quiebres de gypsum</v>
          </cell>
          <cell r="C1078" t="str">
            <v>m</v>
          </cell>
          <cell r="D1078">
            <v>1</v>
          </cell>
          <cell r="E1078">
            <v>3.35</v>
          </cell>
        </row>
        <row r="1079">
          <cell r="A1079">
            <v>2533</v>
          </cell>
          <cell r="B1079" t="str">
            <v>Recubrimiento de fachaleta de arcilla</v>
          </cell>
          <cell r="C1079" t="str">
            <v>m2</v>
          </cell>
          <cell r="D1079">
            <v>1</v>
          </cell>
          <cell r="E1079">
            <v>20.82</v>
          </cell>
        </row>
        <row r="1080">
          <cell r="A1080">
            <v>2534</v>
          </cell>
          <cell r="B1080" t="str">
            <v>Revestimiento de aluminio-tipo alucubon en fachadas incluye estructura e instalación</v>
          </cell>
          <cell r="C1080" t="str">
            <v>m2</v>
          </cell>
          <cell r="D1080">
            <v>1</v>
          </cell>
          <cell r="E1080">
            <v>54.13</v>
          </cell>
        </row>
        <row r="1081">
          <cell r="A1081">
            <v>2535</v>
          </cell>
          <cell r="B1081" t="str">
            <v>Rudón Protector en Zócalo H=0.90 m.</v>
          </cell>
          <cell r="C1081" t="str">
            <v>m</v>
          </cell>
          <cell r="D1081">
            <v>1</v>
          </cell>
          <cell r="E1081">
            <v>1.02</v>
          </cell>
        </row>
        <row r="1082">
          <cell r="A1082">
            <v>2536</v>
          </cell>
          <cell r="B1082" t="str">
            <v>Suministro e instalación de espejo en baño</v>
          </cell>
          <cell r="C1082" t="str">
            <v>u</v>
          </cell>
          <cell r="D1082">
            <v>1</v>
          </cell>
          <cell r="E1082">
            <v>17.34</v>
          </cell>
        </row>
        <row r="1083">
          <cell r="A1083">
            <v>2537</v>
          </cell>
          <cell r="B1083" t="str">
            <v>Tapajunta de dilatación losa-losa</v>
          </cell>
          <cell r="C1083" t="str">
            <v>m</v>
          </cell>
          <cell r="D1083">
            <v>1</v>
          </cell>
          <cell r="E1083">
            <v>2.71</v>
          </cell>
        </row>
        <row r="1084">
          <cell r="A1084">
            <v>2538</v>
          </cell>
          <cell r="B1084" t="str">
            <v>Tratamiento anti hongos</v>
          </cell>
          <cell r="C1084" t="str">
            <v>m2</v>
          </cell>
          <cell r="D1084">
            <v>1</v>
          </cell>
          <cell r="E1084">
            <v>2.89</v>
          </cell>
        </row>
        <row r="1085">
          <cell r="A1085">
            <v>2539</v>
          </cell>
          <cell r="B1085" t="str">
            <v>Tratamiento superficial con inhibidores de corrosión</v>
          </cell>
          <cell r="C1085" t="str">
            <v>m2</v>
          </cell>
          <cell r="D1085">
            <v>1</v>
          </cell>
          <cell r="E1085">
            <v>4.25</v>
          </cell>
        </row>
        <row r="1086">
          <cell r="A1086">
            <v>2540</v>
          </cell>
          <cell r="B1086" t="str">
            <v>Vidrio templado 6mm</v>
          </cell>
          <cell r="C1086" t="str">
            <v>m2</v>
          </cell>
          <cell r="D1086">
            <v>1</v>
          </cell>
          <cell r="E1086">
            <v>182.91</v>
          </cell>
        </row>
        <row r="1087">
          <cell r="A1087">
            <v>2541</v>
          </cell>
          <cell r="B1087" t="str">
            <v>Vidrio emplomado 6 mm</v>
          </cell>
          <cell r="C1087" t="str">
            <v>m2</v>
          </cell>
          <cell r="D1087">
            <v>1</v>
          </cell>
          <cell r="E1087">
            <v>586.33000000000004</v>
          </cell>
        </row>
        <row r="1088">
          <cell r="A1088">
            <v>2542</v>
          </cell>
          <cell r="B1088" t="str">
            <v>Vidrio templado 10mm</v>
          </cell>
          <cell r="C1088" t="str">
            <v>m2</v>
          </cell>
          <cell r="D1088">
            <v>1</v>
          </cell>
          <cell r="E1088">
            <v>344.4</v>
          </cell>
        </row>
        <row r="1089">
          <cell r="A1089">
            <v>2543</v>
          </cell>
          <cell r="B1089" t="str">
            <v xml:space="preserve">Vinil para pared </v>
          </cell>
          <cell r="C1089" t="str">
            <v>m2</v>
          </cell>
          <cell r="D1089">
            <v>1</v>
          </cell>
          <cell r="E1089">
            <v>18.07</v>
          </cell>
        </row>
        <row r="1090">
          <cell r="A1090">
            <v>2544</v>
          </cell>
          <cell r="B1090" t="str">
            <v>Vinilos decorativos en paredes con motivos infantiles</v>
          </cell>
          <cell r="C1090" t="str">
            <v>m2</v>
          </cell>
          <cell r="D1090">
            <v>1</v>
          </cell>
          <cell r="E1090">
            <v>29.44</v>
          </cell>
        </row>
        <row r="1091">
          <cell r="A1091">
            <v>2545</v>
          </cell>
          <cell r="B1091" t="str">
            <v>Moldura en filos de mesones</v>
          </cell>
          <cell r="C1091" t="str">
            <v>m</v>
          </cell>
          <cell r="D1091">
            <v>1</v>
          </cell>
          <cell r="E1091">
            <v>7.34</v>
          </cell>
        </row>
        <row r="1092">
          <cell r="A1092">
            <v>2546</v>
          </cell>
          <cell r="B1092" t="str">
            <v>Pintura cielo raso</v>
          </cell>
          <cell r="C1092" t="str">
            <v>m2</v>
          </cell>
          <cell r="D1092">
            <v>1</v>
          </cell>
          <cell r="E1092">
            <v>3.85</v>
          </cell>
        </row>
        <row r="1093">
          <cell r="A1093">
            <v>2547</v>
          </cell>
          <cell r="B1093" t="str">
            <v>Pintura de caucho látex vinyl acrílico</v>
          </cell>
          <cell r="C1093" t="str">
            <v>m2</v>
          </cell>
          <cell r="D1093">
            <v>1</v>
          </cell>
          <cell r="E1093">
            <v>3.57</v>
          </cell>
        </row>
        <row r="1094">
          <cell r="A1094">
            <v>2548</v>
          </cell>
          <cell r="B1094" t="str">
            <v>Impermeabilización y pendientes</v>
          </cell>
          <cell r="C1094" t="str">
            <v>m2</v>
          </cell>
          <cell r="D1094">
            <v>1</v>
          </cell>
          <cell r="E1094">
            <v>7.22</v>
          </cell>
        </row>
        <row r="1095">
          <cell r="A1095">
            <v>2549</v>
          </cell>
          <cell r="B1095" t="str">
            <v>Pintura látex intervinil 3manos</v>
          </cell>
          <cell r="C1095" t="str">
            <v>m2</v>
          </cell>
          <cell r="D1095">
            <v>1</v>
          </cell>
          <cell r="E1095">
            <v>5.48</v>
          </cell>
        </row>
        <row r="1096">
          <cell r="A1096">
            <v>2550</v>
          </cell>
          <cell r="B1096" t="str">
            <v>Pintura para señalización</v>
          </cell>
          <cell r="C1096" t="str">
            <v>m</v>
          </cell>
          <cell r="D1096">
            <v>1</v>
          </cell>
          <cell r="E1096">
            <v>2.59</v>
          </cell>
        </row>
        <row r="1097">
          <cell r="A1097">
            <v>2551</v>
          </cell>
          <cell r="B1097" t="str">
            <v>Pintura de trafico zonas y señalizacion</v>
          </cell>
          <cell r="C1097" t="str">
            <v>m2</v>
          </cell>
          <cell r="D1097">
            <v>1</v>
          </cell>
          <cell r="E1097">
            <v>4.29</v>
          </cell>
        </row>
        <row r="1098">
          <cell r="A1098">
            <v>2552</v>
          </cell>
          <cell r="B1098" t="str">
            <v>Aditivo endurecedor de cuarzo</v>
          </cell>
          <cell r="C1098" t="str">
            <v>m2</v>
          </cell>
          <cell r="D1098">
            <v>1</v>
          </cell>
          <cell r="E1098">
            <v>2.6</v>
          </cell>
        </row>
        <row r="1099">
          <cell r="A1099">
            <v>2553</v>
          </cell>
          <cell r="B1099" t="str">
            <v xml:space="preserve">Cerámica para paredes  25x33cm                         </v>
          </cell>
          <cell r="C1099" t="str">
            <v>m2</v>
          </cell>
          <cell r="D1099">
            <v>1</v>
          </cell>
          <cell r="E1099">
            <v>22.19</v>
          </cell>
        </row>
        <row r="1100">
          <cell r="A1100">
            <v>2554</v>
          </cell>
          <cell r="B1100" t="str">
            <v>Colocación de planchas de espumaflex e=1,5cm</v>
          </cell>
          <cell r="C1100" t="str">
            <v>m2</v>
          </cell>
          <cell r="D1100">
            <v>1</v>
          </cell>
          <cell r="E1100">
            <v>3.66</v>
          </cell>
        </row>
        <row r="1101">
          <cell r="A1101">
            <v>2555</v>
          </cell>
          <cell r="B1101" t="str">
            <v>Barnizado de estructura de bambú</v>
          </cell>
          <cell r="C1101" t="str">
            <v>m2</v>
          </cell>
          <cell r="D1101">
            <v>1</v>
          </cell>
          <cell r="E1101">
            <v>7.71</v>
          </cell>
        </row>
        <row r="1102">
          <cell r="A1102">
            <v>2556</v>
          </cell>
          <cell r="B1102" t="str">
            <v>Cielo raso  duela teca tumbado</v>
          </cell>
          <cell r="C1102" t="str">
            <v>m2</v>
          </cell>
          <cell r="D1102">
            <v>1</v>
          </cell>
          <cell r="E1102">
            <v>43.08</v>
          </cell>
        </row>
        <row r="1103">
          <cell r="A1103">
            <v>2557</v>
          </cell>
          <cell r="B1103" t="str">
            <v>Pintura de parqueadero</v>
          </cell>
          <cell r="C1103" t="str">
            <v>m</v>
          </cell>
          <cell r="D1103">
            <v>1</v>
          </cell>
          <cell r="E1103">
            <v>2.3199999999999998</v>
          </cell>
        </row>
        <row r="1104">
          <cell r="A1104">
            <v>2558</v>
          </cell>
          <cell r="B1104" t="str">
            <v>Barnizado de ladrillo visto</v>
          </cell>
          <cell r="C1104" t="str">
            <v>m2</v>
          </cell>
          <cell r="D1104">
            <v>1</v>
          </cell>
          <cell r="E1104">
            <v>4.41</v>
          </cell>
        </row>
        <row r="1105">
          <cell r="A1105">
            <v>2559</v>
          </cell>
          <cell r="B1105" t="str">
            <v>Geotextil no tejido pavco 1600NT</v>
          </cell>
          <cell r="C1105" t="str">
            <v>m2</v>
          </cell>
          <cell r="D1105">
            <v>1</v>
          </cell>
          <cell r="E1105">
            <v>2.29</v>
          </cell>
        </row>
        <row r="1106">
          <cell r="A1106">
            <v>2560</v>
          </cell>
          <cell r="B1106" t="str">
            <v>Geomalla BX 1100</v>
          </cell>
          <cell r="C1106" t="str">
            <v>m2</v>
          </cell>
          <cell r="D1106">
            <v>1</v>
          </cell>
          <cell r="E1106">
            <v>5.84</v>
          </cell>
        </row>
        <row r="1107">
          <cell r="A1107">
            <v>2561</v>
          </cell>
          <cell r="B1107" t="str">
            <v>Persiana vertical de pvc, incluida riel metálica</v>
          </cell>
          <cell r="C1107" t="str">
            <v>m2</v>
          </cell>
          <cell r="D1107">
            <v>1</v>
          </cell>
          <cell r="E1107">
            <v>46.04</v>
          </cell>
        </row>
        <row r="1108">
          <cell r="A1108">
            <v>2562</v>
          </cell>
          <cell r="B1108" t="str">
            <v>Recubrimiento de paredes con piedra Zeera natural o Deoli natural 0,30*0,60m</v>
          </cell>
          <cell r="C1108" t="str">
            <v>m2</v>
          </cell>
          <cell r="D1108">
            <v>1</v>
          </cell>
          <cell r="E1108">
            <v>59.4</v>
          </cell>
        </row>
        <row r="1109">
          <cell r="A1109">
            <v>2563</v>
          </cell>
          <cell r="B1109" t="str">
            <v>Geomalla Biaxial GPD-30II</v>
          </cell>
          <cell r="C1109" t="str">
            <v>m2</v>
          </cell>
          <cell r="D1109">
            <v>1</v>
          </cell>
          <cell r="E1109">
            <v>3.74</v>
          </cell>
        </row>
        <row r="1110">
          <cell r="A1110">
            <v>2564</v>
          </cell>
          <cell r="B1110" t="str">
            <v xml:space="preserve">Pintura en ventanas, protecciones o verjas </v>
          </cell>
          <cell r="C1110" t="str">
            <v>m2</v>
          </cell>
          <cell r="D1110">
            <v>1</v>
          </cell>
          <cell r="E1110">
            <v>6.65</v>
          </cell>
        </row>
        <row r="1111">
          <cell r="A1111">
            <v>2565</v>
          </cell>
          <cell r="B1111" t="str">
            <v>Revestimiento de aluminio-tipo alucubon para fachaletas de colores incluye estructura e instalación</v>
          </cell>
          <cell r="C1111" t="str">
            <v>m2</v>
          </cell>
          <cell r="D1111">
            <v>1</v>
          </cell>
          <cell r="E1111">
            <v>126.62</v>
          </cell>
        </row>
        <row r="1112">
          <cell r="A1112">
            <v>2566</v>
          </cell>
          <cell r="B1112" t="str">
            <v>Hormigón para juegos infantiles, Inc. Pintura y arena (Luduteca radio 5m)</v>
          </cell>
          <cell r="C1112" t="str">
            <v>m3</v>
          </cell>
          <cell r="D1112">
            <v>1</v>
          </cell>
          <cell r="E1112">
            <v>269.24</v>
          </cell>
        </row>
        <row r="1113">
          <cell r="A1113">
            <v>2567</v>
          </cell>
          <cell r="B1113" t="str">
            <v>Recubrimiento de paredes en melaminico</v>
          </cell>
          <cell r="C1113" t="str">
            <v>m2</v>
          </cell>
          <cell r="D1113">
            <v>1</v>
          </cell>
          <cell r="E1113">
            <v>28.79</v>
          </cell>
        </row>
        <row r="1114">
          <cell r="A1114">
            <v>2568</v>
          </cell>
          <cell r="B1114" t="str">
            <v>Cielo raso de PVC para quirofanos</v>
          </cell>
          <cell r="C1114" t="str">
            <v>m2</v>
          </cell>
          <cell r="D1114">
            <v>1</v>
          </cell>
          <cell r="E1114">
            <v>31.97</v>
          </cell>
        </row>
        <row r="1115">
          <cell r="A1115">
            <v>2569</v>
          </cell>
          <cell r="B1115" t="str">
            <v>Malla aterrizada Cu en Quirofano</v>
          </cell>
          <cell r="C1115" t="str">
            <v>m2</v>
          </cell>
          <cell r="D1115">
            <v>1</v>
          </cell>
          <cell r="E1115">
            <v>201.94</v>
          </cell>
        </row>
        <row r="1116">
          <cell r="A1116">
            <v>2570</v>
          </cell>
          <cell r="B1116" t="str">
            <v>Recubrimiento de paredes con PVC en quirofanos</v>
          </cell>
          <cell r="C1116" t="str">
            <v>m2</v>
          </cell>
          <cell r="D1116">
            <v>1</v>
          </cell>
          <cell r="E1116">
            <v>48.76</v>
          </cell>
        </row>
        <row r="1117">
          <cell r="A1117">
            <v>2571</v>
          </cell>
          <cell r="B1117" t="str">
            <v>Vinil para pared de quirofano</v>
          </cell>
          <cell r="C1117" t="str">
            <v>m2</v>
          </cell>
          <cell r="D1117">
            <v>1</v>
          </cell>
          <cell r="E1117">
            <v>46.62</v>
          </cell>
        </row>
        <row r="1118">
          <cell r="A1118">
            <v>2572</v>
          </cell>
          <cell r="B1118" t="str">
            <v>Lámina impermeabilizante asfaltica</v>
          </cell>
          <cell r="C1118" t="str">
            <v>m2</v>
          </cell>
          <cell r="D1118">
            <v>1</v>
          </cell>
          <cell r="E1118">
            <v>31.64</v>
          </cell>
        </row>
        <row r="1119">
          <cell r="A1119">
            <v>2573</v>
          </cell>
          <cell r="B1119" t="str">
            <v>Geotextil permeable  tejido pavco 1700NT para separacion de suelos</v>
          </cell>
          <cell r="C1119" t="str">
            <v>m2</v>
          </cell>
          <cell r="D1119">
            <v>1</v>
          </cell>
          <cell r="E1119">
            <v>2.63</v>
          </cell>
        </row>
        <row r="1120">
          <cell r="A1120">
            <v>2574</v>
          </cell>
          <cell r="B1120" t="str">
            <v>Pintura epóxica de dos componentes continuos</v>
          </cell>
          <cell r="C1120" t="str">
            <v>m2</v>
          </cell>
          <cell r="D1120">
            <v>1</v>
          </cell>
          <cell r="E1120">
            <v>8.24</v>
          </cell>
        </row>
        <row r="1121">
          <cell r="A1121">
            <v>2575</v>
          </cell>
          <cell r="B1121" t="str">
            <v>Geomalla BX -65(38KN/m)520gr/m2</v>
          </cell>
          <cell r="C1121" t="str">
            <v>m2</v>
          </cell>
          <cell r="D1121">
            <v>1</v>
          </cell>
          <cell r="E1121">
            <v>5.98</v>
          </cell>
        </row>
        <row r="1122">
          <cell r="A1122">
            <v>2576</v>
          </cell>
          <cell r="B1122" t="str">
            <v>Gravilla para pisos</v>
          </cell>
          <cell r="C1122" t="str">
            <v>m2</v>
          </cell>
          <cell r="D1122">
            <v>1</v>
          </cell>
          <cell r="E1122">
            <v>3.23</v>
          </cell>
        </row>
        <row r="1123">
          <cell r="A1123">
            <v>2577</v>
          </cell>
          <cell r="B1123" t="str">
            <v>Recubrimiento de paredes con piedra laja (enchapada)</v>
          </cell>
          <cell r="C1123" t="str">
            <v>m2</v>
          </cell>
          <cell r="D1123">
            <v>1</v>
          </cell>
          <cell r="E1123">
            <v>32.33</v>
          </cell>
        </row>
        <row r="1124">
          <cell r="A1124">
            <v>2578</v>
          </cell>
          <cell r="B1124" t="str">
            <v>Impermeabilizacion de cisterna con material elastomerico</v>
          </cell>
          <cell r="C1124" t="str">
            <v>m2</v>
          </cell>
          <cell r="D1124">
            <v>1</v>
          </cell>
          <cell r="E1124">
            <v>7.45</v>
          </cell>
        </row>
        <row r="1125">
          <cell r="A1125">
            <v>2579</v>
          </cell>
          <cell r="B1125" t="str">
            <v>Caña picada en cielo raso</v>
          </cell>
          <cell r="C1125" t="str">
            <v>m2</v>
          </cell>
          <cell r="D1125">
            <v>1</v>
          </cell>
          <cell r="E1125">
            <v>6.31</v>
          </cell>
        </row>
        <row r="1126">
          <cell r="A1126">
            <v>2580</v>
          </cell>
          <cell r="B1126" t="str">
            <v>Cielo raso con rollizos de bambu phyllostachys aurea (incl. estructura madera)</v>
          </cell>
          <cell r="C1126" t="str">
            <v>m2</v>
          </cell>
          <cell r="D1126">
            <v>1</v>
          </cell>
          <cell r="E1126">
            <v>36.26</v>
          </cell>
        </row>
        <row r="1127">
          <cell r="A1127">
            <v>2581</v>
          </cell>
          <cell r="B1127" t="str">
            <v>Recubrimiento de paredes con piedra bola</v>
          </cell>
          <cell r="C1127" t="str">
            <v>m2</v>
          </cell>
          <cell r="D1127">
            <v>1</v>
          </cell>
          <cell r="E1127">
            <v>8.85</v>
          </cell>
        </row>
        <row r="1128">
          <cell r="A1128">
            <v>2582</v>
          </cell>
          <cell r="B1128" t="str">
            <v>Pintura de caucho látex vinyl acrílico incluye sellado y empaste</v>
          </cell>
          <cell r="C1128" t="str">
            <v>m2</v>
          </cell>
          <cell r="D1128">
            <v>1</v>
          </cell>
          <cell r="E1128">
            <v>6.37</v>
          </cell>
        </row>
        <row r="1129">
          <cell r="A1129">
            <v>2583</v>
          </cell>
          <cell r="B1129" t="str">
            <v>Caña guadua preservada D= 11-12cm</v>
          </cell>
          <cell r="C1129" t="str">
            <v>m2</v>
          </cell>
          <cell r="D1129">
            <v>1</v>
          </cell>
          <cell r="E1129">
            <v>1.5</v>
          </cell>
        </row>
        <row r="1130">
          <cell r="A1130">
            <v>2584</v>
          </cell>
          <cell r="B1130" t="str">
            <v>Pintura anticorrosiva</v>
          </cell>
          <cell r="C1130" t="str">
            <v>m2</v>
          </cell>
          <cell r="D1130">
            <v>1</v>
          </cell>
          <cell r="E1130">
            <v>5.33</v>
          </cell>
        </row>
        <row r="1131">
          <cell r="A1131">
            <v>2585</v>
          </cell>
          <cell r="B1131" t="str">
            <v>Pintura de caucho permalatex preparado</v>
          </cell>
          <cell r="C1131" t="str">
            <v>m2</v>
          </cell>
          <cell r="D1131">
            <v>1</v>
          </cell>
          <cell r="E1131">
            <v>3.77</v>
          </cell>
        </row>
        <row r="1132">
          <cell r="A1132">
            <v>2586</v>
          </cell>
          <cell r="B1132" t="str">
            <v>Pintura esmalte de para paredes</v>
          </cell>
          <cell r="C1132" t="str">
            <v>m2</v>
          </cell>
          <cell r="D1132">
            <v>1</v>
          </cell>
          <cell r="E1132">
            <v>5.05</v>
          </cell>
        </row>
        <row r="1133">
          <cell r="A1133">
            <v>2587</v>
          </cell>
          <cell r="B1133" t="str">
            <v>Pintura asfaltica</v>
          </cell>
          <cell r="C1133" t="str">
            <v>m2</v>
          </cell>
          <cell r="D1133">
            <v>1</v>
          </cell>
          <cell r="E1133">
            <v>3.3</v>
          </cell>
        </row>
        <row r="1134">
          <cell r="A1134">
            <v>2588</v>
          </cell>
          <cell r="B1134" t="str">
            <v>Aceite de linaza para maderas</v>
          </cell>
          <cell r="C1134" t="str">
            <v>m2</v>
          </cell>
          <cell r="D1134">
            <v>1</v>
          </cell>
          <cell r="E1134">
            <v>3.24</v>
          </cell>
        </row>
        <row r="1135">
          <cell r="A1135">
            <v>2589</v>
          </cell>
          <cell r="B1135" t="str">
            <v>Plancha de fibrocemento para exteriores de20mm</v>
          </cell>
          <cell r="C1135" t="str">
            <v>m2</v>
          </cell>
          <cell r="D1135">
            <v>1</v>
          </cell>
          <cell r="E1135">
            <v>32.85</v>
          </cell>
        </row>
        <row r="1136">
          <cell r="A1136">
            <v>2590</v>
          </cell>
          <cell r="B1136" t="str">
            <v>Piedra buzardeada</v>
          </cell>
          <cell r="C1136" t="str">
            <v>m2</v>
          </cell>
          <cell r="D1136">
            <v>1</v>
          </cell>
          <cell r="E1136">
            <v>63.63</v>
          </cell>
        </row>
        <row r="1137">
          <cell r="A1137">
            <v>2591</v>
          </cell>
          <cell r="B1137" t="str">
            <v>Recubrimiento de paredes con laminas de plomo para rayos X</v>
          </cell>
          <cell r="C1137" t="str">
            <v>m2</v>
          </cell>
          <cell r="D1137">
            <v>1</v>
          </cell>
          <cell r="E1137">
            <v>186.97</v>
          </cell>
        </row>
        <row r="1138">
          <cell r="A1138">
            <v>2592</v>
          </cell>
          <cell r="B1138" t="str">
            <v>Suministro e instalacion de geotextil NT 2000</v>
          </cell>
          <cell r="C1138" t="str">
            <v>m2</v>
          </cell>
          <cell r="D1138">
            <v>1</v>
          </cell>
          <cell r="E1138">
            <v>3.24</v>
          </cell>
        </row>
        <row r="1139">
          <cell r="A1139">
            <v>2593</v>
          </cell>
          <cell r="B1139" t="str">
            <v>Pintura elastomerica exteriores</v>
          </cell>
          <cell r="C1139" t="str">
            <v>m2</v>
          </cell>
          <cell r="D1139">
            <v>1</v>
          </cell>
          <cell r="E1139">
            <v>5.3</v>
          </cell>
        </row>
        <row r="1140">
          <cell r="A1140">
            <v>2594</v>
          </cell>
          <cell r="B1140" t="str">
            <v>Tapa junta de construccion para paredes</v>
          </cell>
          <cell r="C1140" t="str">
            <v>m</v>
          </cell>
          <cell r="D1140">
            <v>1</v>
          </cell>
          <cell r="E1140">
            <v>2.71</v>
          </cell>
        </row>
        <row r="1141">
          <cell r="A1141">
            <v>2595</v>
          </cell>
          <cell r="B1141" t="str">
            <v xml:space="preserve">Cortina cubicular recta de 2,75m de altura, malla de 63,5cm de nylon rieles y accesorios de instalacion </v>
          </cell>
          <cell r="C1141" t="str">
            <v>m</v>
          </cell>
          <cell r="D1141">
            <v>1</v>
          </cell>
          <cell r="E1141">
            <v>284.82</v>
          </cell>
        </row>
        <row r="1142">
          <cell r="A1142">
            <v>2596</v>
          </cell>
          <cell r="B1142" t="str">
            <v xml:space="preserve">Cortina cubicular tipo L de 1,70m de altura, malla de 50,8cm de nylon rieles y accesorios de instalacion </v>
          </cell>
          <cell r="C1142" t="str">
            <v>m</v>
          </cell>
          <cell r="D1142">
            <v>1</v>
          </cell>
          <cell r="E1142">
            <v>180.95</v>
          </cell>
        </row>
        <row r="1143">
          <cell r="A1143">
            <v>2597</v>
          </cell>
          <cell r="B1143" t="str">
            <v xml:space="preserve">Cortina cubicular tipo U de 1,70m de altura, malla de 50,8cm de nylon rieles y accesorios de instalacion </v>
          </cell>
          <cell r="C1143" t="str">
            <v>m</v>
          </cell>
          <cell r="D1143">
            <v>1</v>
          </cell>
          <cell r="E1143">
            <v>269.43</v>
          </cell>
        </row>
        <row r="1144">
          <cell r="A1144">
            <v>2598</v>
          </cell>
          <cell r="B1144" t="str">
            <v>Cielo raso con malla enlucida</v>
          </cell>
          <cell r="C1144" t="str">
            <v>m2</v>
          </cell>
          <cell r="D1144">
            <v>1</v>
          </cell>
          <cell r="E1144">
            <v>10.17</v>
          </cell>
        </row>
        <row r="1145">
          <cell r="A1145">
            <v>2599</v>
          </cell>
          <cell r="B1145" t="str">
            <v xml:space="preserve">Cerámica para paredes  incluy. Transp. En lancha                          </v>
          </cell>
          <cell r="C1145" t="str">
            <v>m2</v>
          </cell>
          <cell r="D1145">
            <v>1</v>
          </cell>
          <cell r="E1145">
            <v>22.74</v>
          </cell>
        </row>
        <row r="1146">
          <cell r="A1146">
            <v>2600</v>
          </cell>
          <cell r="B1146" t="str">
            <v>Pintura de caucho látex vinyl acrílico incluye transp. En lancha</v>
          </cell>
          <cell r="C1146" t="str">
            <v>m2</v>
          </cell>
          <cell r="D1146">
            <v>1</v>
          </cell>
          <cell r="E1146">
            <v>3.78</v>
          </cell>
        </row>
        <row r="1147">
          <cell r="A1147">
            <v>2601</v>
          </cell>
          <cell r="B1147" t="str">
            <v>Pintura para señalización incluye transp en lancha</v>
          </cell>
          <cell r="C1147" t="str">
            <v>m</v>
          </cell>
          <cell r="D1147">
            <v>1</v>
          </cell>
          <cell r="E1147">
            <v>3.68</v>
          </cell>
        </row>
        <row r="1148">
          <cell r="A1148">
            <v>2602</v>
          </cell>
          <cell r="B1148" t="str">
            <v>Pintura de trafico zonas incluye transporte en lancha</v>
          </cell>
          <cell r="C1148" t="str">
            <v>m2</v>
          </cell>
          <cell r="D1148">
            <v>1</v>
          </cell>
          <cell r="E1148">
            <v>6.04</v>
          </cell>
        </row>
        <row r="1149">
          <cell r="A1149">
            <v>2603</v>
          </cell>
          <cell r="B1149" t="str">
            <v xml:space="preserve">Cielo Raso Gypsum para humedad incluye estructura metálica incluye transp. En lancha </v>
          </cell>
          <cell r="C1149" t="str">
            <v>m2</v>
          </cell>
          <cell r="D1149">
            <v>1</v>
          </cell>
          <cell r="E1149">
            <v>28.91</v>
          </cell>
        </row>
        <row r="1150">
          <cell r="A1150">
            <v>2604</v>
          </cell>
          <cell r="B1150" t="str">
            <v>Proteccion de tuberias con bandas de alumband</v>
          </cell>
          <cell r="C1150" t="str">
            <v>m2</v>
          </cell>
          <cell r="D1150">
            <v>1</v>
          </cell>
          <cell r="E1150">
            <v>11.72</v>
          </cell>
        </row>
        <row r="1151">
          <cell r="A1151">
            <v>2605</v>
          </cell>
          <cell r="B1151" t="str">
            <v xml:space="preserve">Pintura para señalización de canchas de futbol </v>
          </cell>
          <cell r="C1151" t="str">
            <v>ml</v>
          </cell>
          <cell r="D1151">
            <v>1</v>
          </cell>
          <cell r="E1151">
            <v>6.75</v>
          </cell>
        </row>
        <row r="1152">
          <cell r="A1152">
            <v>2606</v>
          </cell>
          <cell r="B1152" t="str">
            <v xml:space="preserve">Provisión y colocación de porcelanato nacional rectificado 30x50 en paredes </v>
          </cell>
          <cell r="C1152" t="str">
            <v>m2</v>
          </cell>
          <cell r="D1152">
            <v>1</v>
          </cell>
          <cell r="E1152">
            <v>33.36</v>
          </cell>
        </row>
        <row r="1153">
          <cell r="A1153">
            <v>2607</v>
          </cell>
          <cell r="B1153" t="str">
            <v>Gypsum en friso ( 1 cara)</v>
          </cell>
          <cell r="C1153" t="str">
            <v>m2</v>
          </cell>
          <cell r="D1153">
            <v>1</v>
          </cell>
          <cell r="E1153">
            <v>16.04</v>
          </cell>
        </row>
        <row r="1154">
          <cell r="A1154">
            <v>2608</v>
          </cell>
          <cell r="B1154" t="str">
            <v xml:space="preserve">Pintura automotriz </v>
          </cell>
          <cell r="C1154" t="str">
            <v>m2</v>
          </cell>
          <cell r="D1154">
            <v>1</v>
          </cell>
          <cell r="E1154">
            <v>17.75</v>
          </cell>
        </row>
        <row r="1155">
          <cell r="A1155">
            <v>2609</v>
          </cell>
          <cell r="B1155" t="str">
            <v>Suministro e instalacion de geotextil NT 3000</v>
          </cell>
          <cell r="C1155" t="str">
            <v>M2</v>
          </cell>
          <cell r="D1155">
            <v>1</v>
          </cell>
          <cell r="E1155">
            <v>2.2999999999999998</v>
          </cell>
        </row>
        <row r="1156">
          <cell r="A1156">
            <v>2610</v>
          </cell>
          <cell r="B1156" t="str">
            <v xml:space="preserve">Marcación de pintura reflectiva  en pavimento </v>
          </cell>
          <cell r="C1156" t="str">
            <v>ml</v>
          </cell>
          <cell r="D1156">
            <v>1</v>
          </cell>
          <cell r="E1156">
            <v>4.5199999999999996</v>
          </cell>
        </row>
        <row r="1157">
          <cell r="A1157">
            <v>2611</v>
          </cell>
          <cell r="B1157" t="str">
            <v xml:space="preserve">Impermeabilización vertical interior </v>
          </cell>
          <cell r="C1157" t="str">
            <v>m2</v>
          </cell>
          <cell r="D1157">
            <v>1</v>
          </cell>
          <cell r="E1157">
            <v>3.45</v>
          </cell>
        </row>
        <row r="1158">
          <cell r="A1158">
            <v>2612</v>
          </cell>
          <cell r="B1158" t="str">
            <v xml:space="preserve">Impermeabilización vertical exterior </v>
          </cell>
          <cell r="C1158" t="str">
            <v>m2</v>
          </cell>
          <cell r="D1158">
            <v>1</v>
          </cell>
          <cell r="E1158">
            <v>4.42</v>
          </cell>
        </row>
        <row r="1159">
          <cell r="A1159">
            <v>2613</v>
          </cell>
          <cell r="B1159" t="str">
            <v>Pintura epóxica</v>
          </cell>
          <cell r="C1159" t="str">
            <v>m2</v>
          </cell>
          <cell r="D1159">
            <v>1</v>
          </cell>
          <cell r="E1159">
            <v>12.17</v>
          </cell>
        </row>
        <row r="1160">
          <cell r="A1160">
            <v>2614</v>
          </cell>
          <cell r="B1160" t="str">
            <v xml:space="preserve">Porcelanato en mesón </v>
          </cell>
          <cell r="C1160" t="str">
            <v>m2</v>
          </cell>
          <cell r="D1160">
            <v>1</v>
          </cell>
          <cell r="E1160">
            <v>29.81</v>
          </cell>
        </row>
        <row r="1161">
          <cell r="A1161">
            <v>2615</v>
          </cell>
          <cell r="B1161" t="str">
            <v>Geomalla Biaxial EGB2</v>
          </cell>
          <cell r="C1161" t="str">
            <v>m2</v>
          </cell>
          <cell r="D1161">
            <v>1</v>
          </cell>
          <cell r="E1161">
            <v>2.5299999999999998</v>
          </cell>
        </row>
        <row r="1162">
          <cell r="A1162">
            <v>2616</v>
          </cell>
          <cell r="B1162" t="str">
            <v>Union hormigon proyectado con piedra basilica 8alfeiser)</v>
          </cell>
          <cell r="C1162" t="str">
            <v>m</v>
          </cell>
          <cell r="D1162">
            <v>1</v>
          </cell>
          <cell r="E1162">
            <v>21.09</v>
          </cell>
        </row>
        <row r="1163">
          <cell r="A1163">
            <v>2617</v>
          </cell>
          <cell r="B1163" t="str">
            <v>Impermeabilización de paredes  con lamina  asfal</v>
          </cell>
          <cell r="C1163" t="str">
            <v>m2</v>
          </cell>
          <cell r="D1163">
            <v>1</v>
          </cell>
          <cell r="E1163">
            <v>9.75</v>
          </cell>
        </row>
        <row r="1164">
          <cell r="A1164">
            <v>2618</v>
          </cell>
          <cell r="B1164" t="str">
            <v>Impermeabilización de pisos  con lamina  asfal</v>
          </cell>
          <cell r="C1164" t="str">
            <v>m2</v>
          </cell>
          <cell r="D1164">
            <v>1</v>
          </cell>
          <cell r="E1164">
            <v>9.75</v>
          </cell>
        </row>
        <row r="1165">
          <cell r="A1165">
            <v>2619</v>
          </cell>
          <cell r="B1165" t="str">
            <v>Masillado alisado endurecedor acanalado</v>
          </cell>
          <cell r="C1165" t="str">
            <v>m2</v>
          </cell>
          <cell r="D1165">
            <v>1</v>
          </cell>
          <cell r="E1165">
            <v>5.65</v>
          </cell>
        </row>
        <row r="1166">
          <cell r="A1166">
            <v>2620</v>
          </cell>
          <cell r="B1166" t="str">
            <v>Corte y sellado de juntas poliuretano</v>
          </cell>
          <cell r="C1166" t="str">
            <v>m</v>
          </cell>
          <cell r="D1166">
            <v>1</v>
          </cell>
          <cell r="E1166">
            <v>3.43</v>
          </cell>
        </row>
        <row r="1167">
          <cell r="A1167">
            <v>2621</v>
          </cell>
          <cell r="B1167" t="str">
            <v>Revestimiento de aluminio-tipo alucubon 6mm en fachadas incluye estructura e instalación</v>
          </cell>
          <cell r="C1167" t="str">
            <v>m2</v>
          </cell>
          <cell r="D1167">
            <v>1</v>
          </cell>
          <cell r="E1167">
            <v>92.69</v>
          </cell>
        </row>
        <row r="1168">
          <cell r="A1168">
            <v>2622</v>
          </cell>
          <cell r="B1168" t="str">
            <v>Porcelanato tipo exportacion rectificado 30x60 en pared baños</v>
          </cell>
          <cell r="C1168" t="str">
            <v>m2</v>
          </cell>
          <cell r="D1168">
            <v>1</v>
          </cell>
          <cell r="E1168">
            <v>63.73</v>
          </cell>
        </row>
        <row r="1169">
          <cell r="A1169">
            <v>2623</v>
          </cell>
          <cell r="B1169" t="str">
            <v>Porcelanato tipo exportacion rectificado 40x40 en paredes baños</v>
          </cell>
          <cell r="C1169" t="str">
            <v>m2</v>
          </cell>
          <cell r="D1169">
            <v>1</v>
          </cell>
          <cell r="E1169">
            <v>63.73</v>
          </cell>
        </row>
        <row r="1170">
          <cell r="A1170">
            <v>2624</v>
          </cell>
          <cell r="B1170" t="str">
            <v>Porcelanato tipo exportacion rectificado 30x60 en pared de cafeteria</v>
          </cell>
          <cell r="C1170" t="str">
            <v>m2</v>
          </cell>
          <cell r="D1170">
            <v>1</v>
          </cell>
          <cell r="E1170">
            <v>63.73</v>
          </cell>
        </row>
        <row r="1171">
          <cell r="A1171">
            <v>2625</v>
          </cell>
          <cell r="B1171" t="str">
            <v>Porcelanato tipo exportacion rectificado 40x40 en paredes cocina</v>
          </cell>
          <cell r="C1171" t="str">
            <v>m2</v>
          </cell>
          <cell r="D1171">
            <v>1</v>
          </cell>
          <cell r="E1171">
            <v>63.73</v>
          </cell>
        </row>
        <row r="1172">
          <cell r="A1172">
            <v>2626</v>
          </cell>
          <cell r="B1172" t="str">
            <v xml:space="preserve">Cerámica para paredes de 30x30  tipo A                              </v>
          </cell>
          <cell r="C1172" t="str">
            <v>m2</v>
          </cell>
          <cell r="D1172">
            <v>1</v>
          </cell>
          <cell r="E1172">
            <v>20.78</v>
          </cell>
        </row>
        <row r="1173">
          <cell r="A1173">
            <v>2627</v>
          </cell>
          <cell r="B1173" t="str">
            <v xml:space="preserve">Pintura tumbado satinada tres manos                 </v>
          </cell>
          <cell r="C1173" t="str">
            <v>m2</v>
          </cell>
          <cell r="D1173">
            <v>1</v>
          </cell>
          <cell r="E1173">
            <v>4.95</v>
          </cell>
        </row>
        <row r="1174">
          <cell r="A1174">
            <v>2628</v>
          </cell>
          <cell r="B1174" t="str">
            <v>Vidrio templado 10mm incluye puerta</v>
          </cell>
          <cell r="C1174" t="str">
            <v>m2</v>
          </cell>
          <cell r="D1174">
            <v>1</v>
          </cell>
          <cell r="E1174">
            <v>535.85</v>
          </cell>
        </row>
        <row r="1175">
          <cell r="A1175">
            <v>2629</v>
          </cell>
          <cell r="B1175" t="str">
            <v>Vidrio laminado 25,04mm espejos de agua</v>
          </cell>
          <cell r="C1175" t="str">
            <v>m2</v>
          </cell>
          <cell r="D1175">
            <v>1</v>
          </cell>
          <cell r="E1175">
            <v>561.65</v>
          </cell>
        </row>
        <row r="1176">
          <cell r="A1176">
            <v>2630</v>
          </cell>
          <cell r="B1176" t="str">
            <v>Canal de Gypsum para luz indirecta</v>
          </cell>
          <cell r="C1176" t="str">
            <v>m</v>
          </cell>
          <cell r="D1176">
            <v>1</v>
          </cell>
          <cell r="E1176">
            <v>14.75</v>
          </cell>
        </row>
        <row r="1177">
          <cell r="A1177">
            <v>2631</v>
          </cell>
          <cell r="B1177" t="str">
            <v>Cielo falso acustico de nucleo de nido de abeja inluy. Perfiles de aluminio</v>
          </cell>
          <cell r="C1177" t="str">
            <v>m2</v>
          </cell>
          <cell r="D1177">
            <v>1</v>
          </cell>
          <cell r="E1177">
            <v>77.81</v>
          </cell>
        </row>
        <row r="1178">
          <cell r="A1178">
            <v>2632</v>
          </cell>
          <cell r="B1178" t="str">
            <v>Forramiento acustico de paredes con paneles de aluminio 6mm</v>
          </cell>
          <cell r="C1178" t="str">
            <v>m2</v>
          </cell>
          <cell r="D1178">
            <v>1</v>
          </cell>
          <cell r="E1178">
            <v>986.23</v>
          </cell>
        </row>
        <row r="1179">
          <cell r="A1179">
            <v>2633</v>
          </cell>
          <cell r="B1179" t="str">
            <v>Pintura en bajantes de PVC</v>
          </cell>
          <cell r="C1179" t="str">
            <v>m</v>
          </cell>
          <cell r="D1179">
            <v>1</v>
          </cell>
          <cell r="E1179">
            <v>6.46</v>
          </cell>
        </row>
        <row r="1180">
          <cell r="A1180">
            <v>2634</v>
          </cell>
          <cell r="B1180" t="str">
            <v>Protector de plastico de caucho en esquinas de porton</v>
          </cell>
          <cell r="C1180" t="str">
            <v>u</v>
          </cell>
          <cell r="D1180">
            <v>1</v>
          </cell>
          <cell r="E1180">
            <v>26.56</v>
          </cell>
        </row>
        <row r="1181">
          <cell r="A1181">
            <v>2635</v>
          </cell>
          <cell r="B1181" t="str">
            <v>Impermeabilización losa (impermeabililzante acrílico elástico)</v>
          </cell>
          <cell r="C1181" t="str">
            <v>m2</v>
          </cell>
          <cell r="D1181">
            <v>1</v>
          </cell>
          <cell r="E1181">
            <v>7.39</v>
          </cell>
        </row>
        <row r="1182">
          <cell r="A1182">
            <v>2636</v>
          </cell>
          <cell r="B1182" t="str">
            <v>Tablón seike 2.40 mts. X 4 cms. X 27 cms.</v>
          </cell>
          <cell r="C1182" t="str">
            <v>u</v>
          </cell>
          <cell r="D1182">
            <v>1</v>
          </cell>
          <cell r="E1182">
            <v>16.03</v>
          </cell>
        </row>
        <row r="1183">
          <cell r="A1183">
            <v>2637</v>
          </cell>
          <cell r="B1183" t="str">
            <v>Cerámica de paredes (0,25x0,45)</v>
          </cell>
          <cell r="C1183" t="str">
            <v>m2</v>
          </cell>
          <cell r="D1183">
            <v>1</v>
          </cell>
          <cell r="E1183">
            <v>23.26</v>
          </cell>
        </row>
        <row r="1184">
          <cell r="A1184">
            <v>2638</v>
          </cell>
          <cell r="B1184" t="str">
            <v>Recubrimiento de pared (tablón de seike, lacado mate 3 manos)</v>
          </cell>
          <cell r="C1184" t="str">
            <v>m2</v>
          </cell>
          <cell r="D1184">
            <v>1</v>
          </cell>
          <cell r="E1184">
            <v>44.42</v>
          </cell>
        </row>
        <row r="1185">
          <cell r="A1185">
            <v>2639</v>
          </cell>
          <cell r="B1185" t="str">
            <v xml:space="preserve">Screen Panel, perforación rectangular 300x500, e=0,8 mm sin cantería </v>
          </cell>
          <cell r="C1185" t="str">
            <v>m2</v>
          </cell>
          <cell r="D1185">
            <v>1</v>
          </cell>
          <cell r="E1185">
            <v>301.89999999999998</v>
          </cell>
        </row>
        <row r="1186">
          <cell r="A1186">
            <v>2640</v>
          </cell>
          <cell r="B1186" t="str">
            <v>Acabado superficial del muelle de nodrizas</v>
          </cell>
          <cell r="C1186" t="str">
            <v>m2</v>
          </cell>
          <cell r="D1186">
            <v>1</v>
          </cell>
          <cell r="E1186">
            <v>2.79</v>
          </cell>
        </row>
        <row r="1187">
          <cell r="A1187">
            <v>2641</v>
          </cell>
          <cell r="B1187" t="str">
            <v>Guardacamilla tipo pasamano protector de pared de aluminio con funda de PVC</v>
          </cell>
          <cell r="C1187" t="str">
            <v>m</v>
          </cell>
          <cell r="D1187">
            <v>1</v>
          </cell>
          <cell r="E1187">
            <v>77.91</v>
          </cell>
        </row>
        <row r="1188">
          <cell r="A1188">
            <v>2642</v>
          </cell>
          <cell r="B1188" t="str">
            <v>Tumbado aislante con poliestireno</v>
          </cell>
          <cell r="C1188" t="str">
            <v>m2</v>
          </cell>
          <cell r="D1188">
            <v>1</v>
          </cell>
          <cell r="E1188">
            <v>19.3</v>
          </cell>
        </row>
        <row r="1189">
          <cell r="A1189">
            <v>2643</v>
          </cell>
          <cell r="B1189" t="str">
            <v>Tumbado panel metalico AR-5</v>
          </cell>
          <cell r="C1189" t="str">
            <v>m2</v>
          </cell>
          <cell r="D1189">
            <v>1</v>
          </cell>
          <cell r="E1189">
            <v>26.42</v>
          </cell>
        </row>
        <row r="1190">
          <cell r="A1190">
            <v>2644</v>
          </cell>
          <cell r="B1190" t="str">
            <v xml:space="preserve">Cielo Raso Gypsum  incluye estructura metálica incluye transp. En lancha </v>
          </cell>
          <cell r="C1190" t="str">
            <v>m2</v>
          </cell>
          <cell r="D1190">
            <v>1</v>
          </cell>
          <cell r="E1190">
            <v>24.44</v>
          </cell>
        </row>
        <row r="1191">
          <cell r="A1191">
            <v>2645</v>
          </cell>
          <cell r="B1191" t="str">
            <v>Recubrimiento de pared grafiado</v>
          </cell>
          <cell r="C1191" t="str">
            <v>m2</v>
          </cell>
          <cell r="D1191">
            <v>1</v>
          </cell>
          <cell r="E1191">
            <v>5.6</v>
          </cell>
        </row>
        <row r="1192">
          <cell r="A1192">
            <v>2646</v>
          </cell>
          <cell r="B1192" t="str">
            <v xml:space="preserve">Revestimiento con piedra regular de 0,40x0,20m e=1,5cm </v>
          </cell>
          <cell r="C1192" t="str">
            <v>m2</v>
          </cell>
          <cell r="D1192">
            <v>1</v>
          </cell>
          <cell r="E1192">
            <v>36.950000000000003</v>
          </cell>
        </row>
        <row r="1193">
          <cell r="A1193">
            <v>2647</v>
          </cell>
          <cell r="B1193" t="str">
            <v>Cenefa de piedra en baños H=15cm</v>
          </cell>
          <cell r="C1193" t="str">
            <v>m2</v>
          </cell>
          <cell r="D1193">
            <v>1</v>
          </cell>
          <cell r="E1193">
            <v>39.630000000000003</v>
          </cell>
        </row>
        <row r="1194">
          <cell r="A1194">
            <v>2648</v>
          </cell>
          <cell r="B1194" t="str">
            <v>Paneles de aluminio con una capa de poliuretano e=5cm</v>
          </cell>
          <cell r="C1194" t="str">
            <v>m2</v>
          </cell>
          <cell r="D1194">
            <v>1</v>
          </cell>
          <cell r="E1194">
            <v>54.96</v>
          </cell>
        </row>
        <row r="1195">
          <cell r="A1195">
            <v>2649</v>
          </cell>
        </row>
        <row r="1200">
          <cell r="B1200" t="str">
            <v>CUBIERTAS</v>
          </cell>
        </row>
        <row r="1201">
          <cell r="A1201">
            <v>3001</v>
          </cell>
          <cell r="B1201" t="str">
            <v>Cubierta con Panel Metálico con revestimiento de Poliuretano</v>
          </cell>
          <cell r="C1201" t="str">
            <v>m2</v>
          </cell>
          <cell r="D1201">
            <v>1</v>
          </cell>
          <cell r="E1201">
            <v>29.13</v>
          </cell>
        </row>
        <row r="1202">
          <cell r="A1202">
            <v>3002</v>
          </cell>
          <cell r="B1202" t="str">
            <v>Cubierta de eurolit</v>
          </cell>
          <cell r="C1202" t="str">
            <v>m2</v>
          </cell>
          <cell r="D1202">
            <v>1</v>
          </cell>
          <cell r="E1202">
            <v>16.75</v>
          </cell>
        </row>
        <row r="1203">
          <cell r="A1203">
            <v>3003</v>
          </cell>
          <cell r="B1203" t="str">
            <v>Cubierta de galvalume 0,40 prepintada</v>
          </cell>
          <cell r="C1203" t="str">
            <v>m2</v>
          </cell>
          <cell r="D1203">
            <v>1</v>
          </cell>
          <cell r="E1203">
            <v>19.149999999999999</v>
          </cell>
        </row>
        <row r="1204">
          <cell r="A1204">
            <v>3004</v>
          </cell>
          <cell r="B1204" t="str">
            <v>Cubierta de policarbonato de 6mm Inc. Estructura metálica</v>
          </cell>
          <cell r="C1204" t="str">
            <v>m2</v>
          </cell>
          <cell r="D1204">
            <v>1</v>
          </cell>
          <cell r="E1204">
            <v>48.04</v>
          </cell>
        </row>
        <row r="1205">
          <cell r="A1205">
            <v>3005</v>
          </cell>
          <cell r="B1205" t="str">
            <v>Cubierta teja ondulada de policarbonato e=1mm</v>
          </cell>
          <cell r="C1205" t="str">
            <v>m2</v>
          </cell>
          <cell r="D1205">
            <v>1</v>
          </cell>
          <cell r="E1205">
            <v>25.65</v>
          </cell>
        </row>
        <row r="1206">
          <cell r="A1206">
            <v>3006</v>
          </cell>
          <cell r="B1206" t="str">
            <v>Cubierta de policarbonato e=8mm</v>
          </cell>
          <cell r="C1206" t="str">
            <v>u</v>
          </cell>
          <cell r="D1206">
            <v>1</v>
          </cell>
          <cell r="E1206">
            <v>46.27</v>
          </cell>
        </row>
        <row r="1207">
          <cell r="A1207">
            <v>3007</v>
          </cell>
          <cell r="B1207" t="str">
            <v>Cubierta de teja vidriada</v>
          </cell>
          <cell r="C1207" t="str">
            <v>m2</v>
          </cell>
          <cell r="D1207">
            <v>1</v>
          </cell>
          <cell r="E1207">
            <v>34.380000000000003</v>
          </cell>
        </row>
        <row r="1208">
          <cell r="A1208">
            <v>3008</v>
          </cell>
          <cell r="B1208" t="str">
            <v>Cubierta estipanel AR2000 e=0.40mm</v>
          </cell>
          <cell r="C1208" t="str">
            <v>m2</v>
          </cell>
          <cell r="D1208">
            <v>1</v>
          </cell>
          <cell r="E1208">
            <v>18.23</v>
          </cell>
        </row>
        <row r="1209">
          <cell r="A1209">
            <v>3009</v>
          </cell>
          <cell r="B1209" t="str">
            <v xml:space="preserve">Cubierta eternit </v>
          </cell>
          <cell r="C1209" t="str">
            <v>m2</v>
          </cell>
          <cell r="D1209">
            <v>1</v>
          </cell>
          <cell r="E1209">
            <v>9.34</v>
          </cell>
        </row>
        <row r="1210">
          <cell r="A1210">
            <v>3010</v>
          </cell>
          <cell r="B1210" t="str">
            <v>Cubierta steel panel prepintado 0.45mm</v>
          </cell>
          <cell r="C1210" t="str">
            <v>m2</v>
          </cell>
          <cell r="D1210">
            <v>1</v>
          </cell>
          <cell r="E1210">
            <v>21.25</v>
          </cell>
        </row>
        <row r="1211">
          <cell r="A1211">
            <v>3011</v>
          </cell>
          <cell r="B1211" t="str">
            <v>Cumbrero de fibrocemento</v>
          </cell>
          <cell r="C1211" t="str">
            <v>u</v>
          </cell>
          <cell r="D1211">
            <v>1</v>
          </cell>
          <cell r="E1211">
            <v>4.2300000000000004</v>
          </cell>
        </row>
        <row r="1212">
          <cell r="A1212">
            <v>3012</v>
          </cell>
          <cell r="B1212" t="str">
            <v>Cumbrero galvalume 0,40mm</v>
          </cell>
          <cell r="C1212" t="str">
            <v>m</v>
          </cell>
          <cell r="D1212">
            <v>1</v>
          </cell>
          <cell r="E1212">
            <v>8.81</v>
          </cell>
        </row>
        <row r="1213">
          <cell r="A1213">
            <v>3013</v>
          </cell>
          <cell r="B1213" t="str">
            <v>Domo cristal transp de 60*60 cm e=3mm</v>
          </cell>
          <cell r="C1213" t="str">
            <v>m2</v>
          </cell>
          <cell r="D1213">
            <v>1</v>
          </cell>
          <cell r="E1213">
            <v>179.51</v>
          </cell>
        </row>
        <row r="1214">
          <cell r="A1214">
            <v>3014</v>
          </cell>
          <cell r="B1214" t="str">
            <v>Domo color a escoger 140*140cm e=4mm</v>
          </cell>
          <cell r="C1214" t="str">
            <v>m2</v>
          </cell>
          <cell r="D1214">
            <v>1</v>
          </cell>
          <cell r="E1214">
            <v>149.75</v>
          </cell>
        </row>
        <row r="1215">
          <cell r="A1215">
            <v>3015</v>
          </cell>
          <cell r="B1215" t="str">
            <v>Domo cristal transp de 80*80 cm e=3mm</v>
          </cell>
          <cell r="C1215" t="str">
            <v>m2</v>
          </cell>
          <cell r="D1215">
            <v>1</v>
          </cell>
          <cell r="E1215">
            <v>162.76</v>
          </cell>
        </row>
        <row r="1216">
          <cell r="A1216">
            <v>3016</v>
          </cell>
          <cell r="B1216" t="str">
            <v>Friso de steel panel prepintado e=0,40</v>
          </cell>
          <cell r="C1216" t="str">
            <v>m2</v>
          </cell>
          <cell r="D1216">
            <v>1</v>
          </cell>
          <cell r="E1216">
            <v>19.11</v>
          </cell>
        </row>
        <row r="1217">
          <cell r="A1217">
            <v>3017</v>
          </cell>
          <cell r="B1217" t="str">
            <v>Cubierta de teja asfáltica</v>
          </cell>
          <cell r="C1217" t="str">
            <v>m2</v>
          </cell>
          <cell r="D1217">
            <v>1</v>
          </cell>
          <cell r="E1217">
            <v>22.74</v>
          </cell>
        </row>
        <row r="1218">
          <cell r="A1218">
            <v>3018</v>
          </cell>
          <cell r="B1218" t="str">
            <v>Cubierta traslucida de policarbonato</v>
          </cell>
          <cell r="C1218" t="str">
            <v>m2</v>
          </cell>
          <cell r="D1218">
            <v>1</v>
          </cell>
          <cell r="E1218">
            <v>20.239999999999998</v>
          </cell>
        </row>
        <row r="1219">
          <cell r="A1219">
            <v>3019</v>
          </cell>
          <cell r="B1219" t="str">
            <v>Cubierta metálica tipo teja E=0,40 prepintada</v>
          </cell>
          <cell r="C1219" t="str">
            <v>m2</v>
          </cell>
          <cell r="D1219">
            <v>1</v>
          </cell>
          <cell r="E1219">
            <v>21.8</v>
          </cell>
        </row>
        <row r="1220">
          <cell r="A1220">
            <v>3020</v>
          </cell>
          <cell r="B1220" t="str">
            <v>Policarbonato dampalon alveolar de tres celdas 12mm</v>
          </cell>
          <cell r="C1220" t="str">
            <v>m2</v>
          </cell>
          <cell r="D1220">
            <v>1</v>
          </cell>
          <cell r="E1220">
            <v>54.94</v>
          </cell>
        </row>
        <row r="1221">
          <cell r="A1221">
            <v>3021</v>
          </cell>
          <cell r="B1221" t="str">
            <v>Cubierta de teja y madera 0,40x0,1m</v>
          </cell>
          <cell r="C1221" t="str">
            <v>m2</v>
          </cell>
          <cell r="D1221">
            <v>1</v>
          </cell>
          <cell r="E1221">
            <v>22.67</v>
          </cell>
        </row>
        <row r="1222">
          <cell r="A1222">
            <v>3022</v>
          </cell>
          <cell r="B1222" t="str">
            <v>PLACA GALVALUME MASTER 1000 E=0.40MM Y ACCESORIOS(FLASHING)</v>
          </cell>
          <cell r="C1222" t="str">
            <v>m2</v>
          </cell>
          <cell r="D1222">
            <v>1</v>
          </cell>
          <cell r="E1222">
            <v>25.23</v>
          </cell>
        </row>
        <row r="1223">
          <cell r="A1223">
            <v>3023</v>
          </cell>
          <cell r="B1223" t="str">
            <v xml:space="preserve">Cubierta de policarbonato de 6mm </v>
          </cell>
          <cell r="C1223" t="str">
            <v>m2</v>
          </cell>
          <cell r="D1223">
            <v>1</v>
          </cell>
          <cell r="E1223">
            <v>36.1</v>
          </cell>
        </row>
        <row r="1224">
          <cell r="A1224">
            <v>3024</v>
          </cell>
          <cell r="B1224" t="str">
            <v>Cubierta de lona incluye estructura metalica</v>
          </cell>
          <cell r="C1224" t="str">
            <v>m2</v>
          </cell>
          <cell r="D1224">
            <v>1</v>
          </cell>
          <cell r="E1224">
            <v>66.45</v>
          </cell>
        </row>
        <row r="1225">
          <cell r="A1225">
            <v>3025</v>
          </cell>
          <cell r="B1225" t="str">
            <v>Cubierta de galvalume 0,40 prepintada incluy. Transp. En lancha</v>
          </cell>
          <cell r="C1225" t="str">
            <v>m2</v>
          </cell>
          <cell r="D1225">
            <v>1</v>
          </cell>
          <cell r="E1225">
            <v>22.44</v>
          </cell>
        </row>
        <row r="1226">
          <cell r="A1226">
            <v>3026</v>
          </cell>
          <cell r="B1226" t="str">
            <v>Cubierta steel panel AR200 0,45 mm prepintada</v>
          </cell>
          <cell r="C1226" t="str">
            <v>m2</v>
          </cell>
          <cell r="D1226">
            <v>1</v>
          </cell>
          <cell r="E1226">
            <v>19.47</v>
          </cell>
        </row>
        <row r="1227">
          <cell r="A1227">
            <v>3027</v>
          </cell>
          <cell r="B1227" t="str">
            <v xml:space="preserve">Cubierta de policarbonato opal de 6mm incluye estructura </v>
          </cell>
          <cell r="C1227" t="str">
            <v>m2</v>
          </cell>
          <cell r="D1227">
            <v>1</v>
          </cell>
          <cell r="E1227">
            <v>43.3</v>
          </cell>
        </row>
        <row r="1228">
          <cell r="A1228">
            <v>3028</v>
          </cell>
          <cell r="B1228" t="str">
            <v>Panel inyectado con poliuretano para cubierta de 0,4mm prepintado incluye accesorios</v>
          </cell>
          <cell r="C1228" t="str">
            <v>m2</v>
          </cell>
          <cell r="D1228">
            <v>1</v>
          </cell>
          <cell r="E1228">
            <v>60.95</v>
          </cell>
        </row>
        <row r="1229">
          <cell r="A1229">
            <v>3029</v>
          </cell>
          <cell r="B1229" t="str">
            <v>Cubierta de galvalume curvo e=0,40</v>
          </cell>
          <cell r="C1229" t="str">
            <v>m2</v>
          </cell>
          <cell r="D1229">
            <v>1</v>
          </cell>
          <cell r="E1229">
            <v>21.39</v>
          </cell>
        </row>
        <row r="1230">
          <cell r="A1230">
            <v>3030</v>
          </cell>
          <cell r="B1230" t="str">
            <v>Cubierta de galvalume e=0,40 (aislamiento mineral de roca)</v>
          </cell>
          <cell r="C1230" t="str">
            <v>m2</v>
          </cell>
          <cell r="D1230">
            <v>1</v>
          </cell>
          <cell r="E1230">
            <v>43.14</v>
          </cell>
        </row>
        <row r="1231">
          <cell r="A1231">
            <v>3031</v>
          </cell>
          <cell r="B1231" t="str">
            <v xml:space="preserve">Suministro e instalacion de cubierta metalica tipo sandwich, con aislamiento termico de poliuretano e=0,50mm prepintado ambas caras </v>
          </cell>
          <cell r="C1231" t="str">
            <v>m2</v>
          </cell>
          <cell r="D1231">
            <v>1</v>
          </cell>
          <cell r="E1231">
            <v>58.18</v>
          </cell>
        </row>
        <row r="1232">
          <cell r="A1232">
            <v>3032</v>
          </cell>
          <cell r="B1232" t="str">
            <v>Suministro e instalacion de cumbrero +flashings con recubrimiento e=0,45mm prepintada ambas caras</v>
          </cell>
          <cell r="C1232" t="str">
            <v>m</v>
          </cell>
          <cell r="D1232">
            <v>1</v>
          </cell>
          <cell r="E1232">
            <v>14.69</v>
          </cell>
        </row>
        <row r="1233">
          <cell r="A1233">
            <v>3033</v>
          </cell>
          <cell r="B1233" t="str">
            <v>Cubierta Kubiloctotal de 40 mm (con aislamiento de mineral de roca)</v>
          </cell>
          <cell r="C1233" t="str">
            <v>m2</v>
          </cell>
          <cell r="D1233">
            <v>1</v>
          </cell>
          <cell r="E1233">
            <v>40.46</v>
          </cell>
        </row>
        <row r="1234">
          <cell r="A1234">
            <v>3034</v>
          </cell>
          <cell r="B1234" t="str">
            <v>Panel termoacustico con poliestireno expandido EPS e=0,50mm</v>
          </cell>
          <cell r="C1234" t="str">
            <v>m2</v>
          </cell>
          <cell r="D1234">
            <v>1</v>
          </cell>
          <cell r="E1234">
            <v>21.61</v>
          </cell>
        </row>
        <row r="1235">
          <cell r="A1235">
            <v>3035</v>
          </cell>
          <cell r="B1235" t="str">
            <v>Cubierta de galvalume prepintado  e=0,40 (poliuretano inyectado)</v>
          </cell>
          <cell r="C1235" t="str">
            <v>m2</v>
          </cell>
          <cell r="D1235">
            <v>1</v>
          </cell>
          <cell r="E1235">
            <v>59.61</v>
          </cell>
        </row>
        <row r="1236">
          <cell r="A1236">
            <v>3036</v>
          </cell>
        </row>
        <row r="1237">
          <cell r="A1237">
            <v>3037</v>
          </cell>
        </row>
        <row r="1238">
          <cell r="A1238">
            <v>3038</v>
          </cell>
        </row>
        <row r="1239">
          <cell r="A1239">
            <v>3039</v>
          </cell>
        </row>
        <row r="1244">
          <cell r="B1244" t="str">
            <v>AGUA POTABLE</v>
          </cell>
        </row>
        <row r="1245">
          <cell r="A1245">
            <v>3301</v>
          </cell>
          <cell r="B1245" t="str">
            <v>Acometida de agua potable  1/2"</v>
          </cell>
          <cell r="C1245" t="str">
            <v>u</v>
          </cell>
          <cell r="D1245">
            <v>1</v>
          </cell>
          <cell r="E1245">
            <v>23.87</v>
          </cell>
        </row>
        <row r="1246">
          <cell r="A1246">
            <v>3302</v>
          </cell>
          <cell r="B1246" t="str">
            <v>Acometida de agua potable  3/4"</v>
          </cell>
          <cell r="C1246" t="str">
            <v>u</v>
          </cell>
          <cell r="D1246">
            <v>1</v>
          </cell>
          <cell r="E1246">
            <v>41.52</v>
          </cell>
        </row>
        <row r="1247">
          <cell r="A1247">
            <v>3303</v>
          </cell>
          <cell r="B1247" t="str">
            <v>Bombas de 2HP incluye tanque de 40galones</v>
          </cell>
          <cell r="C1247" t="str">
            <v>u</v>
          </cell>
          <cell r="D1247">
            <v>1</v>
          </cell>
          <cell r="E1247">
            <v>1157.96</v>
          </cell>
        </row>
        <row r="1248">
          <cell r="A1248">
            <v>3304</v>
          </cell>
          <cell r="B1248" t="str">
            <v>CAJA DE Válvula 153mm (6")</v>
          </cell>
          <cell r="C1248" t="str">
            <v>u</v>
          </cell>
          <cell r="D1248">
            <v>1</v>
          </cell>
          <cell r="E1248">
            <v>47.96</v>
          </cell>
        </row>
        <row r="1249">
          <cell r="A1249">
            <v>3305</v>
          </cell>
          <cell r="B1249" t="str">
            <v>Columna de PVC de  3/4"</v>
          </cell>
          <cell r="C1249" t="str">
            <v>m</v>
          </cell>
          <cell r="D1249">
            <v>1</v>
          </cell>
          <cell r="E1249">
            <v>5.27</v>
          </cell>
        </row>
        <row r="1250">
          <cell r="A1250">
            <v>3306</v>
          </cell>
          <cell r="B1250" t="str">
            <v>Construcción y equipamiento de pozo profundo barrenado a mano</v>
          </cell>
          <cell r="C1250" t="str">
            <v>m</v>
          </cell>
          <cell r="D1250">
            <v>1</v>
          </cell>
          <cell r="E1250">
            <v>437.64</v>
          </cell>
        </row>
        <row r="1251">
          <cell r="A1251">
            <v>3307</v>
          </cell>
          <cell r="B1251" t="str">
            <v>Columna de PVC de  1 1/4"</v>
          </cell>
          <cell r="C1251" t="str">
            <v>m</v>
          </cell>
          <cell r="D1251">
            <v>1</v>
          </cell>
          <cell r="E1251">
            <v>10.130000000000001</v>
          </cell>
        </row>
        <row r="1252">
          <cell r="A1252">
            <v>3308</v>
          </cell>
          <cell r="B1252" t="str">
            <v>CAJA DE Válvula 50mm (2")</v>
          </cell>
          <cell r="C1252" t="str">
            <v>u</v>
          </cell>
          <cell r="D1252">
            <v>1</v>
          </cell>
          <cell r="E1252">
            <v>21.5</v>
          </cell>
        </row>
        <row r="1253">
          <cell r="A1253">
            <v>3309</v>
          </cell>
          <cell r="B1253" t="str">
            <v>Columna de PVC de  1/2"</v>
          </cell>
          <cell r="C1253" t="str">
            <v>m</v>
          </cell>
          <cell r="D1253">
            <v>1</v>
          </cell>
          <cell r="E1253">
            <v>4.46</v>
          </cell>
        </row>
        <row r="1254">
          <cell r="A1254">
            <v>3310</v>
          </cell>
          <cell r="B1254" t="str">
            <v>Columna de PVC de 1"</v>
          </cell>
          <cell r="C1254" t="str">
            <v>m</v>
          </cell>
          <cell r="D1254">
            <v>1</v>
          </cell>
          <cell r="E1254">
            <v>8.0500000000000007</v>
          </cell>
        </row>
        <row r="1255">
          <cell r="A1255">
            <v>3311</v>
          </cell>
          <cell r="B1255" t="str">
            <v>Acometida de agua potable  2"</v>
          </cell>
          <cell r="C1255" t="str">
            <v>u</v>
          </cell>
          <cell r="D1255">
            <v>1</v>
          </cell>
          <cell r="E1255">
            <v>96.49</v>
          </cell>
        </row>
        <row r="1256">
          <cell r="A1256">
            <v>3312</v>
          </cell>
          <cell r="B1256" t="str">
            <v>Codo de PVC presión 110mm</v>
          </cell>
          <cell r="C1256" t="str">
            <v>u</v>
          </cell>
          <cell r="D1256">
            <v>1</v>
          </cell>
          <cell r="E1256">
            <v>12.45</v>
          </cell>
        </row>
        <row r="1257">
          <cell r="A1257">
            <v>3313</v>
          </cell>
          <cell r="B1257" t="str">
            <v>TEE de PVC presión 110mm</v>
          </cell>
          <cell r="C1257" t="str">
            <v>u</v>
          </cell>
          <cell r="D1257">
            <v>1</v>
          </cell>
          <cell r="E1257">
            <v>13.14</v>
          </cell>
        </row>
        <row r="1258">
          <cell r="A1258">
            <v>3314</v>
          </cell>
          <cell r="B1258" t="str">
            <v>Sistema de bombeo con dos bombas de 1HP y un tanque hidroneumático de 60gal</v>
          </cell>
          <cell r="C1258" t="str">
            <v>u</v>
          </cell>
          <cell r="D1258">
            <v>1</v>
          </cell>
          <cell r="E1258">
            <v>1274.6099999999999</v>
          </cell>
        </row>
        <row r="1259">
          <cell r="A1259">
            <v>3315</v>
          </cell>
          <cell r="B1259" t="str">
            <v>Bombas de 3HP incluye tanque de 40galones</v>
          </cell>
          <cell r="C1259" t="str">
            <v>u</v>
          </cell>
          <cell r="D1259">
            <v>1</v>
          </cell>
          <cell r="E1259">
            <v>1457.18</v>
          </cell>
        </row>
        <row r="1260">
          <cell r="A1260">
            <v>3316</v>
          </cell>
          <cell r="B1260" t="str">
            <v>Bombas de 5HP incluye tanque de 60galones</v>
          </cell>
          <cell r="C1260" t="str">
            <v>u</v>
          </cell>
          <cell r="D1260">
            <v>1</v>
          </cell>
          <cell r="E1260">
            <v>2359.5</v>
          </cell>
        </row>
        <row r="1261">
          <cell r="A1261">
            <v>3317</v>
          </cell>
          <cell r="B1261" t="str">
            <v>Suministro y colocación de llave de acople raido en jardinerías ø 3/4"</v>
          </cell>
          <cell r="C1261" t="str">
            <v>u</v>
          </cell>
          <cell r="D1261">
            <v>1</v>
          </cell>
          <cell r="E1261">
            <v>30.74</v>
          </cell>
        </row>
        <row r="1262">
          <cell r="A1262">
            <v>3318</v>
          </cell>
          <cell r="B1262" t="str">
            <v>Suministro e instalación de medidor D=1/2" interna</v>
          </cell>
          <cell r="C1262" t="str">
            <v>u</v>
          </cell>
          <cell r="D1262">
            <v>1</v>
          </cell>
          <cell r="E1262">
            <v>77.31</v>
          </cell>
        </row>
        <row r="1263">
          <cell r="A1263">
            <v>3319</v>
          </cell>
          <cell r="B1263" t="str">
            <v>Tapa de boca para cisterna, Tol 1/20 0,6x0,6m</v>
          </cell>
          <cell r="C1263" t="str">
            <v>u</v>
          </cell>
          <cell r="D1263">
            <v>1</v>
          </cell>
          <cell r="E1263">
            <v>25.01</v>
          </cell>
        </row>
        <row r="1264">
          <cell r="A1264">
            <v>3320</v>
          </cell>
          <cell r="B1264" t="str">
            <v>Acometida de AA.PP 1/2"-manguera reforzada</v>
          </cell>
          <cell r="C1264" t="str">
            <v>m</v>
          </cell>
          <cell r="D1264">
            <v>1</v>
          </cell>
          <cell r="E1264">
            <v>3.67</v>
          </cell>
        </row>
        <row r="1265">
          <cell r="A1265">
            <v>3321</v>
          </cell>
          <cell r="B1265" t="str">
            <v>Llave de paso tipo calco 3/4</v>
          </cell>
          <cell r="C1265" t="str">
            <v>u</v>
          </cell>
          <cell r="D1265">
            <v>1</v>
          </cell>
          <cell r="E1265">
            <v>10.87</v>
          </cell>
        </row>
        <row r="1266">
          <cell r="A1266">
            <v>3322</v>
          </cell>
          <cell r="B1266" t="str">
            <v>Llave de pico de bronce</v>
          </cell>
          <cell r="C1266" t="str">
            <v>u</v>
          </cell>
          <cell r="D1266">
            <v>1</v>
          </cell>
          <cell r="E1266">
            <v>9.41</v>
          </cell>
        </row>
        <row r="1267">
          <cell r="A1267">
            <v>3323</v>
          </cell>
          <cell r="B1267" t="str">
            <v>Llaves de Manguera de bronce  D=1/2"</v>
          </cell>
          <cell r="C1267" t="str">
            <v>u</v>
          </cell>
          <cell r="D1267">
            <v>1</v>
          </cell>
          <cell r="E1267">
            <v>8.89</v>
          </cell>
        </row>
        <row r="1268">
          <cell r="A1268">
            <v>3324</v>
          </cell>
          <cell r="B1268" t="str">
            <v>Llave de paso tipo calco 1/2</v>
          </cell>
          <cell r="C1268" t="str">
            <v>u</v>
          </cell>
          <cell r="D1268">
            <v>1</v>
          </cell>
          <cell r="E1268">
            <v>8.01</v>
          </cell>
        </row>
        <row r="1269">
          <cell r="A1269">
            <v>3325</v>
          </cell>
          <cell r="B1269" t="str">
            <v>Llaves de Manguera de bronce  D=3/4"</v>
          </cell>
          <cell r="C1269" t="str">
            <v>u</v>
          </cell>
          <cell r="D1269">
            <v>1</v>
          </cell>
          <cell r="E1269">
            <v>10.23</v>
          </cell>
        </row>
        <row r="1270">
          <cell r="A1270">
            <v>3326</v>
          </cell>
          <cell r="B1270" t="str">
            <v>Acometida de agua potable  1 1/2"</v>
          </cell>
          <cell r="C1270" t="str">
            <v>u</v>
          </cell>
          <cell r="D1270">
            <v>1</v>
          </cell>
          <cell r="E1270">
            <v>70.59</v>
          </cell>
        </row>
        <row r="1271">
          <cell r="A1271">
            <v>3327</v>
          </cell>
          <cell r="B1271" t="str">
            <v xml:space="preserve">Pruebas hidrostáticas </v>
          </cell>
          <cell r="C1271" t="str">
            <v>m</v>
          </cell>
          <cell r="D1271">
            <v>1</v>
          </cell>
          <cell r="E1271">
            <v>0.32</v>
          </cell>
        </row>
        <row r="1272">
          <cell r="A1272">
            <v>3328</v>
          </cell>
          <cell r="B1272" t="str">
            <v>Punto de agua  PVC roscable1  1/2"</v>
          </cell>
          <cell r="C1272" t="str">
            <v>pto</v>
          </cell>
          <cell r="D1272">
            <v>1</v>
          </cell>
          <cell r="E1272">
            <v>52.74</v>
          </cell>
        </row>
        <row r="1273">
          <cell r="A1273">
            <v>3329</v>
          </cell>
          <cell r="B1273" t="str">
            <v>Punto de agua  PVC roscable1  1/4"</v>
          </cell>
          <cell r="C1273" t="str">
            <v>pto</v>
          </cell>
          <cell r="D1273">
            <v>1</v>
          </cell>
          <cell r="E1273">
            <v>34.86</v>
          </cell>
        </row>
        <row r="1274">
          <cell r="A1274">
            <v>3330</v>
          </cell>
          <cell r="B1274" t="str">
            <v>Punto de agua  PVC roscable1"</v>
          </cell>
          <cell r="C1274" t="str">
            <v>pto</v>
          </cell>
          <cell r="D1274">
            <v>1</v>
          </cell>
          <cell r="E1274">
            <v>30.24</v>
          </cell>
        </row>
        <row r="1275">
          <cell r="A1275">
            <v>3331</v>
          </cell>
          <cell r="B1275" t="str">
            <v>Punto de agua  PVC roscable1/2"</v>
          </cell>
          <cell r="C1275" t="str">
            <v>pto</v>
          </cell>
          <cell r="D1275">
            <v>1</v>
          </cell>
          <cell r="E1275">
            <v>18.809999999999999</v>
          </cell>
        </row>
        <row r="1276">
          <cell r="A1276">
            <v>3332</v>
          </cell>
          <cell r="B1276" t="str">
            <v>Punto de agua  PVC roscable3/4"</v>
          </cell>
          <cell r="C1276" t="str">
            <v>pto</v>
          </cell>
          <cell r="D1276">
            <v>1</v>
          </cell>
          <cell r="E1276">
            <v>25.01</v>
          </cell>
        </row>
        <row r="1277">
          <cell r="A1277">
            <v>3333</v>
          </cell>
          <cell r="B1277" t="str">
            <v xml:space="preserve">Punto de agua H.G 1" </v>
          </cell>
          <cell r="C1277" t="str">
            <v>pto</v>
          </cell>
          <cell r="D1277">
            <v>1</v>
          </cell>
          <cell r="E1277">
            <v>36.78</v>
          </cell>
        </row>
        <row r="1278">
          <cell r="A1278">
            <v>3334</v>
          </cell>
          <cell r="B1278" t="str">
            <v xml:space="preserve">Punto de agua H.G 1/2" </v>
          </cell>
          <cell r="C1278" t="str">
            <v>pto</v>
          </cell>
          <cell r="D1278">
            <v>1</v>
          </cell>
          <cell r="E1278">
            <v>25.87</v>
          </cell>
        </row>
        <row r="1279">
          <cell r="A1279">
            <v>3335</v>
          </cell>
          <cell r="B1279" t="str">
            <v xml:space="preserve">Punto de agua H.G 3/4" </v>
          </cell>
          <cell r="C1279" t="str">
            <v>pto</v>
          </cell>
          <cell r="D1279">
            <v>1</v>
          </cell>
          <cell r="E1279">
            <v>32.299999999999997</v>
          </cell>
        </row>
        <row r="1280">
          <cell r="A1280">
            <v>3336</v>
          </cell>
          <cell r="B1280" t="str">
            <v xml:space="preserve">Punto de agua caliente en Cobre 1"                             </v>
          </cell>
          <cell r="C1280" t="str">
            <v>pto</v>
          </cell>
          <cell r="D1280">
            <v>1</v>
          </cell>
          <cell r="E1280">
            <v>67.05</v>
          </cell>
        </row>
        <row r="1281">
          <cell r="A1281">
            <v>3337</v>
          </cell>
          <cell r="B1281" t="str">
            <v xml:space="preserve">Punto de agua caliente en Cobre 1/2"                           </v>
          </cell>
          <cell r="C1281" t="str">
            <v>pto</v>
          </cell>
          <cell r="D1281">
            <v>1</v>
          </cell>
          <cell r="E1281">
            <v>39.340000000000003</v>
          </cell>
        </row>
        <row r="1282">
          <cell r="A1282">
            <v>3338</v>
          </cell>
          <cell r="B1282" t="str">
            <v>Punto de agua caliente en Cobre 3/4"</v>
          </cell>
          <cell r="C1282" t="str">
            <v>pto</v>
          </cell>
          <cell r="D1282">
            <v>1</v>
          </cell>
          <cell r="E1282">
            <v>49.89</v>
          </cell>
        </row>
        <row r="1283">
          <cell r="A1283">
            <v>3339</v>
          </cell>
          <cell r="B1283" t="str">
            <v>Punto de agua caliente PVC hidro 3    1"</v>
          </cell>
          <cell r="C1283" t="str">
            <v>pto</v>
          </cell>
          <cell r="D1283">
            <v>1</v>
          </cell>
          <cell r="E1283">
            <v>28.55</v>
          </cell>
        </row>
        <row r="1284">
          <cell r="A1284">
            <v>3340</v>
          </cell>
          <cell r="B1284" t="str">
            <v>Punto de agua caliente PVC hidro 3    1/2"</v>
          </cell>
          <cell r="C1284" t="str">
            <v>pto</v>
          </cell>
          <cell r="D1284">
            <v>1</v>
          </cell>
          <cell r="E1284">
            <v>14.77</v>
          </cell>
        </row>
        <row r="1285">
          <cell r="A1285">
            <v>3341</v>
          </cell>
          <cell r="B1285" t="str">
            <v>Punto de agua caliente PVC hidro 3    3/4"</v>
          </cell>
          <cell r="C1285" t="str">
            <v>pto</v>
          </cell>
          <cell r="D1285">
            <v>1</v>
          </cell>
          <cell r="E1285">
            <v>17.63</v>
          </cell>
        </row>
        <row r="1286">
          <cell r="A1286">
            <v>3342</v>
          </cell>
          <cell r="B1286" t="str">
            <v>Punto de agua fría en Cobre 1 1/4"</v>
          </cell>
          <cell r="C1286" t="str">
            <v>pto</v>
          </cell>
          <cell r="D1286">
            <v>1</v>
          </cell>
          <cell r="E1286">
            <v>81.83</v>
          </cell>
        </row>
        <row r="1287">
          <cell r="A1287">
            <v>3343</v>
          </cell>
          <cell r="B1287" t="str">
            <v>Punto de agua fría en Cobre 1"</v>
          </cell>
          <cell r="C1287" t="str">
            <v>pto</v>
          </cell>
          <cell r="D1287">
            <v>1</v>
          </cell>
          <cell r="E1287">
            <v>67.05</v>
          </cell>
        </row>
        <row r="1288">
          <cell r="A1288">
            <v>3344</v>
          </cell>
          <cell r="B1288" t="str">
            <v>Punto de agua fría en Cobre 1/2"</v>
          </cell>
          <cell r="C1288" t="str">
            <v xml:space="preserve">pto </v>
          </cell>
          <cell r="D1288">
            <v>1</v>
          </cell>
          <cell r="E1288">
            <v>39.340000000000003</v>
          </cell>
        </row>
        <row r="1289">
          <cell r="A1289">
            <v>3345</v>
          </cell>
          <cell r="B1289" t="str">
            <v>Punto de agua fría en Cobre 3/4"</v>
          </cell>
          <cell r="C1289" t="str">
            <v>pto</v>
          </cell>
          <cell r="D1289">
            <v>1</v>
          </cell>
          <cell r="E1289">
            <v>49.89</v>
          </cell>
        </row>
        <row r="1290">
          <cell r="A1290">
            <v>3346</v>
          </cell>
          <cell r="B1290" t="str">
            <v>Reductor de COBRE 1 " A 1/2"</v>
          </cell>
          <cell r="C1290" t="str">
            <v>u</v>
          </cell>
          <cell r="D1290">
            <v>1</v>
          </cell>
          <cell r="E1290">
            <v>3.56</v>
          </cell>
        </row>
        <row r="1291">
          <cell r="A1291">
            <v>3347</v>
          </cell>
          <cell r="B1291" t="str">
            <v>Reductor de COBRE 1 1/2 " A 3/4"</v>
          </cell>
          <cell r="C1291" t="str">
            <v>u</v>
          </cell>
          <cell r="D1291">
            <v>1</v>
          </cell>
          <cell r="E1291">
            <v>10.11</v>
          </cell>
        </row>
        <row r="1292">
          <cell r="A1292">
            <v>3348</v>
          </cell>
          <cell r="B1292" t="str">
            <v>TEE de PVC presión 200mm</v>
          </cell>
          <cell r="C1292" t="str">
            <v>u</v>
          </cell>
          <cell r="D1292">
            <v>1</v>
          </cell>
          <cell r="E1292">
            <v>83.17</v>
          </cell>
        </row>
        <row r="1293">
          <cell r="A1293">
            <v>3349</v>
          </cell>
          <cell r="B1293" t="str">
            <v>Codo de PVC presión 75mm</v>
          </cell>
          <cell r="C1293" t="str">
            <v>u</v>
          </cell>
          <cell r="D1293">
            <v>1</v>
          </cell>
          <cell r="E1293">
            <v>4.3099999999999996</v>
          </cell>
        </row>
        <row r="1294">
          <cell r="A1294">
            <v>3350</v>
          </cell>
          <cell r="B1294" t="str">
            <v>Tee  reductora de COBRE 1 1/2 A 1/2 "</v>
          </cell>
          <cell r="C1294" t="str">
            <v>u</v>
          </cell>
          <cell r="D1294">
            <v>1</v>
          </cell>
          <cell r="E1294">
            <v>4.8600000000000003</v>
          </cell>
        </row>
        <row r="1295">
          <cell r="A1295">
            <v>3351</v>
          </cell>
          <cell r="B1295" t="str">
            <v>Tee  reductora de COBRE 1 1/4" A 1/2 "</v>
          </cell>
          <cell r="C1295" t="str">
            <v>u</v>
          </cell>
          <cell r="D1295">
            <v>1</v>
          </cell>
          <cell r="E1295">
            <v>4.21</v>
          </cell>
        </row>
        <row r="1296">
          <cell r="A1296">
            <v>3352</v>
          </cell>
          <cell r="B1296" t="str">
            <v>Tee  reductora de COBRE 1" A 3/4 "</v>
          </cell>
          <cell r="C1296" t="str">
            <v>u</v>
          </cell>
          <cell r="D1296">
            <v>1</v>
          </cell>
          <cell r="E1296">
            <v>3.13</v>
          </cell>
        </row>
        <row r="1297">
          <cell r="A1297">
            <v>3353</v>
          </cell>
          <cell r="B1297" t="str">
            <v>Tee  reductora de COBRE 1 1/4" A 3/4 "</v>
          </cell>
          <cell r="C1297" t="str">
            <v>u</v>
          </cell>
          <cell r="D1297">
            <v>1</v>
          </cell>
          <cell r="E1297">
            <v>4.34</v>
          </cell>
        </row>
        <row r="1298">
          <cell r="A1298">
            <v>3354</v>
          </cell>
          <cell r="B1298" t="str">
            <v>Tee reductora 3/4” x 1/2” CU</v>
          </cell>
          <cell r="C1298" t="str">
            <v>u</v>
          </cell>
          <cell r="D1298">
            <v>1</v>
          </cell>
          <cell r="E1298">
            <v>2.54</v>
          </cell>
        </row>
        <row r="1299">
          <cell r="A1299">
            <v>3355</v>
          </cell>
          <cell r="B1299" t="str">
            <v>Reducción HG 1” a 1/2”</v>
          </cell>
          <cell r="C1299" t="str">
            <v>u</v>
          </cell>
          <cell r="D1299">
            <v>1</v>
          </cell>
          <cell r="E1299">
            <v>1.39</v>
          </cell>
        </row>
        <row r="1300">
          <cell r="A1300">
            <v>3356</v>
          </cell>
          <cell r="B1300" t="str">
            <v>Reducción HG 3/4” a 1/2”</v>
          </cell>
          <cell r="C1300" t="str">
            <v>u</v>
          </cell>
          <cell r="D1300">
            <v>1</v>
          </cell>
          <cell r="E1300">
            <v>1.1000000000000001</v>
          </cell>
        </row>
        <row r="1301">
          <cell r="A1301">
            <v>3357</v>
          </cell>
          <cell r="B1301" t="str">
            <v>Reducción HG 1 x 3/4”</v>
          </cell>
          <cell r="C1301" t="str">
            <v>u</v>
          </cell>
          <cell r="D1301">
            <v>1</v>
          </cell>
          <cell r="E1301">
            <v>1.39</v>
          </cell>
        </row>
        <row r="1302">
          <cell r="A1302">
            <v>3358</v>
          </cell>
          <cell r="B1302" t="str">
            <v>Reducción HG 1/2” x 1/4”</v>
          </cell>
          <cell r="C1302" t="str">
            <v>u</v>
          </cell>
          <cell r="D1302">
            <v>1</v>
          </cell>
          <cell r="E1302">
            <v>0.56000000000000005</v>
          </cell>
        </row>
        <row r="1303">
          <cell r="A1303">
            <v>3359</v>
          </cell>
          <cell r="B1303" t="str">
            <v>Reducción HG 1 1/4” a 1”</v>
          </cell>
          <cell r="C1303" t="str">
            <v>u</v>
          </cell>
          <cell r="D1303">
            <v>1</v>
          </cell>
          <cell r="E1303">
            <v>1.22</v>
          </cell>
        </row>
        <row r="1304">
          <cell r="A1304">
            <v>3360</v>
          </cell>
          <cell r="B1304" t="str">
            <v>Reducción HG 1 1/2” a 1/2”</v>
          </cell>
          <cell r="C1304" t="str">
            <v>u</v>
          </cell>
          <cell r="D1304">
            <v>1</v>
          </cell>
          <cell r="E1304">
            <v>1.35</v>
          </cell>
        </row>
        <row r="1305">
          <cell r="A1305">
            <v>3361</v>
          </cell>
          <cell r="B1305" t="str">
            <v>Reducción HG 1 1/2” x 3/4”</v>
          </cell>
          <cell r="C1305" t="str">
            <v>u</v>
          </cell>
          <cell r="D1305">
            <v>1</v>
          </cell>
          <cell r="E1305">
            <v>1.42</v>
          </cell>
        </row>
        <row r="1306">
          <cell r="A1306">
            <v>3362</v>
          </cell>
          <cell r="B1306" t="str">
            <v>Reducción HG 2” x 1/2”</v>
          </cell>
          <cell r="C1306" t="str">
            <v>u</v>
          </cell>
          <cell r="D1306">
            <v>1</v>
          </cell>
          <cell r="E1306">
            <v>8.59</v>
          </cell>
        </row>
        <row r="1307">
          <cell r="A1307">
            <v>3363</v>
          </cell>
          <cell r="B1307" t="str">
            <v>Reductor PVC (presión) CED 40 rosca 1” a 1/2”</v>
          </cell>
          <cell r="C1307" t="str">
            <v>u</v>
          </cell>
          <cell r="D1307">
            <v>1</v>
          </cell>
          <cell r="E1307">
            <v>2.34</v>
          </cell>
        </row>
        <row r="1308">
          <cell r="A1308">
            <v>3364</v>
          </cell>
          <cell r="B1308" t="str">
            <v>Reductor PVC (presión) CED 40 rosca 3/4” a 1/2”</v>
          </cell>
          <cell r="C1308" t="str">
            <v>u</v>
          </cell>
          <cell r="D1308">
            <v>1</v>
          </cell>
          <cell r="E1308">
            <v>1.37</v>
          </cell>
        </row>
        <row r="1309">
          <cell r="A1309">
            <v>3365</v>
          </cell>
          <cell r="B1309" t="str">
            <v>Reductor PVC (presión) CED 40 rosca 1” a 3/4”</v>
          </cell>
          <cell r="C1309" t="str">
            <v>u</v>
          </cell>
          <cell r="D1309">
            <v>1</v>
          </cell>
          <cell r="E1309">
            <v>2.34</v>
          </cell>
        </row>
        <row r="1310">
          <cell r="A1310">
            <v>3366</v>
          </cell>
          <cell r="B1310" t="str">
            <v>Reductor PVC (presión) CED 40 rosca 1 1/2” a 3/4”</v>
          </cell>
          <cell r="C1310" t="str">
            <v>u</v>
          </cell>
          <cell r="D1310">
            <v>1</v>
          </cell>
          <cell r="E1310">
            <v>3.82</v>
          </cell>
        </row>
        <row r="1311">
          <cell r="A1311">
            <v>3367</v>
          </cell>
          <cell r="B1311" t="str">
            <v>Sistema de bombeo con dos bombas de 1HP y un tanque hidroneumático de 40gal</v>
          </cell>
          <cell r="C1311" t="str">
            <v>u</v>
          </cell>
          <cell r="D1311">
            <v>1</v>
          </cell>
          <cell r="E1311">
            <v>1082.25</v>
          </cell>
        </row>
        <row r="1312">
          <cell r="A1312">
            <v>3368</v>
          </cell>
          <cell r="B1312" t="str">
            <v>Tubería cobre tipo M  1 1/2"</v>
          </cell>
          <cell r="C1312" t="str">
            <v>m</v>
          </cell>
          <cell r="D1312">
            <v>1</v>
          </cell>
          <cell r="E1312">
            <v>39.479999999999997</v>
          </cell>
        </row>
        <row r="1313">
          <cell r="A1313">
            <v>3369</v>
          </cell>
          <cell r="B1313" t="str">
            <v>Tubería cobre tipo M  1"</v>
          </cell>
          <cell r="C1313" t="str">
            <v>m</v>
          </cell>
          <cell r="D1313">
            <v>1</v>
          </cell>
          <cell r="E1313">
            <v>21.54</v>
          </cell>
        </row>
        <row r="1314">
          <cell r="A1314">
            <v>3370</v>
          </cell>
          <cell r="B1314" t="str">
            <v>Tubería cobre tipo M  2 1/2"</v>
          </cell>
          <cell r="C1314" t="str">
            <v>m</v>
          </cell>
          <cell r="D1314">
            <v>1</v>
          </cell>
          <cell r="E1314">
            <v>77.05</v>
          </cell>
        </row>
        <row r="1315">
          <cell r="A1315">
            <v>3371</v>
          </cell>
          <cell r="B1315" t="str">
            <v>Tubería cobre tipo M  2"</v>
          </cell>
          <cell r="C1315" t="str">
            <v>m</v>
          </cell>
          <cell r="D1315">
            <v>1</v>
          </cell>
          <cell r="E1315">
            <v>54.89</v>
          </cell>
        </row>
        <row r="1316">
          <cell r="A1316">
            <v>3372</v>
          </cell>
          <cell r="B1316" t="str">
            <v>Tubería cobre tipo M  3"</v>
          </cell>
          <cell r="C1316" t="str">
            <v>m</v>
          </cell>
          <cell r="D1316">
            <v>1</v>
          </cell>
          <cell r="E1316">
            <v>99.13</v>
          </cell>
        </row>
        <row r="1317">
          <cell r="A1317">
            <v>3373</v>
          </cell>
          <cell r="B1317" t="str">
            <v>Tubería cobre tipo M  3/4"</v>
          </cell>
          <cell r="C1317" t="str">
            <v>m</v>
          </cell>
          <cell r="D1317">
            <v>1</v>
          </cell>
          <cell r="E1317">
            <v>19.940000000000001</v>
          </cell>
        </row>
        <row r="1318">
          <cell r="A1318">
            <v>3374</v>
          </cell>
          <cell r="B1318" t="str">
            <v>Tubería cobre tipo M  4"</v>
          </cell>
          <cell r="C1318" t="str">
            <v>m</v>
          </cell>
          <cell r="D1318">
            <v>1</v>
          </cell>
          <cell r="E1318">
            <v>141.41</v>
          </cell>
        </row>
        <row r="1319">
          <cell r="A1319">
            <v>3375</v>
          </cell>
          <cell r="B1319" t="str">
            <v>Tubería cobre tipo M 1 1/4"</v>
          </cell>
          <cell r="C1319" t="str">
            <v>m</v>
          </cell>
          <cell r="D1319">
            <v>1</v>
          </cell>
          <cell r="E1319">
            <v>30.87</v>
          </cell>
        </row>
        <row r="1320">
          <cell r="A1320">
            <v>3376</v>
          </cell>
          <cell r="B1320" t="str">
            <v>Tubería cobre tipo M 1/2"</v>
          </cell>
          <cell r="C1320" t="str">
            <v>m</v>
          </cell>
          <cell r="D1320">
            <v>1</v>
          </cell>
          <cell r="E1320">
            <v>15.25</v>
          </cell>
        </row>
        <row r="1321">
          <cell r="A1321">
            <v>3377</v>
          </cell>
          <cell r="B1321" t="str">
            <v>Tubería de Cobre  D= 2 1/2"  tipo L</v>
          </cell>
          <cell r="C1321" t="str">
            <v>m</v>
          </cell>
          <cell r="D1321">
            <v>1</v>
          </cell>
          <cell r="E1321">
            <v>130.13999999999999</v>
          </cell>
        </row>
        <row r="1322">
          <cell r="A1322">
            <v>3378</v>
          </cell>
          <cell r="B1322" t="str">
            <v>Tubería de Cobre  D=1 1/2" tipo L</v>
          </cell>
          <cell r="C1322" t="str">
            <v>m</v>
          </cell>
          <cell r="D1322">
            <v>1</v>
          </cell>
          <cell r="E1322">
            <v>53.78</v>
          </cell>
        </row>
        <row r="1323">
          <cell r="A1323">
            <v>3379</v>
          </cell>
          <cell r="B1323" t="str">
            <v>Tubería de Cobre  D=1 1/4"  tipo L</v>
          </cell>
          <cell r="C1323" t="str">
            <v>m</v>
          </cell>
          <cell r="D1323">
            <v>1</v>
          </cell>
          <cell r="E1323">
            <v>45.09</v>
          </cell>
        </row>
        <row r="1324">
          <cell r="A1324">
            <v>3380</v>
          </cell>
          <cell r="B1324" t="str">
            <v>Tubería de Cobre  D=1"  tipo L</v>
          </cell>
          <cell r="C1324" t="str">
            <v>m</v>
          </cell>
          <cell r="D1324">
            <v>1</v>
          </cell>
          <cell r="E1324">
            <v>30.93</v>
          </cell>
        </row>
        <row r="1325">
          <cell r="A1325">
            <v>3381</v>
          </cell>
          <cell r="B1325" t="str">
            <v>Tubería de Cobre  D=1/2"  tipo L</v>
          </cell>
          <cell r="C1325" t="str">
            <v>m</v>
          </cell>
          <cell r="D1325">
            <v>1</v>
          </cell>
          <cell r="E1325">
            <v>12.4</v>
          </cell>
        </row>
        <row r="1326">
          <cell r="A1326">
            <v>3382</v>
          </cell>
          <cell r="B1326" t="str">
            <v>Tubería de Cobre  D=2"  tipo L</v>
          </cell>
          <cell r="C1326" t="str">
            <v>m</v>
          </cell>
          <cell r="D1326">
            <v>1</v>
          </cell>
          <cell r="E1326">
            <v>101.35</v>
          </cell>
        </row>
        <row r="1327">
          <cell r="A1327">
            <v>3383</v>
          </cell>
          <cell r="B1327" t="str">
            <v>Tubería de Cobre  D=3"  tipo L</v>
          </cell>
          <cell r="C1327" t="str">
            <v>m</v>
          </cell>
          <cell r="D1327">
            <v>1</v>
          </cell>
          <cell r="E1327">
            <v>125.39</v>
          </cell>
        </row>
        <row r="1328">
          <cell r="A1328">
            <v>3384</v>
          </cell>
          <cell r="B1328" t="str">
            <v>Tubería de Cobre  D=3/4"  tipo L</v>
          </cell>
          <cell r="C1328" t="str">
            <v>m</v>
          </cell>
          <cell r="D1328">
            <v>1</v>
          </cell>
          <cell r="E1328">
            <v>19.940000000000001</v>
          </cell>
        </row>
        <row r="1329">
          <cell r="A1329">
            <v>3385</v>
          </cell>
          <cell r="B1329" t="str">
            <v>Tubo galvanizado ASTM-A53 1/2” x 6 mts.</v>
          </cell>
          <cell r="C1329" t="str">
            <v>m</v>
          </cell>
          <cell r="D1329">
            <v>1</v>
          </cell>
          <cell r="E1329">
            <v>6.74</v>
          </cell>
        </row>
        <row r="1330">
          <cell r="A1330">
            <v>3386</v>
          </cell>
          <cell r="B1330" t="str">
            <v>Tubo galvanizado ASTM-A53 3/4” x 6 mts.</v>
          </cell>
          <cell r="C1330" t="str">
            <v>m</v>
          </cell>
          <cell r="D1330">
            <v>1</v>
          </cell>
          <cell r="E1330">
            <v>8.1</v>
          </cell>
        </row>
        <row r="1331">
          <cell r="A1331">
            <v>3387</v>
          </cell>
          <cell r="B1331" t="str">
            <v>Tubo galvanizado ASTM-A53 1” x 6 mts.</v>
          </cell>
          <cell r="C1331" t="str">
            <v>m</v>
          </cell>
          <cell r="D1331">
            <v>1</v>
          </cell>
          <cell r="E1331">
            <v>11.47</v>
          </cell>
        </row>
        <row r="1332">
          <cell r="A1332">
            <v>3388</v>
          </cell>
          <cell r="B1332" t="str">
            <v>Tubo galvanizado ASTM-A53 1 1/4” x 6 mts.</v>
          </cell>
          <cell r="C1332" t="str">
            <v>m</v>
          </cell>
          <cell r="D1332">
            <v>1</v>
          </cell>
          <cell r="E1332">
            <v>16.68</v>
          </cell>
        </row>
        <row r="1333">
          <cell r="A1333">
            <v>3389</v>
          </cell>
          <cell r="B1333" t="str">
            <v>Tubo galvanizado ASTM-A53 1 1/2” x 6 mts.</v>
          </cell>
          <cell r="C1333" t="str">
            <v>m</v>
          </cell>
          <cell r="D1333">
            <v>1</v>
          </cell>
          <cell r="E1333">
            <v>20.6</v>
          </cell>
        </row>
        <row r="1334">
          <cell r="A1334">
            <v>3390</v>
          </cell>
          <cell r="B1334" t="str">
            <v>Tubo galvanizado ASTM-A53 2” x 6 mts.</v>
          </cell>
          <cell r="C1334" t="str">
            <v>m</v>
          </cell>
          <cell r="D1334">
            <v>1</v>
          </cell>
          <cell r="E1334">
            <v>26.19</v>
          </cell>
        </row>
        <row r="1335">
          <cell r="A1335">
            <v>3391</v>
          </cell>
          <cell r="B1335" t="str">
            <v>Tubería galvanizada 3” x 6 mts. ISO II 3.2 mm.</v>
          </cell>
          <cell r="C1335" t="str">
            <v>m</v>
          </cell>
          <cell r="D1335">
            <v>1</v>
          </cell>
          <cell r="E1335">
            <v>31.52</v>
          </cell>
        </row>
        <row r="1336">
          <cell r="A1336">
            <v>3392</v>
          </cell>
          <cell r="B1336" t="str">
            <v>Tubería galvanizada 4” x 6 mts. ISO II 3.6 mm.</v>
          </cell>
          <cell r="C1336" t="str">
            <v>m</v>
          </cell>
          <cell r="D1336">
            <v>1</v>
          </cell>
          <cell r="E1336">
            <v>41.18</v>
          </cell>
        </row>
        <row r="1337">
          <cell r="A1337">
            <v>3393</v>
          </cell>
          <cell r="B1337" t="str">
            <v>TUBERÍA GALVANIZADA 2 1/2” X 6 MTS. ISO II 3.2 MM.</v>
          </cell>
          <cell r="C1337" t="str">
            <v>m</v>
          </cell>
          <cell r="D1337">
            <v>1</v>
          </cell>
          <cell r="E1337">
            <v>38.299999999999997</v>
          </cell>
        </row>
        <row r="1338">
          <cell r="A1338">
            <v>3394</v>
          </cell>
          <cell r="B1338" t="str">
            <v>Tubería E/C PVC 110mm  0,63MPa</v>
          </cell>
          <cell r="C1338" t="str">
            <v>m</v>
          </cell>
          <cell r="D1338">
            <v>1</v>
          </cell>
          <cell r="E1338">
            <v>8.82</v>
          </cell>
        </row>
        <row r="1339">
          <cell r="A1339">
            <v>3395</v>
          </cell>
          <cell r="B1339" t="str">
            <v>Tubería E/C PVC 110mm  0,8MPa</v>
          </cell>
          <cell r="C1339" t="str">
            <v>m</v>
          </cell>
          <cell r="D1339">
            <v>1</v>
          </cell>
          <cell r="E1339">
            <v>10.57</v>
          </cell>
        </row>
        <row r="1340">
          <cell r="A1340">
            <v>3396</v>
          </cell>
          <cell r="B1340" t="str">
            <v>Tubería E/C PVC 110mm  1,25MPa</v>
          </cell>
          <cell r="C1340" t="str">
            <v>m</v>
          </cell>
          <cell r="D1340">
            <v>1</v>
          </cell>
          <cell r="E1340">
            <v>14.38</v>
          </cell>
        </row>
        <row r="1341">
          <cell r="A1341">
            <v>3397</v>
          </cell>
          <cell r="B1341" t="str">
            <v>Tubería E/C PVC 110mm  1MPa</v>
          </cell>
          <cell r="C1341" t="str">
            <v>m</v>
          </cell>
          <cell r="D1341">
            <v>1</v>
          </cell>
          <cell r="E1341">
            <v>12.92</v>
          </cell>
        </row>
        <row r="1342">
          <cell r="A1342">
            <v>3398</v>
          </cell>
          <cell r="B1342" t="str">
            <v>Tubería E/C PVC 125mm  0,63MPa</v>
          </cell>
          <cell r="C1342" t="str">
            <v>m</v>
          </cell>
          <cell r="D1342">
            <v>1</v>
          </cell>
          <cell r="E1342">
            <v>13.71</v>
          </cell>
        </row>
        <row r="1343">
          <cell r="A1343">
            <v>3399</v>
          </cell>
          <cell r="B1343" t="str">
            <v>Tubería E/C PVC 125mm  0,8MPa</v>
          </cell>
          <cell r="C1343" t="str">
            <v>m</v>
          </cell>
          <cell r="D1343">
            <v>1</v>
          </cell>
          <cell r="E1343">
            <v>15.85</v>
          </cell>
        </row>
        <row r="1344">
          <cell r="A1344">
            <v>3400</v>
          </cell>
          <cell r="B1344" t="str">
            <v>Tubería E/C PVC 125mm  1,25MPa</v>
          </cell>
          <cell r="C1344" t="str">
            <v>m</v>
          </cell>
          <cell r="D1344">
            <v>1</v>
          </cell>
          <cell r="E1344">
            <v>21.08</v>
          </cell>
        </row>
        <row r="1345">
          <cell r="A1345">
            <v>3401</v>
          </cell>
          <cell r="B1345" t="str">
            <v>Tubería E/C PVC 125mm  1MPa</v>
          </cell>
          <cell r="C1345" t="str">
            <v>m</v>
          </cell>
          <cell r="D1345">
            <v>1</v>
          </cell>
          <cell r="E1345">
            <v>18.95</v>
          </cell>
        </row>
        <row r="1346">
          <cell r="A1346">
            <v>3402</v>
          </cell>
          <cell r="B1346" t="str">
            <v>Tubería E/C PVC 140mm  0,63MPa</v>
          </cell>
          <cell r="C1346" t="str">
            <v>m</v>
          </cell>
          <cell r="D1346">
            <v>1</v>
          </cell>
          <cell r="E1346">
            <v>15.38</v>
          </cell>
        </row>
        <row r="1347">
          <cell r="A1347">
            <v>3403</v>
          </cell>
          <cell r="B1347" t="str">
            <v>Tubería E/C PVC 140mm  0,8MPa</v>
          </cell>
          <cell r="C1347" t="str">
            <v>m</v>
          </cell>
          <cell r="D1347">
            <v>1</v>
          </cell>
          <cell r="E1347">
            <v>18.57</v>
          </cell>
        </row>
        <row r="1348">
          <cell r="A1348">
            <v>3404</v>
          </cell>
          <cell r="B1348" t="str">
            <v>Tubería E/C PVC 140mm  1,25MPa</v>
          </cell>
          <cell r="C1348" t="str">
            <v>m</v>
          </cell>
          <cell r="D1348">
            <v>1</v>
          </cell>
          <cell r="E1348">
            <v>27.44</v>
          </cell>
        </row>
        <row r="1349">
          <cell r="A1349">
            <v>3405</v>
          </cell>
          <cell r="B1349" t="str">
            <v>Tubería E/C PVC 140mm  1MPa</v>
          </cell>
          <cell r="C1349" t="str">
            <v>m</v>
          </cell>
          <cell r="D1349">
            <v>1</v>
          </cell>
          <cell r="E1349">
            <v>24.23</v>
          </cell>
        </row>
        <row r="1350">
          <cell r="A1350">
            <v>3406</v>
          </cell>
          <cell r="B1350" t="str">
            <v>Tubería E/C PVC 160mm  0,63MPa</v>
          </cell>
          <cell r="C1350" t="str">
            <v>m</v>
          </cell>
          <cell r="D1350">
            <v>1</v>
          </cell>
          <cell r="E1350">
            <v>19.79</v>
          </cell>
        </row>
        <row r="1351">
          <cell r="A1351">
            <v>3407</v>
          </cell>
          <cell r="B1351" t="str">
            <v>Tubería E/C PVC 160mm  0,8MPa</v>
          </cell>
          <cell r="C1351" t="str">
            <v>m</v>
          </cell>
          <cell r="D1351">
            <v>1</v>
          </cell>
          <cell r="E1351">
            <v>22.35</v>
          </cell>
        </row>
        <row r="1352">
          <cell r="A1352">
            <v>3408</v>
          </cell>
          <cell r="B1352" t="str">
            <v>Tubería E/C PVC 160mm  1,25MPa</v>
          </cell>
          <cell r="C1352" t="str">
            <v>m</v>
          </cell>
          <cell r="D1352">
            <v>1</v>
          </cell>
          <cell r="E1352">
            <v>32.700000000000003</v>
          </cell>
        </row>
        <row r="1353">
          <cell r="A1353">
            <v>3409</v>
          </cell>
          <cell r="B1353" t="str">
            <v>Tubería E/C PVC 160mm  1MPa</v>
          </cell>
          <cell r="C1353" t="str">
            <v>m</v>
          </cell>
          <cell r="D1353">
            <v>1</v>
          </cell>
          <cell r="E1353">
            <v>28.21</v>
          </cell>
        </row>
        <row r="1354">
          <cell r="A1354">
            <v>3410</v>
          </cell>
          <cell r="B1354" t="str">
            <v>Tubería E/C PVC 200mm  0,63MPa</v>
          </cell>
          <cell r="C1354" t="str">
            <v>m</v>
          </cell>
          <cell r="D1354">
            <v>1</v>
          </cell>
          <cell r="E1354">
            <v>28.63</v>
          </cell>
        </row>
        <row r="1355">
          <cell r="A1355">
            <v>3411</v>
          </cell>
          <cell r="B1355" t="str">
            <v>Tubería E/C PVC 200mm  0,8MPa</v>
          </cell>
          <cell r="C1355" t="str">
            <v>m</v>
          </cell>
          <cell r="D1355">
            <v>1</v>
          </cell>
          <cell r="E1355">
            <v>35.93</v>
          </cell>
        </row>
        <row r="1356">
          <cell r="A1356">
            <v>3412</v>
          </cell>
          <cell r="B1356" t="str">
            <v>Tubería E/C PVC 200mm  1,25MPa</v>
          </cell>
          <cell r="C1356" t="str">
            <v>m</v>
          </cell>
          <cell r="D1356">
            <v>1</v>
          </cell>
          <cell r="E1356">
            <v>50.65</v>
          </cell>
        </row>
        <row r="1357">
          <cell r="A1357">
            <v>3413</v>
          </cell>
          <cell r="B1357" t="str">
            <v>Tubería E/C PVC 200mm  1MPa</v>
          </cell>
          <cell r="C1357" t="str">
            <v>m</v>
          </cell>
          <cell r="D1357">
            <v>1</v>
          </cell>
          <cell r="E1357">
            <v>42.95</v>
          </cell>
        </row>
        <row r="1358">
          <cell r="A1358">
            <v>3414</v>
          </cell>
          <cell r="B1358" t="str">
            <v>Tubería E/C PVC 32mm 0,80MPa</v>
          </cell>
          <cell r="C1358" t="str">
            <v>m</v>
          </cell>
          <cell r="D1358">
            <v>1</v>
          </cell>
          <cell r="E1358">
            <v>2.29</v>
          </cell>
        </row>
        <row r="1359">
          <cell r="A1359">
            <v>3415</v>
          </cell>
          <cell r="B1359" t="str">
            <v>Tubería E/C PVC 32mm 1,25MPa</v>
          </cell>
          <cell r="C1359" t="str">
            <v>m</v>
          </cell>
          <cell r="D1359">
            <v>1</v>
          </cell>
          <cell r="E1359">
            <v>2.68</v>
          </cell>
        </row>
        <row r="1360">
          <cell r="A1360">
            <v>3416</v>
          </cell>
          <cell r="B1360" t="str">
            <v>Tubería E/C PVC 40mm 1,25MPa</v>
          </cell>
          <cell r="C1360" t="str">
            <v>m</v>
          </cell>
          <cell r="D1360">
            <v>1</v>
          </cell>
          <cell r="E1360">
            <v>3.62</v>
          </cell>
        </row>
        <row r="1361">
          <cell r="A1361">
            <v>3417</v>
          </cell>
          <cell r="B1361" t="str">
            <v>Tubería E/C PVC 40mm 1MPa</v>
          </cell>
          <cell r="C1361" t="str">
            <v>m</v>
          </cell>
          <cell r="D1361">
            <v>1</v>
          </cell>
          <cell r="E1361">
            <v>3.1</v>
          </cell>
        </row>
        <row r="1362">
          <cell r="A1362">
            <v>3418</v>
          </cell>
          <cell r="B1362" t="str">
            <v>Tubería E/C PVC 50mm  1,25MPa</v>
          </cell>
          <cell r="C1362" t="str">
            <v>m</v>
          </cell>
          <cell r="D1362">
            <v>1</v>
          </cell>
          <cell r="E1362">
            <v>4.51</v>
          </cell>
        </row>
        <row r="1363">
          <cell r="A1363">
            <v>3419</v>
          </cell>
          <cell r="B1363" t="str">
            <v>Tubería E/C PVC 50mm  1MPa</v>
          </cell>
          <cell r="C1363" t="str">
            <v>m</v>
          </cell>
          <cell r="D1363">
            <v>1</v>
          </cell>
          <cell r="E1363">
            <v>4.04</v>
          </cell>
        </row>
        <row r="1364">
          <cell r="A1364">
            <v>3420</v>
          </cell>
          <cell r="B1364" t="str">
            <v>Tubería E/C PVC 50mm 0,8MPa</v>
          </cell>
          <cell r="C1364" t="str">
            <v>m</v>
          </cell>
          <cell r="D1364">
            <v>1</v>
          </cell>
          <cell r="E1364">
            <v>3.85</v>
          </cell>
        </row>
        <row r="1365">
          <cell r="A1365">
            <v>3421</v>
          </cell>
          <cell r="B1365" t="str">
            <v>Tubería E/C PVC 63mm  0,63MPa</v>
          </cell>
          <cell r="C1365" t="str">
            <v>m</v>
          </cell>
          <cell r="D1365">
            <v>1</v>
          </cell>
          <cell r="E1365">
            <v>4.72</v>
          </cell>
        </row>
        <row r="1366">
          <cell r="A1366">
            <v>3422</v>
          </cell>
          <cell r="B1366" t="str">
            <v>Tubería E/C PVC 63mm  0,8MPa</v>
          </cell>
          <cell r="C1366" t="str">
            <v>m</v>
          </cell>
          <cell r="D1366">
            <v>1</v>
          </cell>
          <cell r="E1366">
            <v>5.22</v>
          </cell>
        </row>
        <row r="1367">
          <cell r="A1367">
            <v>3423</v>
          </cell>
          <cell r="B1367" t="str">
            <v>Tubería E/C PVC 63mm  1,25MPa</v>
          </cell>
          <cell r="C1367" t="str">
            <v>m</v>
          </cell>
          <cell r="D1367">
            <v>1</v>
          </cell>
          <cell r="E1367">
            <v>6.61</v>
          </cell>
        </row>
        <row r="1368">
          <cell r="A1368">
            <v>3424</v>
          </cell>
          <cell r="B1368" t="str">
            <v>Tubería E/C PVC 63mm  1MPa</v>
          </cell>
          <cell r="C1368" t="str">
            <v>m</v>
          </cell>
          <cell r="D1368">
            <v>1</v>
          </cell>
          <cell r="E1368">
            <v>5.75</v>
          </cell>
        </row>
        <row r="1369">
          <cell r="A1369">
            <v>3425</v>
          </cell>
          <cell r="B1369" t="str">
            <v>Tubería E/C PVC 75mm  0,8MPa</v>
          </cell>
          <cell r="C1369" t="str">
            <v>m</v>
          </cell>
          <cell r="D1369">
            <v>1</v>
          </cell>
          <cell r="E1369">
            <v>5.92</v>
          </cell>
        </row>
        <row r="1370">
          <cell r="A1370">
            <v>3426</v>
          </cell>
          <cell r="B1370" t="str">
            <v>Tubería E/C PVC 75mm 0,63MPa</v>
          </cell>
          <cell r="C1370" t="str">
            <v>m</v>
          </cell>
          <cell r="D1370">
            <v>1</v>
          </cell>
          <cell r="E1370">
            <v>5.43</v>
          </cell>
        </row>
        <row r="1371">
          <cell r="A1371">
            <v>3427</v>
          </cell>
          <cell r="B1371" t="str">
            <v>Tubería E/C PVC 90mm  0,63MPa</v>
          </cell>
          <cell r="C1371" t="str">
            <v>m</v>
          </cell>
          <cell r="D1371">
            <v>1</v>
          </cell>
          <cell r="E1371">
            <v>6.91</v>
          </cell>
        </row>
        <row r="1372">
          <cell r="A1372">
            <v>3428</v>
          </cell>
          <cell r="B1372" t="str">
            <v>Tubería E/C PVC 90mm  0,8MPa</v>
          </cell>
          <cell r="C1372" t="str">
            <v>m</v>
          </cell>
          <cell r="D1372">
            <v>1</v>
          </cell>
          <cell r="E1372">
            <v>8.19</v>
          </cell>
        </row>
        <row r="1373">
          <cell r="A1373">
            <v>3429</v>
          </cell>
          <cell r="B1373" t="str">
            <v>Tubería E/C PVC 90mm  1,25MPa</v>
          </cell>
          <cell r="C1373" t="str">
            <v>m</v>
          </cell>
          <cell r="D1373">
            <v>1</v>
          </cell>
          <cell r="E1373">
            <v>11.08</v>
          </cell>
        </row>
        <row r="1374">
          <cell r="A1374">
            <v>3430</v>
          </cell>
          <cell r="B1374" t="str">
            <v>Tubería E/C PVC 90mm  1MPa</v>
          </cell>
          <cell r="C1374" t="str">
            <v>m</v>
          </cell>
          <cell r="D1374">
            <v>1</v>
          </cell>
          <cell r="E1374">
            <v>9.26</v>
          </cell>
        </row>
        <row r="1375">
          <cell r="A1375">
            <v>3431</v>
          </cell>
          <cell r="B1375" t="str">
            <v>Tubería PVC hidro 3  1 1/2"</v>
          </cell>
          <cell r="C1375" t="str">
            <v>m</v>
          </cell>
          <cell r="D1375">
            <v>1</v>
          </cell>
          <cell r="E1375">
            <v>9.33</v>
          </cell>
        </row>
        <row r="1376">
          <cell r="A1376">
            <v>3432</v>
          </cell>
          <cell r="B1376" t="str">
            <v>Tubería PVC hidro 3  1 1/4"</v>
          </cell>
          <cell r="C1376" t="str">
            <v>m</v>
          </cell>
          <cell r="D1376">
            <v>1</v>
          </cell>
          <cell r="E1376">
            <v>6.64</v>
          </cell>
        </row>
        <row r="1377">
          <cell r="A1377">
            <v>3433</v>
          </cell>
          <cell r="B1377" t="str">
            <v>Tubería PVC hidro 3  1"</v>
          </cell>
          <cell r="C1377" t="str">
            <v>m</v>
          </cell>
          <cell r="D1377">
            <v>1</v>
          </cell>
          <cell r="E1377">
            <v>4.1399999999999997</v>
          </cell>
        </row>
        <row r="1378">
          <cell r="A1378">
            <v>3434</v>
          </cell>
          <cell r="B1378" t="str">
            <v>Tubería PVC hidro 3  1/2"</v>
          </cell>
          <cell r="C1378" t="str">
            <v>m</v>
          </cell>
          <cell r="D1378">
            <v>1</v>
          </cell>
          <cell r="E1378">
            <v>2.0099999999999998</v>
          </cell>
        </row>
        <row r="1379">
          <cell r="A1379">
            <v>3435</v>
          </cell>
          <cell r="B1379" t="str">
            <v>Tubería PVC hidro 3  2"</v>
          </cell>
          <cell r="C1379" t="str">
            <v>m</v>
          </cell>
          <cell r="D1379">
            <v>1</v>
          </cell>
          <cell r="E1379">
            <v>11.85</v>
          </cell>
        </row>
        <row r="1380">
          <cell r="A1380">
            <v>3436</v>
          </cell>
          <cell r="B1380" t="str">
            <v>Tubería PVC hidro 3  3/4"</v>
          </cell>
          <cell r="C1380" t="str">
            <v>m</v>
          </cell>
          <cell r="D1380">
            <v>1</v>
          </cell>
          <cell r="E1380">
            <v>2.66</v>
          </cell>
        </row>
        <row r="1381">
          <cell r="A1381">
            <v>3437</v>
          </cell>
          <cell r="B1381" t="str">
            <v>Tubería PVC roscable  1 1/2"</v>
          </cell>
          <cell r="C1381" t="str">
            <v>m</v>
          </cell>
          <cell r="D1381">
            <v>1</v>
          </cell>
          <cell r="E1381">
            <v>10.56</v>
          </cell>
        </row>
        <row r="1382">
          <cell r="A1382">
            <v>3438</v>
          </cell>
          <cell r="B1382" t="str">
            <v>Tubería PVC roscable  2"</v>
          </cell>
          <cell r="C1382" t="str">
            <v>m</v>
          </cell>
          <cell r="D1382">
            <v>1</v>
          </cell>
          <cell r="E1382">
            <v>12.83</v>
          </cell>
        </row>
        <row r="1383">
          <cell r="A1383">
            <v>3439</v>
          </cell>
          <cell r="B1383" t="str">
            <v>Tubería PVC roscable 1 1/4"</v>
          </cell>
          <cell r="C1383" t="str">
            <v>m</v>
          </cell>
          <cell r="D1383">
            <v>1</v>
          </cell>
          <cell r="E1383">
            <v>8.32</v>
          </cell>
        </row>
        <row r="1384">
          <cell r="A1384">
            <v>3440</v>
          </cell>
          <cell r="B1384" t="str">
            <v>Tubería PVC roscable 1"</v>
          </cell>
          <cell r="C1384" t="str">
            <v>m</v>
          </cell>
          <cell r="D1384">
            <v>1</v>
          </cell>
          <cell r="E1384">
            <v>6.03</v>
          </cell>
        </row>
        <row r="1385">
          <cell r="A1385">
            <v>3441</v>
          </cell>
          <cell r="B1385" t="str">
            <v>Tubería PVC roscable 1/2"</v>
          </cell>
          <cell r="C1385" t="str">
            <v>m</v>
          </cell>
          <cell r="D1385">
            <v>1</v>
          </cell>
          <cell r="E1385">
            <v>2.81</v>
          </cell>
        </row>
        <row r="1386">
          <cell r="A1386">
            <v>3442</v>
          </cell>
          <cell r="B1386" t="str">
            <v>Tubería PVC roscable 3/4"</v>
          </cell>
          <cell r="C1386" t="str">
            <v>m</v>
          </cell>
          <cell r="D1386">
            <v>1</v>
          </cell>
          <cell r="E1386">
            <v>3.53</v>
          </cell>
        </row>
        <row r="1387">
          <cell r="A1387">
            <v>3443</v>
          </cell>
          <cell r="B1387" t="str">
            <v>TUB u-PVC UZ   50mm X 6m 0,80MPa(116psi)</v>
          </cell>
          <cell r="C1387" t="str">
            <v>m</v>
          </cell>
          <cell r="D1387">
            <v>1</v>
          </cell>
          <cell r="E1387">
            <v>3.25</v>
          </cell>
        </row>
        <row r="1388">
          <cell r="A1388">
            <v>3444</v>
          </cell>
          <cell r="B1388" t="str">
            <v>TUB u-PVC UZ   50mm X 6m 1,00Mpa(145psi)</v>
          </cell>
          <cell r="C1388" t="str">
            <v>m</v>
          </cell>
          <cell r="D1388">
            <v>1</v>
          </cell>
          <cell r="E1388">
            <v>3.61</v>
          </cell>
        </row>
        <row r="1389">
          <cell r="A1389">
            <v>3445</v>
          </cell>
          <cell r="B1389" t="str">
            <v>TUB u-PVC UZ   50mm X 6m 1,25MPa(181psi)</v>
          </cell>
          <cell r="C1389" t="str">
            <v>m</v>
          </cell>
          <cell r="D1389">
            <v>1</v>
          </cell>
          <cell r="E1389">
            <v>4.51</v>
          </cell>
        </row>
        <row r="1390">
          <cell r="A1390">
            <v>3446</v>
          </cell>
          <cell r="B1390" t="str">
            <v>TUB u-PVC UZ   63mm X 6m 0,80MPa(116psi)</v>
          </cell>
          <cell r="C1390" t="str">
            <v>m</v>
          </cell>
          <cell r="D1390">
            <v>1</v>
          </cell>
          <cell r="E1390">
            <v>4.4000000000000004</v>
          </cell>
        </row>
        <row r="1391">
          <cell r="A1391">
            <v>3447</v>
          </cell>
          <cell r="B1391" t="str">
            <v>TUB u-PVC UZ   63mm X 6m 1,00MPa(145psi)</v>
          </cell>
          <cell r="C1391" t="str">
            <v>m</v>
          </cell>
          <cell r="D1391">
            <v>1</v>
          </cell>
          <cell r="E1391">
            <v>4.92</v>
          </cell>
        </row>
        <row r="1392">
          <cell r="A1392">
            <v>3448</v>
          </cell>
          <cell r="B1392" t="str">
            <v>TUB u-PVC UZ   63mm X 6m 1,25MPa(181psi)</v>
          </cell>
          <cell r="C1392" t="str">
            <v>m</v>
          </cell>
          <cell r="D1392">
            <v>1</v>
          </cell>
          <cell r="E1392">
            <v>5.79</v>
          </cell>
        </row>
        <row r="1393">
          <cell r="A1393">
            <v>3449</v>
          </cell>
          <cell r="B1393" t="str">
            <v>TUB u-PVC UZ   63mm X 6m 1,60MPa(232psi)</v>
          </cell>
          <cell r="C1393" t="str">
            <v>m</v>
          </cell>
          <cell r="D1393">
            <v>1</v>
          </cell>
          <cell r="E1393">
            <v>6.11</v>
          </cell>
        </row>
        <row r="1394">
          <cell r="A1394">
            <v>3450</v>
          </cell>
          <cell r="B1394" t="str">
            <v>TUB u-PVC UZ   75mm X 6m 0,63MPa(  91psi)</v>
          </cell>
          <cell r="C1394" t="str">
            <v>m</v>
          </cell>
          <cell r="D1394">
            <v>1</v>
          </cell>
          <cell r="E1394">
            <v>4.74</v>
          </cell>
        </row>
        <row r="1395">
          <cell r="A1395">
            <v>3451</v>
          </cell>
          <cell r="B1395" t="str">
            <v>TUB u-PVC UZ   75mm X 6m 0,80MPa(116psi)</v>
          </cell>
          <cell r="C1395" t="str">
            <v>m</v>
          </cell>
          <cell r="D1395">
            <v>1</v>
          </cell>
          <cell r="E1395">
            <v>5.72</v>
          </cell>
        </row>
        <row r="1396">
          <cell r="A1396">
            <v>3452</v>
          </cell>
          <cell r="B1396" t="str">
            <v>TUB u-PVC UZ   75mm X 6m 1,00Mpa(145psi)</v>
          </cell>
          <cell r="C1396" t="str">
            <v>m</v>
          </cell>
          <cell r="D1396">
            <v>1</v>
          </cell>
          <cell r="E1396">
            <v>6.79</v>
          </cell>
        </row>
        <row r="1397">
          <cell r="A1397">
            <v>3453</v>
          </cell>
          <cell r="B1397" t="str">
            <v>TUB u-PVC UZ   75mm X 6m 1,25MPa(181psi)</v>
          </cell>
          <cell r="C1397" t="str">
            <v>m</v>
          </cell>
          <cell r="D1397">
            <v>1</v>
          </cell>
          <cell r="E1397">
            <v>8.31</v>
          </cell>
        </row>
        <row r="1398">
          <cell r="A1398">
            <v>3454</v>
          </cell>
          <cell r="B1398" t="str">
            <v>TUB u-PVC UZ   90mm X 6m 0,63MPa(  91psi)</v>
          </cell>
          <cell r="C1398" t="str">
            <v>m</v>
          </cell>
          <cell r="D1398">
            <v>1</v>
          </cell>
          <cell r="E1398">
            <v>6.36</v>
          </cell>
        </row>
        <row r="1399">
          <cell r="A1399">
            <v>3455</v>
          </cell>
          <cell r="B1399" t="str">
            <v>TUB u-PVC UZ   90mm X 6m 0,80MPa(116psi)</v>
          </cell>
          <cell r="C1399" t="str">
            <v>m</v>
          </cell>
          <cell r="D1399">
            <v>1</v>
          </cell>
          <cell r="E1399">
            <v>7.45</v>
          </cell>
        </row>
        <row r="1400">
          <cell r="A1400">
            <v>3456</v>
          </cell>
          <cell r="B1400" t="str">
            <v>TUB u-PVC UZ   90mm X 6m 1,00Mpa(145psi)</v>
          </cell>
          <cell r="C1400" t="str">
            <v>m</v>
          </cell>
          <cell r="D1400">
            <v>1</v>
          </cell>
          <cell r="E1400">
            <v>9.14</v>
          </cell>
        </row>
        <row r="1401">
          <cell r="A1401">
            <v>3457</v>
          </cell>
          <cell r="B1401" t="str">
            <v>TUB u-PVC UZ   90mm X 6m 1,25MPa(181psi)</v>
          </cell>
          <cell r="C1401" t="str">
            <v>m</v>
          </cell>
          <cell r="D1401">
            <v>1</v>
          </cell>
          <cell r="E1401">
            <v>10.53</v>
          </cell>
        </row>
        <row r="1402">
          <cell r="A1402">
            <v>3458</v>
          </cell>
          <cell r="B1402" t="str">
            <v>TUB u-PVC UZ   90mm X 6m 1,60MPa(232psi)</v>
          </cell>
          <cell r="C1402" t="str">
            <v>m</v>
          </cell>
          <cell r="D1402">
            <v>1</v>
          </cell>
          <cell r="E1402">
            <v>12.21</v>
          </cell>
        </row>
        <row r="1403">
          <cell r="A1403">
            <v>3459</v>
          </cell>
          <cell r="B1403" t="str">
            <v>TUB u-PVC UZ 110mm X 6m 0,63MPa(  91psi)</v>
          </cell>
          <cell r="C1403" t="str">
            <v>m</v>
          </cell>
          <cell r="D1403">
            <v>1</v>
          </cell>
          <cell r="E1403">
            <v>8.8800000000000008</v>
          </cell>
        </row>
        <row r="1404">
          <cell r="A1404">
            <v>3460</v>
          </cell>
          <cell r="B1404" t="str">
            <v>TUB u-PVC UZ 110mm X 6m 0,80MPa(116psi)</v>
          </cell>
          <cell r="C1404" t="str">
            <v>m</v>
          </cell>
          <cell r="D1404">
            <v>1</v>
          </cell>
          <cell r="E1404">
            <v>10.48</v>
          </cell>
        </row>
        <row r="1405">
          <cell r="A1405">
            <v>3461</v>
          </cell>
          <cell r="B1405" t="str">
            <v>TUB u-PVC UZ 110mm X 6m 1,00Mpa(145psi)</v>
          </cell>
          <cell r="C1405" t="str">
            <v>m</v>
          </cell>
          <cell r="D1405">
            <v>1</v>
          </cell>
          <cell r="E1405">
            <v>12.94</v>
          </cell>
        </row>
        <row r="1406">
          <cell r="A1406">
            <v>3462</v>
          </cell>
          <cell r="B1406" t="str">
            <v>TUB u-PVC UZ 110mm X 6m 1,25MPa(181psi)</v>
          </cell>
          <cell r="C1406" t="str">
            <v>m</v>
          </cell>
          <cell r="D1406">
            <v>1</v>
          </cell>
          <cell r="E1406">
            <v>14.78</v>
          </cell>
        </row>
        <row r="1407">
          <cell r="A1407">
            <v>3463</v>
          </cell>
          <cell r="B1407" t="str">
            <v>TUB u-PVC UZ 110mm X 6m 1,60MPa(232psi)</v>
          </cell>
          <cell r="C1407" t="str">
            <v>m</v>
          </cell>
          <cell r="D1407">
            <v>1</v>
          </cell>
          <cell r="E1407">
            <v>18.8</v>
          </cell>
        </row>
        <row r="1408">
          <cell r="A1408">
            <v>3464</v>
          </cell>
          <cell r="B1408" t="str">
            <v>TUB u-PVC UZ 160mm X 6m 0,63MPa(  91psi)</v>
          </cell>
          <cell r="C1408" t="str">
            <v>m</v>
          </cell>
          <cell r="D1408">
            <v>1</v>
          </cell>
          <cell r="E1408">
            <v>19.05</v>
          </cell>
        </row>
        <row r="1409">
          <cell r="A1409">
            <v>3465</v>
          </cell>
          <cell r="B1409" t="str">
            <v>TUB u-PVC UZ 160mm X 6m 0,80MPa(116psi)</v>
          </cell>
          <cell r="C1409" t="str">
            <v>m</v>
          </cell>
          <cell r="D1409">
            <v>1</v>
          </cell>
          <cell r="E1409">
            <v>23.21</v>
          </cell>
        </row>
        <row r="1410">
          <cell r="A1410">
            <v>3466</v>
          </cell>
          <cell r="B1410" t="str">
            <v>TUB u-PVC UZ 160mm X 6m 1,00Mpa(145psi)</v>
          </cell>
          <cell r="C1410" t="str">
            <v>m</v>
          </cell>
          <cell r="D1410">
            <v>1</v>
          </cell>
          <cell r="E1410">
            <v>30.01</v>
          </cell>
        </row>
        <row r="1411">
          <cell r="A1411">
            <v>3467</v>
          </cell>
          <cell r="B1411" t="str">
            <v>TUB u-PVC UZ 160mm X 6m 1,25MPa(181psi)</v>
          </cell>
          <cell r="C1411" t="str">
            <v>m</v>
          </cell>
          <cell r="D1411">
            <v>1</v>
          </cell>
          <cell r="E1411">
            <v>34.79</v>
          </cell>
        </row>
        <row r="1412">
          <cell r="A1412">
            <v>3468</v>
          </cell>
          <cell r="B1412" t="str">
            <v>TUB u-PVC UZ 160mm X 6m 1,60MPa(232psi)</v>
          </cell>
          <cell r="C1412" t="str">
            <v>m</v>
          </cell>
          <cell r="D1412">
            <v>1</v>
          </cell>
          <cell r="E1412">
            <v>40.950000000000003</v>
          </cell>
        </row>
        <row r="1413">
          <cell r="A1413">
            <v>3469</v>
          </cell>
          <cell r="B1413" t="str">
            <v>TUB u-PVC UZ 200mm X 6m 0,63MPa(  91psi)</v>
          </cell>
          <cell r="C1413" t="str">
            <v>m</v>
          </cell>
          <cell r="D1413">
            <v>1</v>
          </cell>
          <cell r="E1413">
            <v>30.4</v>
          </cell>
        </row>
        <row r="1414">
          <cell r="A1414">
            <v>3470</v>
          </cell>
          <cell r="B1414" t="str">
            <v>TUB u-PVC UZ 200mm X 6m 0,80MPa(116psi)</v>
          </cell>
          <cell r="C1414" t="str">
            <v>m</v>
          </cell>
          <cell r="D1414">
            <v>1</v>
          </cell>
          <cell r="E1414">
            <v>37.369999999999997</v>
          </cell>
        </row>
        <row r="1415">
          <cell r="A1415">
            <v>3471</v>
          </cell>
          <cell r="B1415" t="str">
            <v>TUB u-PVC UZ 200mm X 6m 1,00Mpa(145psi)</v>
          </cell>
          <cell r="C1415" t="str">
            <v>m</v>
          </cell>
          <cell r="D1415">
            <v>1</v>
          </cell>
          <cell r="E1415">
            <v>44.42</v>
          </cell>
        </row>
        <row r="1416">
          <cell r="A1416">
            <v>3472</v>
          </cell>
          <cell r="B1416" t="str">
            <v>TUB u-PVC UZ 200mm X 6m 1,25MPa(181psi)</v>
          </cell>
          <cell r="C1416" t="str">
            <v>m</v>
          </cell>
          <cell r="D1416">
            <v>1</v>
          </cell>
          <cell r="E1416">
            <v>55.11</v>
          </cell>
        </row>
        <row r="1417">
          <cell r="A1417">
            <v>3473</v>
          </cell>
          <cell r="B1417" t="str">
            <v>TUB u-PVC UZ 200mm X 6m 1,60MPa(232psi)</v>
          </cell>
          <cell r="C1417" t="str">
            <v>m</v>
          </cell>
          <cell r="D1417">
            <v>1</v>
          </cell>
          <cell r="E1417">
            <v>68.14</v>
          </cell>
        </row>
        <row r="1418">
          <cell r="A1418">
            <v>3474</v>
          </cell>
          <cell r="B1418" t="str">
            <v>TUB u-PVC UZ 250mm X 6m 0,63MPa(  91psi)</v>
          </cell>
          <cell r="C1418" t="str">
            <v>m</v>
          </cell>
          <cell r="D1418">
            <v>1</v>
          </cell>
          <cell r="E1418">
            <v>52.71</v>
          </cell>
        </row>
        <row r="1419">
          <cell r="A1419">
            <v>3475</v>
          </cell>
          <cell r="B1419" t="str">
            <v>TUB u-PVC UZ 250mm X 6m 0,80MPa(116psi)</v>
          </cell>
          <cell r="C1419" t="str">
            <v>m</v>
          </cell>
          <cell r="D1419">
            <v>1</v>
          </cell>
          <cell r="E1419">
            <v>63.03</v>
          </cell>
        </row>
        <row r="1420">
          <cell r="A1420">
            <v>3476</v>
          </cell>
          <cell r="B1420" t="str">
            <v>TUB u-PVC UZ 250mm X 6m 1,00Mpa(145psi)</v>
          </cell>
          <cell r="C1420" t="str">
            <v>m</v>
          </cell>
          <cell r="D1420">
            <v>1</v>
          </cell>
          <cell r="E1420">
            <v>74.63</v>
          </cell>
        </row>
        <row r="1421">
          <cell r="A1421">
            <v>3477</v>
          </cell>
          <cell r="B1421" t="str">
            <v>TUB u-PVC UZ 250mm X 6m 1,25MPa(181psi)</v>
          </cell>
          <cell r="C1421" t="str">
            <v>m</v>
          </cell>
          <cell r="D1421">
            <v>1</v>
          </cell>
          <cell r="E1421">
            <v>91.14</v>
          </cell>
        </row>
        <row r="1422">
          <cell r="A1422">
            <v>3478</v>
          </cell>
          <cell r="B1422" t="str">
            <v>TUB u-PVC UZ 250mm X 6m 1,60MPa(232psi)</v>
          </cell>
          <cell r="C1422" t="str">
            <v>m</v>
          </cell>
          <cell r="D1422">
            <v>1</v>
          </cell>
          <cell r="E1422">
            <v>103.47</v>
          </cell>
        </row>
        <row r="1423">
          <cell r="A1423">
            <v>3479</v>
          </cell>
          <cell r="B1423" t="str">
            <v>TUB u-PVC UZ 315mm X 6m 0,63MPa(  91psi)</v>
          </cell>
          <cell r="C1423" t="str">
            <v>m</v>
          </cell>
          <cell r="D1423">
            <v>1</v>
          </cell>
          <cell r="E1423">
            <v>83.91</v>
          </cell>
        </row>
        <row r="1424">
          <cell r="A1424">
            <v>3480</v>
          </cell>
          <cell r="B1424" t="str">
            <v>TUB u-PVC UZ 315mm X 6m 0,80MPa(116psi)</v>
          </cell>
          <cell r="C1424" t="str">
            <v>m</v>
          </cell>
          <cell r="D1424">
            <v>1</v>
          </cell>
          <cell r="E1424">
            <v>102.23</v>
          </cell>
        </row>
        <row r="1425">
          <cell r="A1425">
            <v>3481</v>
          </cell>
          <cell r="B1425" t="str">
            <v>TUB u-PVC UZ 315mm X 6m 1,00Mpa(145psi)</v>
          </cell>
          <cell r="C1425" t="str">
            <v>m</v>
          </cell>
          <cell r="D1425">
            <v>1</v>
          </cell>
          <cell r="E1425">
            <v>121.71</v>
          </cell>
        </row>
        <row r="1426">
          <cell r="A1426">
            <v>3482</v>
          </cell>
          <cell r="B1426" t="str">
            <v>TUB u-PVC UZ 315mm X 6m 1,25MPa(181psi)</v>
          </cell>
          <cell r="C1426" t="str">
            <v>m</v>
          </cell>
          <cell r="D1426">
            <v>1</v>
          </cell>
          <cell r="E1426">
            <v>317.29000000000002</v>
          </cell>
        </row>
        <row r="1427">
          <cell r="A1427">
            <v>3483</v>
          </cell>
          <cell r="B1427" t="str">
            <v>TUB u-PVC UZ 315mm X 6m 1,60MPa(232psi)</v>
          </cell>
          <cell r="C1427" t="str">
            <v>m</v>
          </cell>
          <cell r="D1427">
            <v>1</v>
          </cell>
          <cell r="E1427">
            <v>190.13</v>
          </cell>
        </row>
        <row r="1428">
          <cell r="A1428">
            <v>3484</v>
          </cell>
          <cell r="B1428" t="str">
            <v>Válvula check bridada diam 2 1/2"</v>
          </cell>
          <cell r="C1428" t="str">
            <v>u</v>
          </cell>
          <cell r="D1428">
            <v>1</v>
          </cell>
          <cell r="E1428">
            <v>423.21</v>
          </cell>
        </row>
        <row r="1429">
          <cell r="A1429">
            <v>3485</v>
          </cell>
          <cell r="B1429" t="str">
            <v>Válvula check bridada diam 3"</v>
          </cell>
          <cell r="C1429" t="str">
            <v>u</v>
          </cell>
          <cell r="D1429">
            <v>1</v>
          </cell>
        </row>
        <row r="1430">
          <cell r="A1430">
            <v>3486</v>
          </cell>
          <cell r="B1430" t="str">
            <v>Válvula check bridada diam 4"</v>
          </cell>
          <cell r="C1430" t="str">
            <v>u</v>
          </cell>
          <cell r="D1430">
            <v>1</v>
          </cell>
        </row>
        <row r="1431">
          <cell r="A1431">
            <v>3487</v>
          </cell>
          <cell r="B1431" t="str">
            <v>Válvula check bridada diam 6"</v>
          </cell>
          <cell r="C1431" t="str">
            <v>u</v>
          </cell>
          <cell r="D1431">
            <v>1</v>
          </cell>
          <cell r="E1431">
            <v>1157.01</v>
          </cell>
        </row>
        <row r="1432">
          <cell r="A1432">
            <v>3488</v>
          </cell>
          <cell r="B1432" t="str">
            <v>Válvula check roscada diam 1 1/2"</v>
          </cell>
          <cell r="C1432" t="str">
            <v>u</v>
          </cell>
          <cell r="D1432">
            <v>1</v>
          </cell>
          <cell r="E1432">
            <v>43.74</v>
          </cell>
        </row>
        <row r="1433">
          <cell r="A1433">
            <v>3489</v>
          </cell>
          <cell r="B1433" t="str">
            <v>Válvula check roscada diam 1 1/4"</v>
          </cell>
          <cell r="C1433" t="str">
            <v>u</v>
          </cell>
          <cell r="D1433">
            <v>1</v>
          </cell>
          <cell r="E1433">
            <v>32.39</v>
          </cell>
        </row>
        <row r="1434">
          <cell r="A1434">
            <v>3490</v>
          </cell>
          <cell r="B1434" t="str">
            <v>Válvula check roscada diam 1"</v>
          </cell>
          <cell r="C1434" t="str">
            <v>u</v>
          </cell>
          <cell r="D1434">
            <v>1</v>
          </cell>
          <cell r="E1434">
            <v>29.1</v>
          </cell>
        </row>
        <row r="1435">
          <cell r="A1435">
            <v>3491</v>
          </cell>
          <cell r="B1435" t="str">
            <v>Válvula check roscada R.W diam 1/2"</v>
          </cell>
          <cell r="C1435" t="str">
            <v>u</v>
          </cell>
          <cell r="D1435">
            <v>1</v>
          </cell>
          <cell r="E1435">
            <v>17.62</v>
          </cell>
        </row>
        <row r="1436">
          <cell r="A1436">
            <v>3492</v>
          </cell>
          <cell r="B1436" t="str">
            <v>Válvula check roscada diam 2"</v>
          </cell>
          <cell r="C1436" t="str">
            <v>u</v>
          </cell>
          <cell r="D1436">
            <v>1</v>
          </cell>
          <cell r="E1436">
            <v>68.31</v>
          </cell>
        </row>
        <row r="1437">
          <cell r="A1437">
            <v>3493</v>
          </cell>
          <cell r="B1437" t="str">
            <v>Válvula check roscada diam 3"</v>
          </cell>
          <cell r="C1437" t="str">
            <v>u</v>
          </cell>
          <cell r="D1437">
            <v>1</v>
          </cell>
          <cell r="E1437">
            <v>85.62</v>
          </cell>
        </row>
        <row r="1438">
          <cell r="A1438">
            <v>3494</v>
          </cell>
          <cell r="B1438" t="str">
            <v>Válvula compuerta bridada diam 3"</v>
          </cell>
          <cell r="C1438" t="str">
            <v>u</v>
          </cell>
          <cell r="D1438">
            <v>1</v>
          </cell>
        </row>
        <row r="1439">
          <cell r="A1439">
            <v>3495</v>
          </cell>
          <cell r="B1439" t="str">
            <v>Válvula compuerta bridadas diam  4"</v>
          </cell>
          <cell r="C1439" t="str">
            <v>u</v>
          </cell>
          <cell r="D1439">
            <v>1</v>
          </cell>
          <cell r="E1439">
            <v>516.04999999999995</v>
          </cell>
        </row>
        <row r="1440">
          <cell r="A1440">
            <v>3496</v>
          </cell>
          <cell r="B1440" t="str">
            <v>Válvula compuerta bridadas diam 6"</v>
          </cell>
          <cell r="C1440" t="str">
            <v>u</v>
          </cell>
          <cell r="D1440">
            <v>1</v>
          </cell>
        </row>
        <row r="1441">
          <cell r="A1441">
            <v>3497</v>
          </cell>
          <cell r="B1441" t="str">
            <v>Válvula check diam  3/4"</v>
          </cell>
          <cell r="C1441" t="str">
            <v>u</v>
          </cell>
          <cell r="D1441">
            <v>1</v>
          </cell>
          <cell r="E1441">
            <v>39.04</v>
          </cell>
        </row>
        <row r="1442">
          <cell r="A1442">
            <v>3498</v>
          </cell>
          <cell r="B1442" t="str">
            <v>Válvula compuerta roscada diam  3/4"</v>
          </cell>
          <cell r="C1442" t="str">
            <v>u</v>
          </cell>
          <cell r="D1442">
            <v>1</v>
          </cell>
          <cell r="E1442">
            <v>33.22</v>
          </cell>
        </row>
        <row r="1443">
          <cell r="A1443">
            <v>3499</v>
          </cell>
          <cell r="B1443" t="str">
            <v>Válvula compuerta roscada diam 1"</v>
          </cell>
          <cell r="C1443" t="str">
            <v>u</v>
          </cell>
          <cell r="D1443">
            <v>1</v>
          </cell>
          <cell r="E1443">
            <v>30.01</v>
          </cell>
        </row>
        <row r="1444">
          <cell r="A1444">
            <v>3500</v>
          </cell>
          <cell r="B1444" t="str">
            <v>Válvula compuerta roscada diam  1 1/4"</v>
          </cell>
          <cell r="C1444" t="str">
            <v>u</v>
          </cell>
          <cell r="D1444">
            <v>1</v>
          </cell>
          <cell r="E1444">
            <v>63</v>
          </cell>
        </row>
        <row r="1445">
          <cell r="A1445">
            <v>3501</v>
          </cell>
          <cell r="B1445" t="str">
            <v>Válvula compuerta roscada diam  11/2"</v>
          </cell>
          <cell r="C1445" t="str">
            <v>u</v>
          </cell>
          <cell r="D1445">
            <v>1</v>
          </cell>
          <cell r="E1445">
            <v>67.13</v>
          </cell>
        </row>
        <row r="1446">
          <cell r="A1446">
            <v>3502</v>
          </cell>
          <cell r="B1446" t="str">
            <v>Válvula compuerta roscada diam  2"</v>
          </cell>
          <cell r="C1446" t="str">
            <v>u</v>
          </cell>
          <cell r="D1446">
            <v>1</v>
          </cell>
          <cell r="E1446">
            <v>72.34</v>
          </cell>
        </row>
        <row r="1447">
          <cell r="A1447">
            <v>3503</v>
          </cell>
          <cell r="B1447" t="str">
            <v>Válvula compuerta roscada diam  3"</v>
          </cell>
          <cell r="C1447" t="str">
            <v>u</v>
          </cell>
          <cell r="D1447">
            <v>1</v>
          </cell>
          <cell r="E1447">
            <v>108.39</v>
          </cell>
        </row>
        <row r="1448">
          <cell r="A1448">
            <v>3504</v>
          </cell>
          <cell r="B1448" t="str">
            <v>Válvula compuerta roscada diam  8"</v>
          </cell>
          <cell r="C1448" t="str">
            <v>u</v>
          </cell>
          <cell r="D1448">
            <v>1</v>
          </cell>
        </row>
        <row r="1449">
          <cell r="A1449">
            <v>3505</v>
          </cell>
          <cell r="B1449" t="str">
            <v>Tee de 63mm UZ</v>
          </cell>
          <cell r="C1449" t="str">
            <v>u</v>
          </cell>
          <cell r="D1449">
            <v>1</v>
          </cell>
          <cell r="E1449">
            <v>41.16</v>
          </cell>
        </row>
        <row r="1450">
          <cell r="A1450">
            <v>3506</v>
          </cell>
          <cell r="B1450" t="str">
            <v>Válvula de bola roscada diam 1/2"</v>
          </cell>
          <cell r="C1450" t="str">
            <v>u</v>
          </cell>
          <cell r="D1450">
            <v>1</v>
          </cell>
        </row>
        <row r="1451">
          <cell r="A1451">
            <v>3507</v>
          </cell>
          <cell r="B1451" t="str">
            <v>Válvula de bola roscada diam 1"</v>
          </cell>
          <cell r="C1451" t="str">
            <v>u</v>
          </cell>
          <cell r="D1451">
            <v>1</v>
          </cell>
        </row>
        <row r="1452">
          <cell r="A1452">
            <v>3508</v>
          </cell>
          <cell r="B1452" t="str">
            <v>Válvula de bola roscada diam 1¼"</v>
          </cell>
          <cell r="C1452" t="str">
            <v>u</v>
          </cell>
          <cell r="D1452">
            <v>1</v>
          </cell>
        </row>
        <row r="1453">
          <cell r="A1453">
            <v>3509</v>
          </cell>
          <cell r="B1453" t="str">
            <v>Válvula de bola roscada diam 2"</v>
          </cell>
          <cell r="C1453" t="str">
            <v>u</v>
          </cell>
          <cell r="D1453">
            <v>1</v>
          </cell>
          <cell r="E1453">
            <v>25.63</v>
          </cell>
        </row>
        <row r="1454">
          <cell r="A1454">
            <v>3510</v>
          </cell>
          <cell r="B1454" t="str">
            <v>Válvula de bola roscada diam 2 1/2"</v>
          </cell>
          <cell r="C1454" t="str">
            <v>u</v>
          </cell>
          <cell r="D1454">
            <v>1</v>
          </cell>
          <cell r="E1454">
            <v>42.09</v>
          </cell>
        </row>
        <row r="1455">
          <cell r="A1455">
            <v>3511</v>
          </cell>
          <cell r="B1455" t="str">
            <v xml:space="preserve">Válvula de Control, D= 1/2" </v>
          </cell>
          <cell r="C1455" t="str">
            <v>u</v>
          </cell>
          <cell r="D1455">
            <v>1</v>
          </cell>
          <cell r="E1455">
            <v>12.06</v>
          </cell>
        </row>
        <row r="1456">
          <cell r="A1456">
            <v>3512</v>
          </cell>
          <cell r="B1456" t="str">
            <v xml:space="preserve">Válvula de Control, D=1 1/2" </v>
          </cell>
          <cell r="C1456" t="str">
            <v>u</v>
          </cell>
          <cell r="D1456">
            <v>1</v>
          </cell>
          <cell r="E1456">
            <v>36.1</v>
          </cell>
        </row>
        <row r="1457">
          <cell r="A1457">
            <v>3513</v>
          </cell>
          <cell r="B1457" t="str">
            <v xml:space="preserve">Válvula de Control, D=1" </v>
          </cell>
          <cell r="C1457" t="str">
            <v>u</v>
          </cell>
          <cell r="D1457">
            <v>1</v>
          </cell>
          <cell r="E1457">
            <v>25.26</v>
          </cell>
        </row>
        <row r="1458">
          <cell r="A1458">
            <v>3514</v>
          </cell>
          <cell r="B1458" t="str">
            <v xml:space="preserve">Válvula de Control, D=2 1/2" </v>
          </cell>
          <cell r="C1458" t="str">
            <v>u</v>
          </cell>
          <cell r="D1458">
            <v>1</v>
          </cell>
          <cell r="E1458">
            <v>94.58</v>
          </cell>
        </row>
        <row r="1459">
          <cell r="A1459">
            <v>3515</v>
          </cell>
          <cell r="B1459" t="str">
            <v xml:space="preserve">Válvula de Control, D=2" </v>
          </cell>
          <cell r="C1459" t="str">
            <v>u</v>
          </cell>
          <cell r="D1459">
            <v>1</v>
          </cell>
          <cell r="E1459">
            <v>48.51</v>
          </cell>
        </row>
        <row r="1460">
          <cell r="A1460">
            <v>3516</v>
          </cell>
          <cell r="B1460" t="str">
            <v xml:space="preserve">Válvula de Control, D=3/4" </v>
          </cell>
          <cell r="C1460" t="str">
            <v>u</v>
          </cell>
          <cell r="D1460">
            <v>1</v>
          </cell>
          <cell r="E1460">
            <v>22.06</v>
          </cell>
        </row>
        <row r="1461">
          <cell r="A1461">
            <v>3517</v>
          </cell>
          <cell r="B1461" t="str">
            <v>Válvula de control 1/2"RW</v>
          </cell>
          <cell r="C1461" t="str">
            <v>u</v>
          </cell>
          <cell r="D1461">
            <v>1</v>
          </cell>
          <cell r="E1461">
            <v>26.63</v>
          </cell>
        </row>
        <row r="1462">
          <cell r="A1462">
            <v>3518</v>
          </cell>
          <cell r="B1462" t="str">
            <v>Válvula de control  3/4" RW</v>
          </cell>
          <cell r="C1462" t="str">
            <v>u</v>
          </cell>
          <cell r="D1462">
            <v>1</v>
          </cell>
          <cell r="E1462">
            <v>28.55</v>
          </cell>
        </row>
        <row r="1463">
          <cell r="A1463">
            <v>3519</v>
          </cell>
          <cell r="B1463" t="str">
            <v>Válvula esférica acero inoxidable1/2"</v>
          </cell>
          <cell r="C1463" t="str">
            <v>u</v>
          </cell>
          <cell r="D1463">
            <v>1</v>
          </cell>
          <cell r="E1463">
            <v>30.55</v>
          </cell>
        </row>
        <row r="1464">
          <cell r="A1464">
            <v>3520</v>
          </cell>
          <cell r="B1464" t="str">
            <v>Válvula esférica acero inoxidable3/4"</v>
          </cell>
          <cell r="C1464" t="str">
            <v>u</v>
          </cell>
          <cell r="D1464">
            <v>1</v>
          </cell>
          <cell r="E1464">
            <v>40.43</v>
          </cell>
        </row>
        <row r="1465">
          <cell r="A1465">
            <v>3521</v>
          </cell>
          <cell r="B1465" t="str">
            <v>Válvula esférica acero inoxidable1"</v>
          </cell>
          <cell r="C1465" t="str">
            <v>u</v>
          </cell>
          <cell r="D1465">
            <v>1</v>
          </cell>
          <cell r="E1465">
            <v>51.95</v>
          </cell>
        </row>
        <row r="1466">
          <cell r="A1466">
            <v>3522</v>
          </cell>
          <cell r="B1466" t="str">
            <v>Válvula esférica acero inoxidable1 1/4"</v>
          </cell>
          <cell r="C1466" t="str">
            <v>u</v>
          </cell>
          <cell r="D1466">
            <v>1</v>
          </cell>
          <cell r="E1466">
            <v>78.3</v>
          </cell>
        </row>
        <row r="1467">
          <cell r="A1467">
            <v>3523</v>
          </cell>
          <cell r="B1467" t="str">
            <v>Válvula esférica acero inoxidable1 1/2"</v>
          </cell>
          <cell r="C1467" t="str">
            <v>u</v>
          </cell>
          <cell r="D1467">
            <v>1</v>
          </cell>
          <cell r="E1467">
            <v>97.38</v>
          </cell>
        </row>
        <row r="1468">
          <cell r="A1468">
            <v>3524</v>
          </cell>
          <cell r="B1468" t="str">
            <v>Válvula esférica acero inoxidable2"</v>
          </cell>
          <cell r="C1468" t="str">
            <v>u</v>
          </cell>
          <cell r="D1468">
            <v>1</v>
          </cell>
          <cell r="E1468">
            <v>139.44</v>
          </cell>
        </row>
        <row r="1469">
          <cell r="A1469">
            <v>3525</v>
          </cell>
          <cell r="B1469" t="str">
            <v>Válvula esférica acero inoxidable 2 1/2"</v>
          </cell>
          <cell r="C1469" t="str">
            <v>u</v>
          </cell>
          <cell r="D1469">
            <v>1</v>
          </cell>
          <cell r="E1469">
            <v>292.38</v>
          </cell>
        </row>
        <row r="1470">
          <cell r="A1470">
            <v>3526</v>
          </cell>
          <cell r="B1470" t="str">
            <v>Válvula esférica acero inoxidable 3"</v>
          </cell>
          <cell r="C1470" t="str">
            <v>u</v>
          </cell>
          <cell r="D1470">
            <v>1</v>
          </cell>
          <cell r="E1470">
            <v>471.34</v>
          </cell>
        </row>
        <row r="1471">
          <cell r="A1471">
            <v>3527</v>
          </cell>
          <cell r="B1471" t="str">
            <v>Válvula esférica acero inoxidable 4"</v>
          </cell>
          <cell r="C1471" t="str">
            <v>u</v>
          </cell>
          <cell r="D1471">
            <v>1</v>
          </cell>
          <cell r="E1471">
            <v>693</v>
          </cell>
        </row>
        <row r="1472">
          <cell r="A1472">
            <v>3528</v>
          </cell>
          <cell r="B1472" t="str">
            <v>Válvulas de compuerta R.W. DE 3"</v>
          </cell>
          <cell r="C1472" t="str">
            <v>u</v>
          </cell>
          <cell r="D1472">
            <v>1</v>
          </cell>
          <cell r="E1472">
            <v>177.16</v>
          </cell>
        </row>
        <row r="1473">
          <cell r="A1473">
            <v>3529</v>
          </cell>
          <cell r="B1473" t="str">
            <v>Válvulas de compuerta R.W. DE 4"</v>
          </cell>
          <cell r="C1473" t="str">
            <v>u</v>
          </cell>
          <cell r="D1473">
            <v>1</v>
          </cell>
          <cell r="E1473">
            <v>463.03</v>
          </cell>
        </row>
        <row r="1474">
          <cell r="A1474">
            <v>3530</v>
          </cell>
          <cell r="B1474" t="str">
            <v>Válvula de Control de 1 1/4"</v>
          </cell>
          <cell r="C1474" t="str">
            <v>u</v>
          </cell>
          <cell r="D1474">
            <v>1</v>
          </cell>
          <cell r="E1474">
            <v>32.65</v>
          </cell>
        </row>
        <row r="1475">
          <cell r="A1475">
            <v>3531</v>
          </cell>
          <cell r="B1475" t="str">
            <v xml:space="preserve">Válvula de Control, D= 3" </v>
          </cell>
          <cell r="C1475" t="str">
            <v>u</v>
          </cell>
          <cell r="D1475">
            <v>1</v>
          </cell>
          <cell r="E1475">
            <v>254.89</v>
          </cell>
        </row>
        <row r="1476">
          <cell r="A1476">
            <v>3532</v>
          </cell>
          <cell r="B1476" t="str">
            <v xml:space="preserve">Válvula de Control, D= 3 1/2" </v>
          </cell>
          <cell r="C1476" t="str">
            <v>u</v>
          </cell>
          <cell r="D1476">
            <v>1</v>
          </cell>
          <cell r="E1476">
            <v>375.52</v>
          </cell>
        </row>
        <row r="1477">
          <cell r="A1477">
            <v>3533</v>
          </cell>
          <cell r="B1477" t="str">
            <v xml:space="preserve">Válvula de Compuerta, D= 1/2" </v>
          </cell>
          <cell r="C1477" t="str">
            <v>u</v>
          </cell>
          <cell r="D1477">
            <v>1</v>
          </cell>
          <cell r="E1477">
            <v>12.69</v>
          </cell>
        </row>
        <row r="1478">
          <cell r="A1478">
            <v>3534</v>
          </cell>
          <cell r="B1478" t="str">
            <v>Tubería E/C PVC 75mm 1MPa</v>
          </cell>
          <cell r="C1478" t="str">
            <v>m</v>
          </cell>
          <cell r="D1478">
            <v>1</v>
          </cell>
          <cell r="E1478">
            <v>6.47</v>
          </cell>
        </row>
        <row r="1479">
          <cell r="A1479">
            <v>3535</v>
          </cell>
          <cell r="B1479" t="str">
            <v xml:space="preserve"> Bomba de 6HP y tanque hidroneumático 119.7galones Sistema AA.PP</v>
          </cell>
          <cell r="C1479" t="str">
            <v>u</v>
          </cell>
          <cell r="D1479">
            <v>1</v>
          </cell>
          <cell r="E1479">
            <v>7122.89</v>
          </cell>
        </row>
        <row r="1480">
          <cell r="A1480">
            <v>3536</v>
          </cell>
          <cell r="B1480" t="str">
            <v xml:space="preserve">Bomba de 7,5HP y bomba jockey 1,5HP Sistema Contra Incendios </v>
          </cell>
          <cell r="C1480" t="str">
            <v>u</v>
          </cell>
          <cell r="D1480">
            <v>1</v>
          </cell>
          <cell r="E1480">
            <v>4993.17</v>
          </cell>
        </row>
        <row r="1481">
          <cell r="A1481">
            <v>3537</v>
          </cell>
          <cell r="B1481" t="str">
            <v>Planta Potabilizadora por hidroxigenacion iónica cap. 50m3/día</v>
          </cell>
          <cell r="C1481" t="str">
            <v>u</v>
          </cell>
          <cell r="D1481">
            <v>1</v>
          </cell>
          <cell r="E1481">
            <v>36490.25</v>
          </cell>
        </row>
        <row r="1482">
          <cell r="A1482">
            <v>3538</v>
          </cell>
          <cell r="B1482" t="str">
            <v>Equipo de Ozono Residual cap.2,5gr/h</v>
          </cell>
          <cell r="C1482" t="str">
            <v>u</v>
          </cell>
          <cell r="D1482">
            <v>1</v>
          </cell>
          <cell r="E1482">
            <v>8572.35</v>
          </cell>
        </row>
        <row r="1483">
          <cell r="A1483">
            <v>3539</v>
          </cell>
          <cell r="B1483" t="str">
            <v xml:space="preserve"> Bomba de 7,5HP y tanque hidroneumático 500galones Sistema AA.PP</v>
          </cell>
          <cell r="C1483" t="str">
            <v>u</v>
          </cell>
          <cell r="D1483">
            <v>1</v>
          </cell>
          <cell r="E1483">
            <v>6172.21</v>
          </cell>
        </row>
        <row r="1484">
          <cell r="A1484">
            <v>3540</v>
          </cell>
          <cell r="B1484" t="str">
            <v>Reductor PVC U/R ø1 1/2" a 1"</v>
          </cell>
          <cell r="C1484" t="str">
            <v>u</v>
          </cell>
          <cell r="D1484">
            <v>1</v>
          </cell>
          <cell r="E1484">
            <v>3.87</v>
          </cell>
        </row>
        <row r="1485">
          <cell r="A1485">
            <v>3541</v>
          </cell>
          <cell r="B1485" t="str">
            <v>Reductor PVC U/R ø1 1/2" a 1/2"</v>
          </cell>
          <cell r="C1485" t="str">
            <v>u</v>
          </cell>
          <cell r="D1485">
            <v>1</v>
          </cell>
          <cell r="E1485">
            <v>3.87</v>
          </cell>
        </row>
        <row r="1486">
          <cell r="A1486">
            <v>3542</v>
          </cell>
          <cell r="B1486" t="str">
            <v>Reductor PVC U/R ø 2" a 1 1/2"</v>
          </cell>
          <cell r="C1486" t="str">
            <v>u</v>
          </cell>
          <cell r="D1486">
            <v>1</v>
          </cell>
          <cell r="E1486">
            <v>4.26</v>
          </cell>
        </row>
        <row r="1487">
          <cell r="A1487">
            <v>3543</v>
          </cell>
          <cell r="B1487" t="str">
            <v>Planta Potabilizadora por hidroxigenacion iónica cap. 20m3/día</v>
          </cell>
          <cell r="C1487" t="str">
            <v>u</v>
          </cell>
          <cell r="D1487">
            <v>1</v>
          </cell>
          <cell r="E1487">
            <v>17845.349999999999</v>
          </cell>
        </row>
        <row r="1488">
          <cell r="A1488">
            <v>3544</v>
          </cell>
          <cell r="B1488" t="str">
            <v>Reservorio PVC de 5m3 incluye accesorios</v>
          </cell>
          <cell r="C1488" t="str">
            <v>u</v>
          </cell>
          <cell r="D1488">
            <v>1</v>
          </cell>
          <cell r="E1488">
            <v>660.15</v>
          </cell>
        </row>
        <row r="1489">
          <cell r="A1489">
            <v>3545</v>
          </cell>
          <cell r="B1489" t="str">
            <v>Reservorio PVC tipo botella de 21,5m3 incluye accesorios</v>
          </cell>
          <cell r="C1489" t="str">
            <v>u</v>
          </cell>
          <cell r="D1489">
            <v>1</v>
          </cell>
        </row>
        <row r="1490">
          <cell r="A1490">
            <v>3546</v>
          </cell>
          <cell r="B1490" t="str">
            <v>Equipo de Ozono Residual cap.1 gr/h</v>
          </cell>
          <cell r="C1490" t="str">
            <v>u</v>
          </cell>
          <cell r="D1490">
            <v>1</v>
          </cell>
          <cell r="E1490">
            <v>3820.78</v>
          </cell>
        </row>
        <row r="1491">
          <cell r="A1491">
            <v>3547</v>
          </cell>
          <cell r="B1491" t="str">
            <v>Planta Potabilizadora por hidroxigenacion iónica cap. 1,8m3/día</v>
          </cell>
          <cell r="C1491" t="str">
            <v>u</v>
          </cell>
          <cell r="D1491">
            <v>1</v>
          </cell>
          <cell r="E1491">
            <v>15777.81</v>
          </cell>
        </row>
        <row r="1492">
          <cell r="A1492">
            <v>3548</v>
          </cell>
          <cell r="B1492" t="str">
            <v>Reductor PVC_P D=63x50mm</v>
          </cell>
          <cell r="C1492" t="str">
            <v>u</v>
          </cell>
          <cell r="D1492">
            <v>1</v>
          </cell>
          <cell r="E1492">
            <v>4.29</v>
          </cell>
        </row>
        <row r="1493">
          <cell r="A1493">
            <v>3549</v>
          </cell>
          <cell r="B1493" t="str">
            <v>Reductor PVC_P D=90x63mm</v>
          </cell>
          <cell r="C1493" t="str">
            <v>u</v>
          </cell>
          <cell r="D1493">
            <v>1</v>
          </cell>
          <cell r="E1493">
            <v>7.38</v>
          </cell>
        </row>
        <row r="1494">
          <cell r="A1494">
            <v>3550</v>
          </cell>
          <cell r="B1494" t="str">
            <v>Tee de PVC -P 50mm</v>
          </cell>
          <cell r="C1494" t="str">
            <v>u</v>
          </cell>
          <cell r="D1494">
            <v>1</v>
          </cell>
          <cell r="E1494">
            <v>11.16</v>
          </cell>
        </row>
        <row r="1495">
          <cell r="A1495">
            <v>3551</v>
          </cell>
          <cell r="B1495" t="str">
            <v>Tapón PVC -P D=50mm</v>
          </cell>
          <cell r="C1495" t="str">
            <v>u</v>
          </cell>
          <cell r="D1495">
            <v>1</v>
          </cell>
          <cell r="E1495">
            <v>3.44</v>
          </cell>
        </row>
        <row r="1496">
          <cell r="A1496">
            <v>3552</v>
          </cell>
          <cell r="B1496" t="str">
            <v>Tapón hembra PVC -P D=63mm</v>
          </cell>
          <cell r="C1496" t="str">
            <v>u</v>
          </cell>
          <cell r="D1496">
            <v>1</v>
          </cell>
          <cell r="E1496">
            <v>5.42</v>
          </cell>
        </row>
        <row r="1497">
          <cell r="A1497">
            <v>3553</v>
          </cell>
          <cell r="B1497" t="str">
            <v>Planta Potabilizadora por hidroxigenacion iónica cap. 35 GPM</v>
          </cell>
          <cell r="C1497" t="str">
            <v>u</v>
          </cell>
          <cell r="D1497">
            <v>1</v>
          </cell>
          <cell r="E1497">
            <v>27752.76</v>
          </cell>
        </row>
        <row r="1498">
          <cell r="A1498">
            <v>3554</v>
          </cell>
          <cell r="B1498" t="str">
            <v>Sistema turbo depurador Cap.  30m/día incluye oxigenadores , válvulas, rastrillo clarificadores, ozonoficadores y control automático</v>
          </cell>
          <cell r="C1498" t="str">
            <v>u</v>
          </cell>
          <cell r="D1498">
            <v>1</v>
          </cell>
          <cell r="E1498">
            <v>43742.09</v>
          </cell>
        </row>
        <row r="1499">
          <cell r="A1499">
            <v>3555</v>
          </cell>
          <cell r="B1499" t="str">
            <v>TUB u-PVC EC   25mm X 6m 1,60MPa(232psi)</v>
          </cell>
          <cell r="C1499" t="str">
            <v>m</v>
          </cell>
          <cell r="D1499">
            <v>1</v>
          </cell>
          <cell r="E1499">
            <v>7.35</v>
          </cell>
        </row>
        <row r="1500">
          <cell r="A1500">
            <v>3556</v>
          </cell>
          <cell r="B1500" t="str">
            <v>Válvula de compuerta  de 6" bridada NIBCO</v>
          </cell>
          <cell r="C1500" t="str">
            <v>u</v>
          </cell>
          <cell r="D1500">
            <v>1</v>
          </cell>
          <cell r="E1500">
            <v>1143.05</v>
          </cell>
        </row>
        <row r="1501">
          <cell r="A1501">
            <v>3557</v>
          </cell>
          <cell r="B1501" t="str">
            <v>Válvula de compuerta  de 2 1/2" bridada NIBCO</v>
          </cell>
          <cell r="C1501" t="str">
            <v>u</v>
          </cell>
          <cell r="D1501">
            <v>1</v>
          </cell>
          <cell r="E1501">
            <v>421.53</v>
          </cell>
        </row>
        <row r="1502">
          <cell r="A1502">
            <v>3558</v>
          </cell>
          <cell r="B1502" t="str">
            <v>Válvula de compuerta de 1" NIBCO</v>
          </cell>
          <cell r="C1502" t="str">
            <v>u</v>
          </cell>
          <cell r="D1502">
            <v>1</v>
          </cell>
          <cell r="E1502">
            <v>32.86</v>
          </cell>
        </row>
        <row r="1503">
          <cell r="A1503">
            <v>3559</v>
          </cell>
          <cell r="B1503" t="str">
            <v>Planta Potabilizadora -PAP-80P(80m3/día)instalada</v>
          </cell>
          <cell r="C1503" t="str">
            <v>u</v>
          </cell>
          <cell r="D1503">
            <v>1</v>
          </cell>
          <cell r="E1503">
            <v>48241.17</v>
          </cell>
        </row>
        <row r="1504">
          <cell r="A1504">
            <v>3560</v>
          </cell>
          <cell r="B1504" t="str">
            <v>Válvula esférica acero inoxidable 6"</v>
          </cell>
          <cell r="C1504" t="str">
            <v>u</v>
          </cell>
          <cell r="D1504">
            <v>1</v>
          </cell>
          <cell r="E1504">
            <v>1142.0899999999999</v>
          </cell>
        </row>
        <row r="1505">
          <cell r="A1505">
            <v>3561</v>
          </cell>
          <cell r="B1505" t="str">
            <v>Punto de tubería de acero inoxidable 1/2"</v>
          </cell>
          <cell r="C1505" t="str">
            <v>pto</v>
          </cell>
          <cell r="D1505">
            <v>1</v>
          </cell>
          <cell r="E1505">
            <v>55.14</v>
          </cell>
        </row>
        <row r="1506">
          <cell r="A1506">
            <v>3562</v>
          </cell>
          <cell r="B1506" t="str">
            <v>Tubería de acero inoxidable  3/4"</v>
          </cell>
          <cell r="C1506" t="str">
            <v>m</v>
          </cell>
          <cell r="D1506">
            <v>1</v>
          </cell>
          <cell r="E1506">
            <v>17.75</v>
          </cell>
        </row>
        <row r="1507">
          <cell r="A1507">
            <v>3563</v>
          </cell>
          <cell r="B1507" t="str">
            <v>Punto de Tubería de acero inoxidable 1"</v>
          </cell>
          <cell r="C1507" t="str">
            <v>pto</v>
          </cell>
          <cell r="D1507">
            <v>1</v>
          </cell>
          <cell r="E1507">
            <v>83.4</v>
          </cell>
        </row>
        <row r="1508">
          <cell r="A1508">
            <v>3564</v>
          </cell>
          <cell r="B1508" t="str">
            <v>Tubería de acero inoxidable 1 1/4"</v>
          </cell>
          <cell r="C1508" t="str">
            <v>m</v>
          </cell>
          <cell r="D1508">
            <v>1</v>
          </cell>
          <cell r="E1508">
            <v>26.85</v>
          </cell>
        </row>
        <row r="1509">
          <cell r="A1509">
            <v>3565</v>
          </cell>
          <cell r="B1509" t="str">
            <v>Tubería de acero inoxidable 1 1/2"</v>
          </cell>
          <cell r="C1509" t="str">
            <v>m</v>
          </cell>
          <cell r="D1509">
            <v>1</v>
          </cell>
          <cell r="E1509">
            <v>36.17</v>
          </cell>
        </row>
        <row r="1510">
          <cell r="A1510">
            <v>3566</v>
          </cell>
          <cell r="B1510" t="str">
            <v>Tubería de acero inoxidable 2"</v>
          </cell>
          <cell r="C1510" t="str">
            <v>m</v>
          </cell>
          <cell r="D1510">
            <v>1</v>
          </cell>
          <cell r="E1510">
            <v>58.41</v>
          </cell>
        </row>
        <row r="1511">
          <cell r="A1511">
            <v>3567</v>
          </cell>
          <cell r="B1511" t="str">
            <v>Tubería de acero inoxidable 2 1/2"</v>
          </cell>
          <cell r="C1511" t="str">
            <v>m</v>
          </cell>
          <cell r="D1511">
            <v>1</v>
          </cell>
          <cell r="E1511">
            <v>81.709999999999994</v>
          </cell>
        </row>
        <row r="1512">
          <cell r="A1512">
            <v>3568</v>
          </cell>
          <cell r="B1512" t="str">
            <v>Tubería de acero inoxidable 3"</v>
          </cell>
          <cell r="C1512" t="str">
            <v>m</v>
          </cell>
          <cell r="D1512">
            <v>1</v>
          </cell>
          <cell r="E1512">
            <v>153.34</v>
          </cell>
        </row>
        <row r="1513">
          <cell r="A1513">
            <v>3569</v>
          </cell>
          <cell r="B1513" t="str">
            <v>Tubería de acero inoxidable 4"</v>
          </cell>
          <cell r="C1513" t="str">
            <v>m</v>
          </cell>
          <cell r="D1513">
            <v>1</v>
          </cell>
          <cell r="E1513">
            <v>206.29</v>
          </cell>
        </row>
        <row r="1514">
          <cell r="A1514">
            <v>3570</v>
          </cell>
          <cell r="B1514" t="str">
            <v>Tubería de acero inoxidable 6"</v>
          </cell>
          <cell r="C1514" t="str">
            <v>m</v>
          </cell>
          <cell r="D1514">
            <v>1</v>
          </cell>
          <cell r="E1514">
            <v>277.24</v>
          </cell>
        </row>
        <row r="1515">
          <cell r="A1515">
            <v>3571</v>
          </cell>
          <cell r="B1515" t="str">
            <v>Acometida de agua potable de 1"</v>
          </cell>
          <cell r="C1515" t="str">
            <v>u</v>
          </cell>
          <cell r="D1515">
            <v>1</v>
          </cell>
          <cell r="E1515">
            <v>48.43</v>
          </cell>
        </row>
        <row r="1516">
          <cell r="A1516">
            <v>3572</v>
          </cell>
          <cell r="B1516" t="str">
            <v>Planta Potabilizadora por hidroxigenación iónica cap. 35m3/día</v>
          </cell>
          <cell r="C1516" t="str">
            <v>u</v>
          </cell>
          <cell r="D1516">
            <v>1</v>
          </cell>
          <cell r="E1516">
            <v>25880.97</v>
          </cell>
        </row>
        <row r="1517">
          <cell r="A1517">
            <v>3573</v>
          </cell>
          <cell r="B1517" t="str">
            <v>Válvula de control 90mm RW</v>
          </cell>
          <cell r="C1517" t="str">
            <v>u</v>
          </cell>
          <cell r="D1517">
            <v>1</v>
          </cell>
          <cell r="E1517">
            <v>37.79</v>
          </cell>
        </row>
        <row r="1518">
          <cell r="A1518">
            <v>3574</v>
          </cell>
          <cell r="B1518" t="str">
            <v>By pass  tuberia PVC ø 3/4 y valvulas RW</v>
          </cell>
          <cell r="C1518" t="str">
            <v>pto</v>
          </cell>
          <cell r="D1518">
            <v>1</v>
          </cell>
          <cell r="E1518">
            <v>92.38</v>
          </cell>
        </row>
        <row r="1519">
          <cell r="A1519">
            <v>3575</v>
          </cell>
          <cell r="B1519" t="str">
            <v>Sistema de bombeo de 5HP  con tanque hidroneumatico de 119gal</v>
          </cell>
          <cell r="C1519" t="str">
            <v>u</v>
          </cell>
          <cell r="D1519">
            <v>1</v>
          </cell>
          <cell r="E1519">
            <v>3766.69</v>
          </cell>
        </row>
        <row r="1520">
          <cell r="A1520">
            <v>3576</v>
          </cell>
          <cell r="B1520" t="str">
            <v>Sistema de bombeo de 1,5HP  con un tanque hidroneumatico de 119gal</v>
          </cell>
          <cell r="C1520" t="str">
            <v>u</v>
          </cell>
          <cell r="D1520">
            <v>1</v>
          </cell>
          <cell r="E1520">
            <v>3081.41</v>
          </cell>
        </row>
        <row r="1521">
          <cell r="A1521">
            <v>3577</v>
          </cell>
          <cell r="B1521" t="str">
            <v>Sistema de bombeo de 7,5HP con un tanque hidroneumatico de 119gal</v>
          </cell>
          <cell r="C1521" t="str">
            <v>u</v>
          </cell>
          <cell r="D1521">
            <v>1</v>
          </cell>
          <cell r="E1521">
            <v>5104.12</v>
          </cell>
        </row>
        <row r="1522">
          <cell r="A1522">
            <v>3578</v>
          </cell>
          <cell r="B1522" t="str">
            <v>Accesorios para cisterna(tapa, ventilacion, rebose y flotador)</v>
          </cell>
          <cell r="C1522" t="str">
            <v>u</v>
          </cell>
          <cell r="D1522">
            <v>1</v>
          </cell>
          <cell r="E1522">
            <v>160.9</v>
          </cell>
        </row>
        <row r="1523">
          <cell r="A1523">
            <v>3579</v>
          </cell>
          <cell r="B1523" t="str">
            <v xml:space="preserve">Medidor de agua de 1 1/4" </v>
          </cell>
          <cell r="C1523" t="str">
            <v>u</v>
          </cell>
          <cell r="D1523">
            <v>1</v>
          </cell>
          <cell r="E1523">
            <v>255.96</v>
          </cell>
        </row>
        <row r="1524">
          <cell r="A1524">
            <v>3580</v>
          </cell>
          <cell r="B1524" t="str">
            <v>Sistema de bombeo de 20HP TRIFASICO mas bomba  Jockers</v>
          </cell>
          <cell r="C1524" t="str">
            <v>u</v>
          </cell>
          <cell r="D1524">
            <v>1</v>
          </cell>
          <cell r="E1524">
            <v>7882.43</v>
          </cell>
        </row>
        <row r="1525">
          <cell r="A1525">
            <v>3581</v>
          </cell>
          <cell r="B1525" t="str">
            <v>Sistema de bombeo, 2 bombas 1/2" HP con tanque hidroneumático de 30 gal</v>
          </cell>
          <cell r="C1525" t="str">
            <v>u</v>
          </cell>
          <cell r="D1525">
            <v>1</v>
          </cell>
          <cell r="E1525">
            <v>879.34</v>
          </cell>
        </row>
        <row r="1526">
          <cell r="A1526">
            <v>3582</v>
          </cell>
          <cell r="B1526" t="str">
            <v xml:space="preserve">Medidor de agua de 1" </v>
          </cell>
          <cell r="C1526" t="str">
            <v>u</v>
          </cell>
          <cell r="D1526">
            <v>1</v>
          </cell>
          <cell r="E1526">
            <v>226.74</v>
          </cell>
        </row>
        <row r="1527">
          <cell r="A1527">
            <v>3583</v>
          </cell>
          <cell r="B1527" t="str">
            <v>Interconexion de cisterna</v>
          </cell>
          <cell r="C1527" t="str">
            <v>u</v>
          </cell>
          <cell r="D1527">
            <v>1</v>
          </cell>
          <cell r="E1527">
            <v>854.25</v>
          </cell>
        </row>
        <row r="1528">
          <cell r="A1528">
            <v>3584</v>
          </cell>
          <cell r="B1528" t="str">
            <v>Equipo de presion constante (3bombas de 7,5HP, Tablero de control y accesorios)</v>
          </cell>
          <cell r="C1528" t="str">
            <v>u</v>
          </cell>
          <cell r="D1528">
            <v>1</v>
          </cell>
          <cell r="E1528">
            <v>12050.4</v>
          </cell>
        </row>
        <row r="1529">
          <cell r="A1529">
            <v>3585</v>
          </cell>
          <cell r="B1529" t="str">
            <v>Tuberias y accesorios para cisterna y equipo de bombeo</v>
          </cell>
          <cell r="C1529" t="str">
            <v>u</v>
          </cell>
          <cell r="D1529">
            <v>1</v>
          </cell>
          <cell r="E1529">
            <v>665.65</v>
          </cell>
        </row>
        <row r="1530">
          <cell r="A1530">
            <v>3586</v>
          </cell>
          <cell r="B1530" t="str">
            <v>Sistema de recirculacion de agua caliente(incluy. Bomba de recirculacion de 0,5HP)</v>
          </cell>
          <cell r="C1530" t="str">
            <v>u</v>
          </cell>
          <cell r="D1530">
            <v>1</v>
          </cell>
          <cell r="E1530">
            <v>1179.48</v>
          </cell>
        </row>
        <row r="1531">
          <cell r="A1531">
            <v>3587</v>
          </cell>
          <cell r="B1531" t="str">
            <v>Punto de ventilacion de 50mm</v>
          </cell>
          <cell r="C1531" t="str">
            <v>pto</v>
          </cell>
          <cell r="D1531">
            <v>1</v>
          </cell>
          <cell r="E1531">
            <v>16.649999999999999</v>
          </cell>
        </row>
        <row r="1532">
          <cell r="A1532">
            <v>3588</v>
          </cell>
          <cell r="B1532" t="str">
            <v>Punto de ventilacion de 75mm</v>
          </cell>
          <cell r="C1532" t="str">
            <v>pto</v>
          </cell>
          <cell r="D1532">
            <v>1</v>
          </cell>
          <cell r="E1532">
            <v>20.78</v>
          </cell>
        </row>
        <row r="1533">
          <cell r="A1533">
            <v>3589</v>
          </cell>
          <cell r="B1533" t="str">
            <v>Planta de tratamiento AASS hospitalarias Cap 50m3/dia</v>
          </cell>
          <cell r="C1533" t="str">
            <v>u</v>
          </cell>
          <cell r="D1533">
            <v>1</v>
          </cell>
          <cell r="E1533">
            <v>48297.87</v>
          </cell>
        </row>
        <row r="1534">
          <cell r="A1534">
            <v>3590</v>
          </cell>
          <cell r="B1534" t="str">
            <v>Equipo de bombeo 12,5HP 5 tanques hidroneumaticos de 119 galones TDH=40m Q=13,22l/s</v>
          </cell>
          <cell r="C1534" t="str">
            <v>u</v>
          </cell>
          <cell r="D1534">
            <v>1</v>
          </cell>
          <cell r="E1534">
            <v>13147.59</v>
          </cell>
        </row>
        <row r="1535">
          <cell r="A1535">
            <v>3591</v>
          </cell>
          <cell r="B1535" t="str">
            <v>Caja de valvulas de 30x30 para llaves de control</v>
          </cell>
          <cell r="C1535" t="str">
            <v>u</v>
          </cell>
          <cell r="D1535">
            <v>1</v>
          </cell>
          <cell r="E1535">
            <v>32.450000000000003</v>
          </cell>
        </row>
        <row r="1536">
          <cell r="A1536">
            <v>3592</v>
          </cell>
          <cell r="B1536" t="str">
            <v xml:space="preserve">Bomba de 10HP y bomba jockey 2,0HP Sistema Contra Incendios </v>
          </cell>
          <cell r="C1536" t="str">
            <v>u</v>
          </cell>
          <cell r="D1536">
            <v>1</v>
          </cell>
          <cell r="E1536">
            <v>4790.46</v>
          </cell>
        </row>
        <row r="1537">
          <cell r="A1537">
            <v>3593</v>
          </cell>
          <cell r="B1537" t="str">
            <v>Tubo PVC roscado 1/2" x 80 Sch 6 m</v>
          </cell>
          <cell r="C1537" t="str">
            <v>m</v>
          </cell>
          <cell r="D1537">
            <v>1</v>
          </cell>
          <cell r="E1537">
            <v>3.58</v>
          </cell>
        </row>
        <row r="1538">
          <cell r="A1538">
            <v>3594</v>
          </cell>
          <cell r="B1538" t="str">
            <v>Tubo PVC roscado 3/4" x 80 Sch 6 m</v>
          </cell>
          <cell r="C1538" t="str">
            <v>m</v>
          </cell>
          <cell r="D1538">
            <v>1</v>
          </cell>
          <cell r="E1538">
            <v>4.62</v>
          </cell>
        </row>
        <row r="1539">
          <cell r="A1539">
            <v>3595</v>
          </cell>
          <cell r="B1539" t="str">
            <v>Tubo PVC roscado 1" x 40 Sch</v>
          </cell>
          <cell r="C1539" t="str">
            <v>m</v>
          </cell>
          <cell r="D1539">
            <v>1</v>
          </cell>
          <cell r="E1539">
            <v>5.48</v>
          </cell>
        </row>
        <row r="1540">
          <cell r="A1540">
            <v>3596</v>
          </cell>
          <cell r="B1540" t="str">
            <v>Tubo PVC roscado 2" x 40 Sch</v>
          </cell>
          <cell r="C1540" t="str">
            <v>m</v>
          </cell>
          <cell r="D1540">
            <v>1</v>
          </cell>
          <cell r="E1540">
            <v>6.69</v>
          </cell>
        </row>
        <row r="1541">
          <cell r="A1541">
            <v>3597</v>
          </cell>
          <cell r="B1541" t="str">
            <v>Punto PVC SCH 40 para drenaje de A/A</v>
          </cell>
          <cell r="C1541" t="str">
            <v>pto</v>
          </cell>
          <cell r="D1541">
            <v>1</v>
          </cell>
          <cell r="E1541">
            <v>13.34</v>
          </cell>
        </row>
        <row r="1542">
          <cell r="A1542">
            <v>3598</v>
          </cell>
          <cell r="B1542" t="str">
            <v xml:space="preserve">Planta potabilizadora de agua  de 20m3/dia INEN </v>
          </cell>
          <cell r="C1542" t="str">
            <v>u</v>
          </cell>
          <cell r="D1542">
            <v>1</v>
          </cell>
          <cell r="E1542">
            <v>24941.72</v>
          </cell>
        </row>
        <row r="1543">
          <cell r="A1543">
            <v>3599</v>
          </cell>
          <cell r="B1543" t="str">
            <v xml:space="preserve">Planta potabilizadora de agua  de 14m3/dia INEN </v>
          </cell>
          <cell r="C1543" t="str">
            <v>u</v>
          </cell>
          <cell r="D1543">
            <v>1</v>
          </cell>
          <cell r="E1543">
            <v>20700.990000000002</v>
          </cell>
        </row>
        <row r="1544">
          <cell r="A1544">
            <v>3600</v>
          </cell>
          <cell r="B1544" t="str">
            <v xml:space="preserve">Planta potabilizadora de agua  de 8m3/dia INEN </v>
          </cell>
          <cell r="C1544" t="str">
            <v>u</v>
          </cell>
          <cell r="D1544">
            <v>1</v>
          </cell>
          <cell r="E1544">
            <v>18136.29</v>
          </cell>
        </row>
        <row r="1545">
          <cell r="A1545">
            <v>3601</v>
          </cell>
          <cell r="B1545" t="str">
            <v>Llave de incorporacion DN 3/4"</v>
          </cell>
          <cell r="C1545" t="str">
            <v>u</v>
          </cell>
          <cell r="D1545">
            <v>1</v>
          </cell>
          <cell r="E1545">
            <v>9.6300000000000008</v>
          </cell>
        </row>
        <row r="1546">
          <cell r="A1546">
            <v>3602</v>
          </cell>
          <cell r="B1546" t="str">
            <v xml:space="preserve">Medidor de agua de 2" </v>
          </cell>
          <cell r="C1546" t="str">
            <v>u</v>
          </cell>
          <cell r="D1546">
            <v>1</v>
          </cell>
          <cell r="E1546">
            <v>403.81</v>
          </cell>
        </row>
        <row r="1547">
          <cell r="A1547">
            <v>3603</v>
          </cell>
          <cell r="B1547" t="str">
            <v>Construcción y equipamiento de pozo profundo barrenado a mano incluy transporte en lancha</v>
          </cell>
          <cell r="C1547" t="str">
            <v>m</v>
          </cell>
          <cell r="D1547">
            <v>1</v>
          </cell>
          <cell r="E1547">
            <v>459.55</v>
          </cell>
        </row>
        <row r="1548">
          <cell r="A1548">
            <v>3604</v>
          </cell>
          <cell r="B1548" t="str">
            <v>Redes de PVC SCH 40 Ø 4" (Incl. Accesorios)</v>
          </cell>
          <cell r="C1548" t="str">
            <v>m</v>
          </cell>
          <cell r="D1548">
            <v>1</v>
          </cell>
          <cell r="E1548">
            <v>17.22</v>
          </cell>
        </row>
        <row r="1549">
          <cell r="A1549">
            <v>3605</v>
          </cell>
          <cell r="B1549" t="str">
            <v>Redes de PVC SCH 40 Ø 3" (Incl. Accesorios)</v>
          </cell>
          <cell r="C1549" t="str">
            <v>m</v>
          </cell>
          <cell r="D1549">
            <v>1</v>
          </cell>
          <cell r="E1549">
            <v>11.15</v>
          </cell>
        </row>
        <row r="1550">
          <cell r="A1550">
            <v>3606</v>
          </cell>
          <cell r="B1550" t="str">
            <v>Puntos de AASS PVC SCH 40 ø 2”.</v>
          </cell>
          <cell r="C1550" t="str">
            <v>Pto</v>
          </cell>
          <cell r="D1550">
            <v>1</v>
          </cell>
          <cell r="E1550">
            <v>19.5</v>
          </cell>
        </row>
        <row r="1551">
          <cell r="A1551">
            <v>3607</v>
          </cell>
          <cell r="B1551" t="str">
            <v>Puntos de AASS PVC SCH 40 ø 3”.</v>
          </cell>
          <cell r="C1551" t="str">
            <v>Pto</v>
          </cell>
          <cell r="D1551">
            <v>1</v>
          </cell>
          <cell r="E1551">
            <v>37.549999999999997</v>
          </cell>
        </row>
        <row r="1552">
          <cell r="A1552">
            <v>3608</v>
          </cell>
          <cell r="B1552" t="str">
            <v>materiales de Paso de quebrada(mordaza, anillo, montura y varilla de acero)</v>
          </cell>
          <cell r="C1552" t="str">
            <v>u</v>
          </cell>
          <cell r="D1552">
            <v>1</v>
          </cell>
          <cell r="E1552">
            <v>162.21</v>
          </cell>
        </row>
        <row r="1553">
          <cell r="A1553">
            <v>3609</v>
          </cell>
          <cell r="B1553" t="str">
            <v>Vertedero triangular de aluminio e=4mm</v>
          </cell>
          <cell r="C1553" t="str">
            <v>u</v>
          </cell>
          <cell r="D1553">
            <v>1</v>
          </cell>
          <cell r="E1553">
            <v>251.32</v>
          </cell>
        </row>
        <row r="1554">
          <cell r="A1554">
            <v>3610</v>
          </cell>
          <cell r="B1554" t="str">
            <v>Equipo de presion constante (2bombas de 7,5HP, Tablero de control y accesorios)</v>
          </cell>
          <cell r="C1554" t="str">
            <v>u</v>
          </cell>
          <cell r="D1554">
            <v>1</v>
          </cell>
          <cell r="E1554">
            <v>9171.89</v>
          </cell>
        </row>
        <row r="1555">
          <cell r="A1555">
            <v>3611</v>
          </cell>
          <cell r="B1555" t="str">
            <v xml:space="preserve">Medidor de agua de 3/4" </v>
          </cell>
          <cell r="C1555" t="str">
            <v>u</v>
          </cell>
          <cell r="D1555">
            <v>1</v>
          </cell>
          <cell r="E1555">
            <v>132.25</v>
          </cell>
        </row>
        <row r="1556">
          <cell r="A1556">
            <v>3612</v>
          </cell>
          <cell r="B1556" t="str">
            <v xml:space="preserve">Medidor de agua de 1 1/2" </v>
          </cell>
          <cell r="C1556" t="str">
            <v>u</v>
          </cell>
          <cell r="D1556">
            <v>1</v>
          </cell>
          <cell r="E1556">
            <v>340.97</v>
          </cell>
        </row>
        <row r="1557">
          <cell r="A1557">
            <v>3613</v>
          </cell>
          <cell r="B1557" t="str">
            <v>Medidor de agua de 3"</v>
          </cell>
          <cell r="C1557" t="str">
            <v>u</v>
          </cell>
          <cell r="D1557">
            <v>1</v>
          </cell>
          <cell r="E1557">
            <v>855.99</v>
          </cell>
        </row>
        <row r="1558">
          <cell r="A1558">
            <v>3614</v>
          </cell>
          <cell r="B1558" t="str">
            <v>Punto de agua potable PVC 2"</v>
          </cell>
          <cell r="C1558" t="str">
            <v>pto</v>
          </cell>
          <cell r="D1558">
            <v>1</v>
          </cell>
          <cell r="E1558">
            <v>57.22</v>
          </cell>
        </row>
        <row r="1559">
          <cell r="A1559">
            <v>3615</v>
          </cell>
          <cell r="B1559" t="str">
            <v>Suministro e instalacion en tierra tub. PEAD ø 250mm</v>
          </cell>
          <cell r="C1559" t="str">
            <v>m</v>
          </cell>
          <cell r="D1559">
            <v>1</v>
          </cell>
          <cell r="E1559">
            <v>71.8</v>
          </cell>
        </row>
        <row r="1560">
          <cell r="A1560">
            <v>3616</v>
          </cell>
          <cell r="B1560" t="str">
            <v>Suministro e instalacion  tub. PEAD ø 110mm</v>
          </cell>
          <cell r="C1560" t="str">
            <v>m</v>
          </cell>
          <cell r="D1560">
            <v>1</v>
          </cell>
          <cell r="E1560">
            <v>18.059999999999999</v>
          </cell>
        </row>
        <row r="1561">
          <cell r="A1561">
            <v>3617</v>
          </cell>
          <cell r="B1561" t="str">
            <v>Suministro e instalacion en agua tub. PEAD ø 250mm</v>
          </cell>
          <cell r="C1561" t="str">
            <v>m</v>
          </cell>
          <cell r="D1561">
            <v>1</v>
          </cell>
          <cell r="E1561">
            <v>91.27</v>
          </cell>
        </row>
        <row r="1562">
          <cell r="A1562">
            <v>3618</v>
          </cell>
          <cell r="B1562" t="str">
            <v>Valvula tide flex ø 110mm incluye accesorios</v>
          </cell>
          <cell r="C1562" t="str">
            <v>u</v>
          </cell>
          <cell r="D1562">
            <v>1</v>
          </cell>
          <cell r="E1562">
            <v>222.36</v>
          </cell>
        </row>
        <row r="1563">
          <cell r="A1563">
            <v>3619</v>
          </cell>
          <cell r="B1563" t="str">
            <v>Sistema de bombeo ( 1 bomba de 1/2 HP, tanque hidroneumático de 60 gal)</v>
          </cell>
          <cell r="C1563" t="str">
            <v>u</v>
          </cell>
          <cell r="D1563">
            <v>1</v>
          </cell>
          <cell r="E1563">
            <v>900.7</v>
          </cell>
        </row>
        <row r="1564">
          <cell r="A1564">
            <v>3620</v>
          </cell>
          <cell r="B1564" t="str">
            <v>Tanque de presion precargado de 119galones</v>
          </cell>
          <cell r="C1564" t="str">
            <v>u</v>
          </cell>
          <cell r="D1564">
            <v>1</v>
          </cell>
          <cell r="E1564">
            <v>1328.34</v>
          </cell>
        </row>
        <row r="1565">
          <cell r="A1565">
            <v>3621</v>
          </cell>
          <cell r="B1565" t="str">
            <v xml:space="preserve">Equipo de bombeo de 5HP , 2 tanques hidroneumáticos de 119 gal </v>
          </cell>
          <cell r="C1565" t="str">
            <v>u</v>
          </cell>
          <cell r="D1565">
            <v>1</v>
          </cell>
          <cell r="E1565">
            <v>4694.75</v>
          </cell>
        </row>
        <row r="1566">
          <cell r="A1566">
            <v>3622</v>
          </cell>
          <cell r="B1566" t="str">
            <v>Válvula alivianadora de presión Ø 4"</v>
          </cell>
          <cell r="C1566" t="str">
            <v>u</v>
          </cell>
          <cell r="D1566">
            <v>1</v>
          </cell>
          <cell r="E1566">
            <v>2630.78</v>
          </cell>
        </row>
        <row r="1567">
          <cell r="A1567">
            <v>3623</v>
          </cell>
          <cell r="B1567" t="str">
            <v>Codo de PVC de presion E/C 135°x32mm</v>
          </cell>
          <cell r="C1567" t="str">
            <v>u</v>
          </cell>
          <cell r="D1567">
            <v>1</v>
          </cell>
          <cell r="E1567">
            <v>1.75</v>
          </cell>
        </row>
        <row r="1568">
          <cell r="A1568">
            <v>3624</v>
          </cell>
          <cell r="B1568" t="str">
            <v>Codo de PVC de presion E/C 135°x40mm</v>
          </cell>
          <cell r="C1568" t="str">
            <v>u</v>
          </cell>
          <cell r="D1568">
            <v>1</v>
          </cell>
          <cell r="E1568">
            <v>2.29</v>
          </cell>
        </row>
        <row r="1569">
          <cell r="A1569">
            <v>3625</v>
          </cell>
          <cell r="B1569" t="str">
            <v>Codo de PVC de presion E/C 135°x50mm</v>
          </cell>
          <cell r="C1569" t="str">
            <v>u</v>
          </cell>
          <cell r="D1569">
            <v>1</v>
          </cell>
          <cell r="E1569">
            <v>2.56</v>
          </cell>
        </row>
        <row r="1570">
          <cell r="A1570">
            <v>3626</v>
          </cell>
          <cell r="B1570" t="str">
            <v>Codo de PVC de presion E/C 22°x50mm</v>
          </cell>
          <cell r="C1570" t="str">
            <v>u</v>
          </cell>
          <cell r="D1570">
            <v>1</v>
          </cell>
          <cell r="E1570">
            <v>5.58</v>
          </cell>
        </row>
        <row r="1571">
          <cell r="A1571">
            <v>3627</v>
          </cell>
          <cell r="B1571" t="str">
            <v>Codo de PVC de presion E/C 11°x50mm</v>
          </cell>
          <cell r="C1571" t="str">
            <v>u</v>
          </cell>
          <cell r="D1571">
            <v>1</v>
          </cell>
          <cell r="E1571">
            <v>5.32</v>
          </cell>
        </row>
        <row r="1572">
          <cell r="A1572">
            <v>3628</v>
          </cell>
          <cell r="B1572" t="str">
            <v>Tapon H de PVC de presion E/C 32mm</v>
          </cell>
          <cell r="C1572" t="str">
            <v>u</v>
          </cell>
          <cell r="D1572">
            <v>1</v>
          </cell>
          <cell r="E1572">
            <v>1.4</v>
          </cell>
        </row>
        <row r="1573">
          <cell r="A1573">
            <v>3629</v>
          </cell>
          <cell r="B1573" t="str">
            <v>Tapon H de PVC de presion E/C 50mm</v>
          </cell>
          <cell r="C1573" t="str">
            <v>u</v>
          </cell>
          <cell r="D1573">
            <v>1</v>
          </cell>
          <cell r="E1573">
            <v>1.79</v>
          </cell>
        </row>
        <row r="1574">
          <cell r="A1574">
            <v>3630</v>
          </cell>
          <cell r="B1574" t="str">
            <v>Tee reductora de PVC de presion E/C 32 A 25mm</v>
          </cell>
          <cell r="C1574" t="str">
            <v>u</v>
          </cell>
          <cell r="D1574">
            <v>1</v>
          </cell>
          <cell r="E1574">
            <v>2.48</v>
          </cell>
        </row>
        <row r="1575">
          <cell r="A1575">
            <v>3631</v>
          </cell>
          <cell r="B1575" t="str">
            <v>Tee reductora de PVC de presion E/C 40 A 32mm</v>
          </cell>
          <cell r="C1575" t="str">
            <v>u</v>
          </cell>
          <cell r="D1575">
            <v>1</v>
          </cell>
          <cell r="E1575">
            <v>3.84</v>
          </cell>
        </row>
        <row r="1576">
          <cell r="A1576">
            <v>3632</v>
          </cell>
          <cell r="B1576" t="str">
            <v>Tee reductora de PVC de presion E/C 50 A 25mm</v>
          </cell>
          <cell r="C1576" t="str">
            <v>u</v>
          </cell>
          <cell r="D1576">
            <v>1</v>
          </cell>
          <cell r="E1576">
            <v>5.35</v>
          </cell>
        </row>
        <row r="1577">
          <cell r="A1577">
            <v>3633</v>
          </cell>
          <cell r="B1577" t="str">
            <v>Tee reductora de PVC de presion E/C 50 A 40mm</v>
          </cell>
          <cell r="C1577" t="str">
            <v>u</v>
          </cell>
          <cell r="D1577">
            <v>1</v>
          </cell>
          <cell r="E1577">
            <v>5.35</v>
          </cell>
        </row>
        <row r="1578">
          <cell r="A1578">
            <v>3634</v>
          </cell>
          <cell r="B1578" t="str">
            <v>Cruz de PVC de presion E/C  32mm</v>
          </cell>
          <cell r="C1578" t="str">
            <v>u</v>
          </cell>
          <cell r="D1578">
            <v>1</v>
          </cell>
          <cell r="E1578">
            <v>7.81</v>
          </cell>
        </row>
        <row r="1579">
          <cell r="A1579">
            <v>3635</v>
          </cell>
          <cell r="B1579" t="str">
            <v>Tee de PVC de presion E/C 50mm</v>
          </cell>
          <cell r="C1579" t="str">
            <v>u</v>
          </cell>
          <cell r="D1579">
            <v>1</v>
          </cell>
          <cell r="E1579">
            <v>3.37</v>
          </cell>
        </row>
        <row r="1580">
          <cell r="A1580">
            <v>3636</v>
          </cell>
          <cell r="B1580" t="str">
            <v>SISTEMA DISTRIBUIDOR SUPERIOR DE CAUDAL</v>
          </cell>
          <cell r="C1580" t="str">
            <v>u</v>
          </cell>
          <cell r="D1580">
            <v>1</v>
          </cell>
          <cell r="E1580">
            <v>86.9</v>
          </cell>
        </row>
        <row r="1581">
          <cell r="A1581">
            <v>3637</v>
          </cell>
          <cell r="B1581" t="str">
            <v>Bandejas PRFV de 0.5 m de ancho x 0.5 m de longitud x 0.20 m de profundidad</v>
          </cell>
          <cell r="C1581" t="str">
            <v>U</v>
          </cell>
          <cell r="D1581">
            <v>1</v>
          </cell>
          <cell r="E1581">
            <v>239.81</v>
          </cell>
        </row>
        <row r="1582">
          <cell r="A1582">
            <v>3638</v>
          </cell>
          <cell r="B1582" t="str">
            <v xml:space="preserve">SUMINISTRO DE MANTO DE ANILLOS PLASTICOS TIPO PALL RING			</v>
          </cell>
          <cell r="C1582" t="str">
            <v>m3</v>
          </cell>
          <cell r="D1582">
            <v>1</v>
          </cell>
          <cell r="E1582">
            <v>1547.81</v>
          </cell>
        </row>
        <row r="1583">
          <cell r="A1583">
            <v>3639</v>
          </cell>
          <cell r="B1583" t="str">
            <v>SOPORTERIA TORRE DE AIREACION</v>
          </cell>
          <cell r="C1583" t="str">
            <v>u</v>
          </cell>
          <cell r="D1583">
            <v>1</v>
          </cell>
          <cell r="E1583">
            <v>316.74</v>
          </cell>
        </row>
        <row r="1584">
          <cell r="A1584">
            <v>3640</v>
          </cell>
          <cell r="B1584" t="str">
            <v>CAJA DE MEZCLA RAPIDA Y AFORO EN PRFV DE 0,4 M X 0,4 M X 0,8 M</v>
          </cell>
          <cell r="C1584" t="str">
            <v>u</v>
          </cell>
          <cell r="D1584">
            <v>1</v>
          </cell>
          <cell r="E1584">
            <v>593.79</v>
          </cell>
        </row>
        <row r="1585">
          <cell r="A1585">
            <v>3641</v>
          </cell>
          <cell r="B1585" t="str">
            <v>CARCAZA EXTERNA EN PRFV DE 2,10 M DE DIAMETRO X 2,35 M DE ALTO</v>
          </cell>
          <cell r="C1585" t="str">
            <v>u</v>
          </cell>
          <cell r="D1585">
            <v>1</v>
          </cell>
          <cell r="E1585">
            <v>4995.47</v>
          </cell>
        </row>
        <row r="1586">
          <cell r="A1586">
            <v>3642</v>
          </cell>
          <cell r="B1586" t="str">
            <v>LAMINA DIVISION PRFV COMPARTIMIENTO FLOCULACION - SEDIMENTACION</v>
          </cell>
          <cell r="C1586" t="str">
            <v>u</v>
          </cell>
          <cell r="D1586">
            <v>1</v>
          </cell>
          <cell r="E1586">
            <v>737.72</v>
          </cell>
        </row>
        <row r="1587">
          <cell r="A1587">
            <v>3643</v>
          </cell>
          <cell r="B1587" t="str">
            <v>MODULOS DE SEDIMENTACION ACELERADA (SEDITUBOS) DE ABS (SUM)</v>
          </cell>
          <cell r="C1587" t="str">
            <v>m2</v>
          </cell>
          <cell r="D1587">
            <v>1</v>
          </cell>
          <cell r="E1587">
            <v>553.72</v>
          </cell>
        </row>
        <row r="1588">
          <cell r="A1588">
            <v>3644</v>
          </cell>
          <cell r="B1588" t="str">
            <v>LAMINA DIVISION PRFV COMPARTIMIENTO DE SEDIMENTACION - FILTRACION</v>
          </cell>
          <cell r="C1588" t="str">
            <v>u</v>
          </cell>
          <cell r="D1588">
            <v>1</v>
          </cell>
          <cell r="E1588">
            <v>737.72</v>
          </cell>
        </row>
        <row r="1589">
          <cell r="A1589">
            <v>3645</v>
          </cell>
          <cell r="B1589" t="str">
            <v>LECHOS FILTRANTES PLANTA 1.0 L/S</v>
          </cell>
          <cell r="C1589" t="str">
            <v>u</v>
          </cell>
          <cell r="D1589">
            <v>1</v>
          </cell>
          <cell r="E1589">
            <v>544.44000000000005</v>
          </cell>
        </row>
        <row r="1590">
          <cell r="A1590">
            <v>3646</v>
          </cell>
          <cell r="B1590" t="str">
            <v>ACCESORIOS HIDRAULICOS para planta de tratamiento</v>
          </cell>
          <cell r="C1590" t="str">
            <v>u</v>
          </cell>
          <cell r="D1590">
            <v>1</v>
          </cell>
          <cell r="E1590">
            <v>607.36</v>
          </cell>
        </row>
        <row r="1591">
          <cell r="A1591">
            <v>3647</v>
          </cell>
          <cell r="B1591" t="str">
            <v>Sistema de dosificacion de quimicos y equipos electromecanicos</v>
          </cell>
          <cell r="C1591" t="str">
            <v>u</v>
          </cell>
          <cell r="D1591">
            <v>1</v>
          </cell>
          <cell r="E1591">
            <v>4432.3599999999997</v>
          </cell>
        </row>
        <row r="1592">
          <cell r="A1592">
            <v>3648</v>
          </cell>
          <cell r="B1592" t="str">
            <v>VENTOSA COMBINADA TRIPLE ACCION 1/2", CLASS 150</v>
          </cell>
          <cell r="C1592" t="str">
            <v>u</v>
          </cell>
          <cell r="D1592">
            <v>1</v>
          </cell>
          <cell r="E1592">
            <v>80.25</v>
          </cell>
        </row>
        <row r="1593">
          <cell r="A1593">
            <v>3649</v>
          </cell>
          <cell r="B1593" t="str">
            <v>BOMBA/MOTOR/TABLERO, Q:3 L/S. TDH:25MCA, 1.5 HP</v>
          </cell>
          <cell r="C1593" t="str">
            <v>u</v>
          </cell>
          <cell r="D1593">
            <v>1</v>
          </cell>
          <cell r="E1593">
            <v>7017.18</v>
          </cell>
        </row>
        <row r="1594">
          <cell r="A1594">
            <v>3650</v>
          </cell>
          <cell r="B1594" t="str">
            <v>Bomba Sumergible tipo GrundFos ó Similar 1.50 HP, Qnom: 0.85 l/s TDH: 85 mca</v>
          </cell>
          <cell r="C1594" t="str">
            <v>u</v>
          </cell>
          <cell r="D1594">
            <v>1</v>
          </cell>
          <cell r="E1594">
            <v>2979.92</v>
          </cell>
        </row>
        <row r="1595">
          <cell r="A1595">
            <v>3651</v>
          </cell>
          <cell r="B1595" t="str">
            <v>Motor Eléctrico Sumergible, 1.50 HP</v>
          </cell>
          <cell r="C1595" t="str">
            <v>u</v>
          </cell>
          <cell r="D1595">
            <v>1</v>
          </cell>
          <cell r="E1595">
            <v>722.2</v>
          </cell>
        </row>
        <row r="1596">
          <cell r="A1596">
            <v>3652</v>
          </cell>
          <cell r="B1596" t="str">
            <v>Tanque de almacenamiento 15m3 PRFV PARA TANQUE ELEVADO</v>
          </cell>
          <cell r="C1596" t="str">
            <v>U</v>
          </cell>
          <cell r="D1596">
            <v>1</v>
          </cell>
          <cell r="E1596">
            <v>13669.36</v>
          </cell>
        </row>
        <row r="1597">
          <cell r="A1597">
            <v>3653</v>
          </cell>
          <cell r="B1597" t="str">
            <v>Equipo de presion constante (3bombas de 5HP, Tablero de control y accesorios)</v>
          </cell>
          <cell r="C1597" t="str">
            <v>u</v>
          </cell>
          <cell r="D1597">
            <v>1</v>
          </cell>
          <cell r="E1597">
            <v>6941.21</v>
          </cell>
        </row>
        <row r="1598">
          <cell r="A1598">
            <v>3654</v>
          </cell>
          <cell r="B1598" t="str">
            <v>Bomba de 5HP y bomba jockey 1,5HP Sistema Contra Incendios certf. UL/UM</v>
          </cell>
          <cell r="C1598" t="str">
            <v>u</v>
          </cell>
          <cell r="D1598">
            <v>1</v>
          </cell>
          <cell r="E1598">
            <v>4554.7700000000004</v>
          </cell>
        </row>
        <row r="1599">
          <cell r="A1599">
            <v>3655</v>
          </cell>
          <cell r="B1599" t="str">
            <v>Válvula de control 1" RW</v>
          </cell>
          <cell r="C1599" t="str">
            <v>u</v>
          </cell>
          <cell r="D1599">
            <v>1</v>
          </cell>
          <cell r="E1599">
            <v>37.35</v>
          </cell>
        </row>
        <row r="1600">
          <cell r="A1600">
            <v>3656</v>
          </cell>
          <cell r="B1600" t="str">
            <v>Equipo de presion constante (2bombas de 5HP, Tablero de control y accesorios)</v>
          </cell>
          <cell r="C1600" t="str">
            <v>u</v>
          </cell>
          <cell r="D1600">
            <v>1</v>
          </cell>
          <cell r="E1600">
            <v>5677.22</v>
          </cell>
        </row>
        <row r="1601">
          <cell r="A1601">
            <v>3657</v>
          </cell>
          <cell r="B1601" t="str">
            <v>Medidor de agua 2 1/2" (incluye caja y valvulas)</v>
          </cell>
          <cell r="C1601" t="str">
            <v>u</v>
          </cell>
          <cell r="D1601">
            <v>1</v>
          </cell>
          <cell r="E1601">
            <v>727.75</v>
          </cell>
        </row>
        <row r="1602">
          <cell r="A1602">
            <v>3658</v>
          </cell>
          <cell r="B1602" t="str">
            <v>Suministro e instalacion tub. PEAD ø 1600mm</v>
          </cell>
          <cell r="C1602" t="str">
            <v>m</v>
          </cell>
          <cell r="D1602">
            <v>1</v>
          </cell>
          <cell r="E1602">
            <v>35.200000000000003</v>
          </cell>
        </row>
        <row r="1603">
          <cell r="A1603">
            <v>3659</v>
          </cell>
          <cell r="B1603" t="str">
            <v>Columna de AAPP  PVC U/R 2"</v>
          </cell>
          <cell r="C1603" t="str">
            <v>m</v>
          </cell>
          <cell r="D1603">
            <v>1</v>
          </cell>
          <cell r="E1603">
            <v>15.42</v>
          </cell>
        </row>
        <row r="1604">
          <cell r="A1604">
            <v>3660</v>
          </cell>
          <cell r="B1604" t="str">
            <v>Bomba para agua 1HP (incluye tanque  presion 200gal)</v>
          </cell>
          <cell r="C1604" t="str">
            <v>u</v>
          </cell>
          <cell r="D1604">
            <v>1</v>
          </cell>
          <cell r="E1604">
            <v>966.89</v>
          </cell>
        </row>
        <row r="1605">
          <cell r="A1605">
            <v>3661</v>
          </cell>
          <cell r="B1605" t="str">
            <v>Bomba de 7,5HP y bomba jockey 1,5HP Sistema Contra Incendios certificacion UL/FM</v>
          </cell>
          <cell r="C1605" t="str">
            <v>u</v>
          </cell>
          <cell r="D1605">
            <v>1</v>
          </cell>
          <cell r="E1605">
            <v>10164.89</v>
          </cell>
        </row>
        <row r="1606">
          <cell r="A1606">
            <v>3662</v>
          </cell>
        </row>
        <row r="1612">
          <cell r="B1612" t="str">
            <v>APARATOS SANITARIOS</v>
          </cell>
        </row>
        <row r="1613">
          <cell r="A1613">
            <v>4301</v>
          </cell>
          <cell r="B1613" t="str">
            <v>Accesorios de baños</v>
          </cell>
          <cell r="C1613" t="str">
            <v>u</v>
          </cell>
          <cell r="D1613">
            <v>1</v>
          </cell>
          <cell r="E1613">
            <v>27.69</v>
          </cell>
        </row>
        <row r="1614">
          <cell r="A1614">
            <v>4302</v>
          </cell>
          <cell r="B1614" t="str">
            <v xml:space="preserve">Agarradera para ducha de 60cm </v>
          </cell>
          <cell r="C1614" t="str">
            <v>u</v>
          </cell>
          <cell r="D1614">
            <v>1</v>
          </cell>
        </row>
        <row r="1615">
          <cell r="A1615">
            <v>4303</v>
          </cell>
          <cell r="B1615" t="str">
            <v>Calefón de 26 litro incluye gas industrial</v>
          </cell>
          <cell r="C1615" t="str">
            <v>u</v>
          </cell>
          <cell r="D1615">
            <v>1</v>
          </cell>
          <cell r="E1615">
            <v>381.61</v>
          </cell>
        </row>
        <row r="1616">
          <cell r="A1616">
            <v>4304</v>
          </cell>
          <cell r="B1616" t="str">
            <v>Dispensador de Jabón</v>
          </cell>
          <cell r="C1616" t="str">
            <v>u</v>
          </cell>
          <cell r="D1616">
            <v>1</v>
          </cell>
          <cell r="E1616">
            <v>29.98</v>
          </cell>
        </row>
        <row r="1617">
          <cell r="A1617">
            <v>4305</v>
          </cell>
          <cell r="B1617" t="str">
            <v>Dispensador de papel</v>
          </cell>
          <cell r="C1617" t="str">
            <v>u</v>
          </cell>
          <cell r="D1617">
            <v>1</v>
          </cell>
          <cell r="E1617">
            <v>36.85</v>
          </cell>
        </row>
        <row r="1618">
          <cell r="A1618">
            <v>4306</v>
          </cell>
          <cell r="B1618" t="str">
            <v>Dispensador de toallas desechables</v>
          </cell>
          <cell r="C1618" t="str">
            <v>u</v>
          </cell>
          <cell r="D1618">
            <v>1</v>
          </cell>
          <cell r="E1618">
            <v>36.85</v>
          </cell>
        </row>
        <row r="1619">
          <cell r="A1619">
            <v>4307</v>
          </cell>
          <cell r="B1619" t="str">
            <v>Ducha completa (MEZCLADORA Y REGADERA )</v>
          </cell>
          <cell r="C1619" t="str">
            <v>u</v>
          </cell>
          <cell r="D1619">
            <v>1</v>
          </cell>
          <cell r="E1619">
            <v>139.88</v>
          </cell>
        </row>
        <row r="1620">
          <cell r="A1620">
            <v>4308</v>
          </cell>
          <cell r="B1620" t="str">
            <v>Ducha cromada incluye llave y accesorios</v>
          </cell>
          <cell r="C1620" t="str">
            <v>u</v>
          </cell>
          <cell r="D1620">
            <v>1</v>
          </cell>
          <cell r="E1620">
            <v>23.49</v>
          </cell>
        </row>
        <row r="1621">
          <cell r="A1621">
            <v>4309</v>
          </cell>
          <cell r="B1621" t="str">
            <v>Ducha cromada incluye  llave, accesorios y mezcladora</v>
          </cell>
          <cell r="C1621" t="str">
            <v>u</v>
          </cell>
          <cell r="D1621">
            <v>1</v>
          </cell>
          <cell r="E1621">
            <v>78.819999999999993</v>
          </cell>
        </row>
        <row r="1622">
          <cell r="A1622">
            <v>4310</v>
          </cell>
          <cell r="B1622" t="str">
            <v>Duchas teléfono</v>
          </cell>
          <cell r="C1622" t="str">
            <v>u</v>
          </cell>
          <cell r="D1622">
            <v>1</v>
          </cell>
          <cell r="E1622">
            <v>71.260000000000005</v>
          </cell>
        </row>
        <row r="1623">
          <cell r="A1623">
            <v>4311</v>
          </cell>
          <cell r="B1623" t="str">
            <v>Fregadero acero inoxidable un pozo sin escurridor</v>
          </cell>
          <cell r="C1623" t="str">
            <v>u</v>
          </cell>
          <cell r="D1623">
            <v>1</v>
          </cell>
          <cell r="E1623">
            <v>98.71</v>
          </cell>
        </row>
        <row r="1624">
          <cell r="A1624">
            <v>4312</v>
          </cell>
          <cell r="B1624" t="str">
            <v>Llave mezcladora para lavaplatos</v>
          </cell>
          <cell r="C1624" t="str">
            <v>u</v>
          </cell>
          <cell r="D1624">
            <v>1</v>
          </cell>
          <cell r="E1624">
            <v>75.34</v>
          </cell>
        </row>
        <row r="1625">
          <cell r="A1625">
            <v>4313</v>
          </cell>
          <cell r="B1625" t="str">
            <v xml:space="preserve">Inodoro blanco con fluxómetro </v>
          </cell>
          <cell r="C1625" t="str">
            <v>u</v>
          </cell>
          <cell r="D1625">
            <v>1</v>
          </cell>
          <cell r="E1625">
            <v>213.44</v>
          </cell>
        </row>
        <row r="1626">
          <cell r="A1626">
            <v>4314</v>
          </cell>
          <cell r="B1626" t="str">
            <v>Inodoro tanque bajo one piece oasis plus incluye accesorios</v>
          </cell>
          <cell r="C1626" t="str">
            <v>u</v>
          </cell>
          <cell r="D1626">
            <v>1</v>
          </cell>
          <cell r="E1626">
            <v>138.91</v>
          </cell>
        </row>
        <row r="1627">
          <cell r="A1627">
            <v>4315</v>
          </cell>
          <cell r="B1627" t="str">
            <v>Inodoros para niños</v>
          </cell>
          <cell r="C1627" t="str">
            <v>u</v>
          </cell>
          <cell r="D1627">
            <v>1</v>
          </cell>
          <cell r="E1627">
            <v>150.79</v>
          </cell>
        </row>
        <row r="1628">
          <cell r="A1628">
            <v>4316</v>
          </cell>
          <cell r="B1628" t="str">
            <v xml:space="preserve">Mezcladora de ducha </v>
          </cell>
          <cell r="C1628" t="str">
            <v>u</v>
          </cell>
          <cell r="D1628">
            <v>1</v>
          </cell>
          <cell r="E1628">
            <v>19.46</v>
          </cell>
        </row>
        <row r="1629">
          <cell r="A1629">
            <v>4317</v>
          </cell>
          <cell r="B1629" t="str">
            <v>Juego monocomando para ducha-tina</v>
          </cell>
          <cell r="C1629" t="str">
            <v>u</v>
          </cell>
          <cell r="D1629">
            <v>1</v>
          </cell>
          <cell r="E1629">
            <v>424.28</v>
          </cell>
        </row>
        <row r="1630">
          <cell r="A1630">
            <v>4318</v>
          </cell>
          <cell r="B1630" t="str">
            <v>Juego monocomando para lavamanos(metálica)</v>
          </cell>
          <cell r="C1630" t="str">
            <v>u</v>
          </cell>
          <cell r="D1630">
            <v>1</v>
          </cell>
          <cell r="E1630">
            <v>199.07</v>
          </cell>
        </row>
        <row r="1631">
          <cell r="A1631">
            <v>4319</v>
          </cell>
          <cell r="B1631" t="str">
            <v>Llave de ducha</v>
          </cell>
          <cell r="C1631" t="str">
            <v>u</v>
          </cell>
          <cell r="D1631">
            <v>1</v>
          </cell>
          <cell r="E1631">
            <v>23.31</v>
          </cell>
        </row>
        <row r="1632">
          <cell r="A1632">
            <v>4320</v>
          </cell>
          <cell r="B1632" t="str">
            <v>Lavachatas con autogenerador de vapor incluye accesorios</v>
          </cell>
          <cell r="C1632" t="str">
            <v>u</v>
          </cell>
          <cell r="D1632">
            <v>1</v>
          </cell>
          <cell r="E1632">
            <v>15745.33</v>
          </cell>
        </row>
        <row r="1633">
          <cell r="A1633">
            <v>4321</v>
          </cell>
          <cell r="B1633" t="str">
            <v>Lavacopas</v>
          </cell>
          <cell r="C1633" t="str">
            <v>u</v>
          </cell>
          <cell r="D1633">
            <v>1</v>
          </cell>
          <cell r="E1633">
            <v>108.31</v>
          </cell>
        </row>
        <row r="1634">
          <cell r="A1634">
            <v>4322</v>
          </cell>
          <cell r="B1634" t="str">
            <v>Lavamanos  empotrado con llave pressmatic</v>
          </cell>
          <cell r="C1634" t="str">
            <v>u</v>
          </cell>
          <cell r="D1634">
            <v>1</v>
          </cell>
          <cell r="E1634">
            <v>131.32</v>
          </cell>
        </row>
        <row r="1635">
          <cell r="A1635">
            <v>4323</v>
          </cell>
          <cell r="B1635" t="str">
            <v>Lavaollas de 0,55x0,70x0,40m H.S revestida de cerámica</v>
          </cell>
          <cell r="C1635" t="str">
            <v>u</v>
          </cell>
          <cell r="D1635">
            <v>1</v>
          </cell>
          <cell r="E1635">
            <v>136.94999999999999</v>
          </cell>
        </row>
        <row r="1636">
          <cell r="A1636">
            <v>4324</v>
          </cell>
          <cell r="B1636" t="str">
            <v>Lavamanos de pedestal con llave pressmatic</v>
          </cell>
          <cell r="C1636" t="str">
            <v>u</v>
          </cell>
          <cell r="D1636">
            <v>1</v>
          </cell>
          <cell r="E1636">
            <v>109.28</v>
          </cell>
        </row>
        <row r="1637">
          <cell r="A1637">
            <v>4325</v>
          </cell>
          <cell r="B1637" t="str">
            <v>Lavamanos alea oval remarcado blanco incluye juego monocomando, Arizona cromo, llave angular, desagüe rejilla sifón 1 1/4" RA</v>
          </cell>
          <cell r="C1637" t="str">
            <v>u</v>
          </cell>
          <cell r="D1637">
            <v>1</v>
          </cell>
          <cell r="E1637">
            <v>124.34</v>
          </cell>
        </row>
        <row r="1638">
          <cell r="A1638">
            <v>4326</v>
          </cell>
          <cell r="B1638" t="str">
            <v xml:space="preserve">Lavamanos empotrado con grifería </v>
          </cell>
          <cell r="C1638" t="str">
            <v>u</v>
          </cell>
          <cell r="D1638">
            <v>1</v>
          </cell>
          <cell r="E1638">
            <v>68.12</v>
          </cell>
        </row>
        <row r="1639">
          <cell r="A1639">
            <v>4327</v>
          </cell>
          <cell r="B1639" t="str">
            <v>Lavamanos para diferentes capacidades con llave pressmatic</v>
          </cell>
          <cell r="C1639" t="str">
            <v>u</v>
          </cell>
          <cell r="D1639">
            <v>1</v>
          </cell>
          <cell r="E1639">
            <v>153.61000000000001</v>
          </cell>
        </row>
        <row r="1640">
          <cell r="A1640">
            <v>4328</v>
          </cell>
          <cell r="B1640" t="str">
            <v>Lavamanos de pozo profundo inc. Grifería mecánica de rodilla</v>
          </cell>
          <cell r="C1640" t="str">
            <v>u</v>
          </cell>
          <cell r="D1640">
            <v>1</v>
          </cell>
          <cell r="E1640">
            <v>2482.3200000000002</v>
          </cell>
        </row>
        <row r="1641">
          <cell r="A1641">
            <v>4329</v>
          </cell>
          <cell r="B1641" t="str">
            <v>Lavaplatos acero inoxidable tipo teka 1 POZO con escurridor</v>
          </cell>
          <cell r="C1641" t="str">
            <v>u</v>
          </cell>
          <cell r="D1641">
            <v>1</v>
          </cell>
          <cell r="E1641">
            <v>158.63</v>
          </cell>
        </row>
        <row r="1642">
          <cell r="A1642">
            <v>4330</v>
          </cell>
          <cell r="B1642" t="str">
            <v>Lavaplatos acero inoxidable tipo teka 2 POZO con escurridor</v>
          </cell>
          <cell r="C1642" t="str">
            <v>u</v>
          </cell>
          <cell r="D1642">
            <v>1</v>
          </cell>
          <cell r="E1642">
            <v>213.03</v>
          </cell>
        </row>
        <row r="1643">
          <cell r="A1643">
            <v>4331</v>
          </cell>
          <cell r="B1643" t="str">
            <v>Llave de lavaplatos tipo ganso</v>
          </cell>
          <cell r="C1643" t="str">
            <v>u</v>
          </cell>
          <cell r="D1643">
            <v>1</v>
          </cell>
          <cell r="E1643">
            <v>38.08</v>
          </cell>
        </row>
        <row r="1644">
          <cell r="A1644">
            <v>4332</v>
          </cell>
          <cell r="B1644" t="str">
            <v>Poseta acero inoxidable (52*48)</v>
          </cell>
          <cell r="C1644" t="str">
            <v>u</v>
          </cell>
          <cell r="D1644">
            <v>1</v>
          </cell>
          <cell r="E1644">
            <v>52.65</v>
          </cell>
        </row>
        <row r="1645">
          <cell r="A1645">
            <v>4333</v>
          </cell>
          <cell r="B1645" t="str">
            <v>Llave Pressmatic</v>
          </cell>
          <cell r="C1645" t="str">
            <v>u</v>
          </cell>
          <cell r="D1645">
            <v>1</v>
          </cell>
          <cell r="E1645">
            <v>70.16</v>
          </cell>
        </row>
        <row r="1646">
          <cell r="A1646">
            <v>4334</v>
          </cell>
          <cell r="B1646" t="str">
            <v>Rejilla para trinchera en Angulo y varilla de 16mm</v>
          </cell>
          <cell r="C1646" t="str">
            <v>m</v>
          </cell>
          <cell r="D1646">
            <v>1</v>
          </cell>
          <cell r="E1646">
            <v>41.22</v>
          </cell>
        </row>
        <row r="1647">
          <cell r="A1647">
            <v>4335</v>
          </cell>
          <cell r="B1647" t="str">
            <v>Secador de manos</v>
          </cell>
          <cell r="C1647" t="str">
            <v>u</v>
          </cell>
          <cell r="D1647">
            <v>1</v>
          </cell>
          <cell r="E1647">
            <v>48.5</v>
          </cell>
        </row>
        <row r="1648">
          <cell r="A1648">
            <v>4336</v>
          </cell>
          <cell r="B1648" t="str">
            <v>Dispensador de alcohol</v>
          </cell>
          <cell r="C1648" t="str">
            <v>u</v>
          </cell>
          <cell r="D1648">
            <v>1</v>
          </cell>
          <cell r="E1648">
            <v>29.98</v>
          </cell>
        </row>
        <row r="1649">
          <cell r="A1649">
            <v>4337</v>
          </cell>
          <cell r="B1649" t="str">
            <v>Tina de baño 150x76x40</v>
          </cell>
          <cell r="C1649" t="str">
            <v>u</v>
          </cell>
          <cell r="D1649">
            <v>1</v>
          </cell>
          <cell r="E1649">
            <v>244.49</v>
          </cell>
        </row>
        <row r="1650">
          <cell r="A1650">
            <v>4338</v>
          </cell>
          <cell r="B1650" t="str">
            <v>Cubículo cerrado</v>
          </cell>
          <cell r="C1650" t="str">
            <v>u</v>
          </cell>
          <cell r="D1650">
            <v>1</v>
          </cell>
          <cell r="E1650">
            <v>384.44</v>
          </cell>
        </row>
        <row r="1651">
          <cell r="A1651">
            <v>4339</v>
          </cell>
          <cell r="B1651" t="str">
            <v>Cubículo Simple</v>
          </cell>
          <cell r="C1651" t="str">
            <v>u</v>
          </cell>
          <cell r="D1651">
            <v>1</v>
          </cell>
          <cell r="E1651">
            <v>272.7</v>
          </cell>
        </row>
        <row r="1652">
          <cell r="A1652">
            <v>4340</v>
          </cell>
          <cell r="B1652" t="str">
            <v>Triturador de desperdicios acero inoxidable 0,75HP 220 V trifásico tipo industrial</v>
          </cell>
          <cell r="C1652" t="str">
            <v>u</v>
          </cell>
          <cell r="D1652">
            <v>1</v>
          </cell>
          <cell r="E1652">
            <v>5135.92</v>
          </cell>
        </row>
        <row r="1653">
          <cell r="A1653">
            <v>4341</v>
          </cell>
          <cell r="B1653" t="str">
            <v>Urinario con llave pressmatic</v>
          </cell>
          <cell r="C1653" t="str">
            <v>u</v>
          </cell>
          <cell r="D1653">
            <v>1</v>
          </cell>
          <cell r="E1653">
            <v>184.48</v>
          </cell>
        </row>
        <row r="1654">
          <cell r="A1654">
            <v>4342</v>
          </cell>
          <cell r="B1654" t="str">
            <v>Urinario con Fluxómetro</v>
          </cell>
          <cell r="C1654" t="str">
            <v>u</v>
          </cell>
          <cell r="D1654">
            <v>1</v>
          </cell>
          <cell r="E1654">
            <v>109.81</v>
          </cell>
        </row>
        <row r="1655">
          <cell r="A1655">
            <v>4343</v>
          </cell>
          <cell r="B1655" t="str">
            <v>Urinarios para niños</v>
          </cell>
          <cell r="C1655" t="str">
            <v>u</v>
          </cell>
          <cell r="D1655">
            <v>1</v>
          </cell>
          <cell r="E1655">
            <v>221.66</v>
          </cell>
        </row>
        <row r="1656">
          <cell r="A1656">
            <v>4344</v>
          </cell>
          <cell r="B1656" t="str">
            <v>Vertedero Clínico</v>
          </cell>
          <cell r="C1656" t="str">
            <v>u</v>
          </cell>
          <cell r="D1656">
            <v>1</v>
          </cell>
          <cell r="E1656">
            <v>2212.3200000000002</v>
          </cell>
        </row>
        <row r="1657">
          <cell r="A1657">
            <v>4345</v>
          </cell>
          <cell r="B1657" t="str">
            <v>Bordillo de H.S en ducha revestida de cerámica</v>
          </cell>
          <cell r="C1657" t="str">
            <v>m</v>
          </cell>
          <cell r="D1657">
            <v>1</v>
          </cell>
          <cell r="E1657">
            <v>13.55</v>
          </cell>
        </row>
        <row r="1658">
          <cell r="A1658">
            <v>4346</v>
          </cell>
          <cell r="B1658" t="str">
            <v>Lavamanos colectivo con cerámica</v>
          </cell>
          <cell r="C1658" t="str">
            <v>m</v>
          </cell>
          <cell r="D1658">
            <v>1</v>
          </cell>
          <cell r="E1658">
            <v>48.13</v>
          </cell>
        </row>
        <row r="1659">
          <cell r="A1659">
            <v>4347</v>
          </cell>
          <cell r="B1659" t="str">
            <v>Fregadero acero inoxidable doble pozo sin escurridor incluye llave</v>
          </cell>
          <cell r="C1659" t="str">
            <v>u</v>
          </cell>
          <cell r="D1659">
            <v>1</v>
          </cell>
          <cell r="E1659">
            <v>195.48</v>
          </cell>
        </row>
        <row r="1660">
          <cell r="A1660">
            <v>4348</v>
          </cell>
          <cell r="B1660" t="str">
            <v>Lavandería</v>
          </cell>
          <cell r="C1660" t="str">
            <v>u</v>
          </cell>
          <cell r="D1660">
            <v>1</v>
          </cell>
          <cell r="E1660">
            <v>158.11000000000001</v>
          </cell>
        </row>
        <row r="1661">
          <cell r="A1661">
            <v>4349</v>
          </cell>
          <cell r="B1661" t="str">
            <v>Lavamanos ópalo (incluye accesorios ) llave pressmatic y  mueble</v>
          </cell>
          <cell r="C1661" t="str">
            <v>u</v>
          </cell>
          <cell r="D1661">
            <v>1</v>
          </cell>
          <cell r="E1661">
            <v>209.85</v>
          </cell>
        </row>
        <row r="1662">
          <cell r="A1662">
            <v>4350</v>
          </cell>
          <cell r="B1662" t="str">
            <v>Lavamanos de pedestal corto con llave pressmatic</v>
          </cell>
          <cell r="C1662" t="str">
            <v>u</v>
          </cell>
          <cell r="D1662">
            <v>1</v>
          </cell>
          <cell r="E1662">
            <v>122.96</v>
          </cell>
        </row>
        <row r="1663">
          <cell r="A1663">
            <v>4351</v>
          </cell>
          <cell r="B1663" t="str">
            <v>Lavadero Quirúrgico de un servicio 57x47x25 incluye grifería electrónica con sensor infrarrojo y accesorios</v>
          </cell>
          <cell r="C1663" t="str">
            <v>u</v>
          </cell>
          <cell r="D1663">
            <v>1</v>
          </cell>
          <cell r="E1663">
            <v>2265.1</v>
          </cell>
        </row>
        <row r="1664">
          <cell r="A1664">
            <v>4352</v>
          </cell>
          <cell r="B1664" t="str">
            <v>Lavadero Quirúrgico de un servicio 57x47x25 incluye grifería mecánica tipo pedal de rodilla con mezcladora de temperaturas y accesorios</v>
          </cell>
          <cell r="C1664" t="str">
            <v>u</v>
          </cell>
          <cell r="D1664">
            <v>1</v>
          </cell>
          <cell r="E1664">
            <v>2467.6999999999998</v>
          </cell>
        </row>
        <row r="1665">
          <cell r="A1665">
            <v>4353</v>
          </cell>
          <cell r="B1665" t="str">
            <v>Lavadero Quirúrgico de dos servicio 107x47x25 incluye grifería electrónica con sensor infrarrojo y accesorios</v>
          </cell>
          <cell r="C1665" t="str">
            <v>u</v>
          </cell>
          <cell r="D1665">
            <v>1</v>
          </cell>
          <cell r="E1665">
            <v>3340.69</v>
          </cell>
        </row>
        <row r="1666">
          <cell r="A1666">
            <v>4354</v>
          </cell>
          <cell r="B1666" t="str">
            <v>Lavadero Quirúrgico de dos servicio 107x47x25 incluye grifería mecánica tipo pedal de rodilla con mezcladora de temperaturas y accesorios</v>
          </cell>
          <cell r="C1666" t="str">
            <v>u</v>
          </cell>
          <cell r="D1666">
            <v>1</v>
          </cell>
          <cell r="E1666">
            <v>3527.27</v>
          </cell>
        </row>
        <row r="1667">
          <cell r="A1667">
            <v>4355</v>
          </cell>
          <cell r="B1667" t="str">
            <v>Lavadero Quirúrgico de tres servicio 107x47x25 incluye grifería electrónica con sensor infrarrojo y accesorios</v>
          </cell>
          <cell r="C1667" t="str">
            <v>u</v>
          </cell>
          <cell r="D1667">
            <v>1</v>
          </cell>
          <cell r="E1667">
            <v>3340.73</v>
          </cell>
        </row>
        <row r="1668">
          <cell r="A1668">
            <v>4356</v>
          </cell>
          <cell r="B1668" t="str">
            <v>Lavadero Quirúrgico de tres servicio 107x47x25 incluye grifería mecánica tipo pedal de rodilla con mezcladora de temperaturas y accesorios</v>
          </cell>
          <cell r="C1668" t="str">
            <v>u</v>
          </cell>
          <cell r="D1668">
            <v>1</v>
          </cell>
          <cell r="E1668">
            <v>3527.31</v>
          </cell>
        </row>
        <row r="1669">
          <cell r="A1669">
            <v>4357</v>
          </cell>
          <cell r="B1669" t="str">
            <v>Tina de baño de recién nacido exter. 99x55x34  pozo 87x42x25, mezclador de temperaturas de presión tipo herradura y accesorios</v>
          </cell>
          <cell r="C1669" t="str">
            <v>u</v>
          </cell>
          <cell r="D1669">
            <v>1</v>
          </cell>
          <cell r="E1669">
            <v>2361.2399999999998</v>
          </cell>
        </row>
        <row r="1670">
          <cell r="A1670">
            <v>4358</v>
          </cell>
          <cell r="B1670" t="str">
            <v>Tina de baño de recién nacido exter. 99x55x34  pozo 87x42x25, grifería mecánica tipo pedal de rodilla para apertura de flujo de agua para bañeras de recién nacidos y accesorios</v>
          </cell>
          <cell r="C1670" t="str">
            <v>u</v>
          </cell>
          <cell r="D1670">
            <v>1</v>
          </cell>
          <cell r="E1670">
            <v>2497.1</v>
          </cell>
        </row>
        <row r="1671">
          <cell r="A1671">
            <v>4359</v>
          </cell>
          <cell r="B1671" t="str">
            <v>Bebedero de agua</v>
          </cell>
          <cell r="C1671" t="str">
            <v>u</v>
          </cell>
          <cell r="D1671">
            <v>1</v>
          </cell>
          <cell r="E1671">
            <v>169.78</v>
          </cell>
        </row>
        <row r="1672">
          <cell r="A1672">
            <v>4360</v>
          </cell>
          <cell r="B1672" t="str">
            <v>Ducha electrica</v>
          </cell>
          <cell r="C1672" t="str">
            <v>u</v>
          </cell>
          <cell r="D1672">
            <v>1</v>
          </cell>
          <cell r="E1672">
            <v>33.71</v>
          </cell>
        </row>
        <row r="1673">
          <cell r="A1673">
            <v>4361</v>
          </cell>
          <cell r="B1673" t="str">
            <v>Calentadores electricos de tanque de 210litros</v>
          </cell>
          <cell r="C1673" t="str">
            <v>u</v>
          </cell>
          <cell r="D1673">
            <v>1</v>
          </cell>
          <cell r="E1673">
            <v>577.41</v>
          </cell>
        </row>
        <row r="1674">
          <cell r="A1674">
            <v>4362</v>
          </cell>
          <cell r="B1674" t="str">
            <v>Lavaollas de acero inoxidable 1 pozo profundo con soportes de acero inox. Sobrepuesto</v>
          </cell>
          <cell r="C1674" t="str">
            <v>u</v>
          </cell>
          <cell r="D1674">
            <v>1</v>
          </cell>
          <cell r="E1674">
            <v>1067.67</v>
          </cell>
        </row>
        <row r="1675">
          <cell r="A1675">
            <v>4363</v>
          </cell>
          <cell r="B1675" t="str">
            <v>Tanque calentador de agua de 30galones</v>
          </cell>
          <cell r="C1675" t="str">
            <v>u</v>
          </cell>
          <cell r="D1675">
            <v>1</v>
          </cell>
          <cell r="E1675">
            <v>254.09</v>
          </cell>
        </row>
        <row r="1676">
          <cell r="A1676">
            <v>4364</v>
          </cell>
          <cell r="B1676" t="str">
            <v>Inodoro tanque bajo incluye accesorios</v>
          </cell>
          <cell r="C1676" t="str">
            <v>u</v>
          </cell>
          <cell r="D1676">
            <v>1</v>
          </cell>
          <cell r="E1676">
            <v>105.9</v>
          </cell>
        </row>
        <row r="1677">
          <cell r="A1677">
            <v>4365</v>
          </cell>
          <cell r="B1677" t="str">
            <v>Inodoro tanque bajo incluye accesorios incluye transp. En lancha</v>
          </cell>
          <cell r="C1677" t="str">
            <v>u</v>
          </cell>
          <cell r="D1677">
            <v>1</v>
          </cell>
          <cell r="E1677">
            <v>120.51</v>
          </cell>
        </row>
        <row r="1678">
          <cell r="A1678">
            <v>4366</v>
          </cell>
          <cell r="B1678" t="str">
            <v>Lavamanos empotrado con grifería  incluye transp. En lancha</v>
          </cell>
          <cell r="C1678" t="str">
            <v>u</v>
          </cell>
          <cell r="D1678">
            <v>1</v>
          </cell>
          <cell r="E1678">
            <v>81.81</v>
          </cell>
        </row>
        <row r="1679">
          <cell r="A1679">
            <v>4367</v>
          </cell>
          <cell r="B1679" t="str">
            <v>Lavamanos para diferentes capacidades con llave pressmatic incluye transp. En lancha</v>
          </cell>
          <cell r="C1679" t="str">
            <v>u</v>
          </cell>
          <cell r="D1679">
            <v>1</v>
          </cell>
          <cell r="E1679">
            <v>170.04</v>
          </cell>
        </row>
        <row r="1680">
          <cell r="A1680">
            <v>4368</v>
          </cell>
          <cell r="B1680" t="str">
            <v>Urinario con llave pressmatic incluye transp. En lancha</v>
          </cell>
          <cell r="C1680" t="str">
            <v>u</v>
          </cell>
          <cell r="D1680">
            <v>1</v>
          </cell>
          <cell r="E1680">
            <v>199.08</v>
          </cell>
        </row>
        <row r="1681">
          <cell r="A1681">
            <v>4369</v>
          </cell>
          <cell r="B1681" t="str">
            <v>Secador de manos metálico 1860W, 110V</v>
          </cell>
          <cell r="C1681" t="str">
            <v>u</v>
          </cell>
          <cell r="D1681">
            <v>1</v>
          </cell>
          <cell r="E1681">
            <v>135.97999999999999</v>
          </cell>
        </row>
        <row r="1682">
          <cell r="A1682">
            <v>4370</v>
          </cell>
          <cell r="B1682" t="str">
            <v xml:space="preserve">Juego monocomando de ducha CR </v>
          </cell>
          <cell r="C1682" t="str">
            <v>u</v>
          </cell>
          <cell r="D1682">
            <v>1</v>
          </cell>
          <cell r="E1682">
            <v>77.510000000000005</v>
          </cell>
        </row>
        <row r="1683">
          <cell r="A1683">
            <v>4371</v>
          </cell>
          <cell r="B1683" t="str">
            <v xml:space="preserve">Llave pressmatic liviana de pared (lavabo) CR </v>
          </cell>
          <cell r="C1683" t="str">
            <v>u</v>
          </cell>
          <cell r="D1683">
            <v>1</v>
          </cell>
          <cell r="E1683">
            <v>81.7</v>
          </cell>
        </row>
        <row r="1684">
          <cell r="A1684">
            <v>4372</v>
          </cell>
          <cell r="B1684" t="str">
            <v>Llave para fregadero  8" CR</v>
          </cell>
          <cell r="C1684" t="str">
            <v>u</v>
          </cell>
          <cell r="D1684">
            <v>1</v>
          </cell>
          <cell r="E1684">
            <v>38</v>
          </cell>
        </row>
        <row r="1685">
          <cell r="A1685">
            <v>4373</v>
          </cell>
          <cell r="B1685" t="str">
            <v xml:space="preserve">Accesorios para urinario </v>
          </cell>
          <cell r="C1685" t="str">
            <v>u</v>
          </cell>
          <cell r="D1685">
            <v>1</v>
          </cell>
          <cell r="E1685">
            <v>29.7</v>
          </cell>
        </row>
        <row r="1686">
          <cell r="A1686">
            <v>4374</v>
          </cell>
          <cell r="B1686" t="str">
            <v>Lavacopas de acero inoxidable griferia de lujo cromada ,juego de abasto  desague y sifon</v>
          </cell>
          <cell r="C1686" t="str">
            <v>u</v>
          </cell>
          <cell r="D1686">
            <v>1</v>
          </cell>
          <cell r="E1686">
            <v>301.87</v>
          </cell>
        </row>
        <row r="1687">
          <cell r="A1687">
            <v>4375</v>
          </cell>
          <cell r="B1687" t="str">
            <v>Lavacopas doble de acero inoxidable griferia de lujo cromada ,juego de abasto  desague y sifon</v>
          </cell>
          <cell r="C1687" t="str">
            <v>u</v>
          </cell>
          <cell r="D1687">
            <v>1</v>
          </cell>
          <cell r="E1687">
            <v>657.85</v>
          </cell>
        </row>
        <row r="1688">
          <cell r="A1688">
            <v>4376</v>
          </cell>
          <cell r="B1688" t="str">
            <v xml:space="preserve">Juego monocomando alto para lavabo  </v>
          </cell>
          <cell r="C1688" t="str">
            <v>u</v>
          </cell>
          <cell r="D1688">
            <v>1</v>
          </cell>
          <cell r="E1688">
            <v>330.39</v>
          </cell>
        </row>
        <row r="1689">
          <cell r="A1689">
            <v>4377</v>
          </cell>
          <cell r="B1689" t="str">
            <v>Inodoro fluxometro tipo A blanco de lujo incuye accesorios</v>
          </cell>
          <cell r="C1689" t="str">
            <v>u</v>
          </cell>
          <cell r="D1689">
            <v>1</v>
          </cell>
          <cell r="E1689">
            <v>396.09</v>
          </cell>
        </row>
        <row r="1690">
          <cell r="A1690">
            <v>4378</v>
          </cell>
          <cell r="B1690" t="str">
            <v>Urinario tipo A blanco de lujo</v>
          </cell>
          <cell r="C1690" t="str">
            <v>u</v>
          </cell>
          <cell r="D1690">
            <v>1</v>
          </cell>
          <cell r="E1690">
            <v>317.24</v>
          </cell>
        </row>
        <row r="1691">
          <cell r="A1691">
            <v>4379</v>
          </cell>
          <cell r="B1691" t="str">
            <v>Fluxometro para urinario tipo A de lujo</v>
          </cell>
          <cell r="C1691" t="str">
            <v>u</v>
          </cell>
          <cell r="D1691">
            <v>1</v>
          </cell>
          <cell r="E1691">
            <v>205.73</v>
          </cell>
        </row>
        <row r="1692">
          <cell r="A1692">
            <v>4380</v>
          </cell>
          <cell r="B1692" t="str">
            <v>Accesorios de baño Juegos completos linea intermedia</v>
          </cell>
          <cell r="C1692" t="str">
            <v>u</v>
          </cell>
          <cell r="D1692">
            <v>1</v>
          </cell>
          <cell r="E1692">
            <v>122.92</v>
          </cell>
        </row>
        <row r="1693">
          <cell r="A1693">
            <v>4381</v>
          </cell>
          <cell r="B1693" t="str">
            <v>Accesorios de baño de lujo Juegos completos tipo A</v>
          </cell>
          <cell r="C1693" t="str">
            <v>u</v>
          </cell>
          <cell r="D1693">
            <v>1</v>
          </cell>
          <cell r="E1693">
            <v>233.49</v>
          </cell>
        </row>
        <row r="1694">
          <cell r="A1694">
            <v>4382</v>
          </cell>
          <cell r="B1694" t="str">
            <v>Lavamanos de pared incluye griferia</v>
          </cell>
          <cell r="C1694" t="str">
            <v>u</v>
          </cell>
          <cell r="D1694">
            <v>1</v>
          </cell>
          <cell r="E1694">
            <v>75.17</v>
          </cell>
        </row>
        <row r="1695">
          <cell r="A1695">
            <v>4383</v>
          </cell>
          <cell r="B1695" t="str">
            <v>Inodoro blanco con fluxómetro incluye transporte en lancha</v>
          </cell>
          <cell r="C1695" t="str">
            <v>u</v>
          </cell>
          <cell r="D1695">
            <v>1</v>
          </cell>
          <cell r="E1695">
            <v>249.96</v>
          </cell>
        </row>
        <row r="1696">
          <cell r="A1696">
            <v>4384</v>
          </cell>
          <cell r="B1696" t="str">
            <v>Urinario con Fluxómetro incluye transporte en lancha</v>
          </cell>
          <cell r="C1696" t="str">
            <v>u</v>
          </cell>
          <cell r="D1696">
            <v>1</v>
          </cell>
          <cell r="E1696">
            <v>137.19999999999999</v>
          </cell>
        </row>
        <row r="1697">
          <cell r="A1697">
            <v>4385</v>
          </cell>
        </row>
        <row r="1698">
          <cell r="A1698">
            <v>4386</v>
          </cell>
        </row>
        <row r="1700">
          <cell r="B1700" t="str">
            <v>INSTALACIONES SANITARIAS</v>
          </cell>
        </row>
        <row r="1701">
          <cell r="A1701">
            <v>5001</v>
          </cell>
          <cell r="B1701" t="str">
            <v>Bajantes  de tubería PVC tipo B de 110 mm</v>
          </cell>
          <cell r="C1701" t="str">
            <v>m</v>
          </cell>
          <cell r="D1701">
            <v>1</v>
          </cell>
          <cell r="E1701">
            <v>11.57</v>
          </cell>
        </row>
        <row r="1702">
          <cell r="A1702">
            <v>5002</v>
          </cell>
          <cell r="B1702" t="str">
            <v>Bajantes  de tubería PVC tipo B de 160 mm</v>
          </cell>
          <cell r="C1702" t="str">
            <v>m</v>
          </cell>
          <cell r="D1702">
            <v>1</v>
          </cell>
          <cell r="E1702">
            <v>19.260000000000002</v>
          </cell>
        </row>
        <row r="1703">
          <cell r="A1703">
            <v>5003</v>
          </cell>
          <cell r="B1703" t="str">
            <v>Caja de revisión 30 x 30 cm, con tapa cerco metálico</v>
          </cell>
          <cell r="C1703" t="str">
            <v>u</v>
          </cell>
          <cell r="D1703">
            <v>1</v>
          </cell>
          <cell r="E1703">
            <v>53.8</v>
          </cell>
        </row>
        <row r="1704">
          <cell r="A1704">
            <v>5004</v>
          </cell>
          <cell r="B1704" t="str">
            <v>Caja de revisión 90 x 90 cm, con tapa cerco metálico</v>
          </cell>
          <cell r="C1704" t="str">
            <v>u</v>
          </cell>
          <cell r="D1704">
            <v>1</v>
          </cell>
          <cell r="E1704">
            <v>136.54</v>
          </cell>
        </row>
        <row r="1705">
          <cell r="A1705">
            <v>5005</v>
          </cell>
          <cell r="B1705" t="str">
            <v>Caja de revisión de 60 x 60 con tapa cerco metálico</v>
          </cell>
          <cell r="C1705" t="str">
            <v>u</v>
          </cell>
          <cell r="D1705">
            <v>1</v>
          </cell>
          <cell r="E1705">
            <v>102.11</v>
          </cell>
        </row>
        <row r="1706">
          <cell r="A1706">
            <v>5006</v>
          </cell>
          <cell r="B1706" t="str">
            <v>Canal de agua lluvias 30x40 Hormigón simple de 210 Kg/cm2 (evacuación AA.LL.) con rejilla</v>
          </cell>
          <cell r="C1706" t="str">
            <v>m</v>
          </cell>
          <cell r="D1706">
            <v>1</v>
          </cell>
          <cell r="E1706">
            <v>64.86</v>
          </cell>
        </row>
        <row r="1707">
          <cell r="A1707">
            <v>5007</v>
          </cell>
          <cell r="B1707" t="str">
            <v>Canalón de tol pintado 10x30x10</v>
          </cell>
          <cell r="C1707" t="str">
            <v>m</v>
          </cell>
          <cell r="D1707">
            <v>1</v>
          </cell>
          <cell r="E1707">
            <v>22.6</v>
          </cell>
        </row>
        <row r="1708">
          <cell r="A1708">
            <v>5008</v>
          </cell>
          <cell r="B1708" t="str">
            <v>Canastilla de aluminio</v>
          </cell>
          <cell r="C1708" t="str">
            <v>m</v>
          </cell>
          <cell r="D1708">
            <v>1</v>
          </cell>
          <cell r="E1708">
            <v>9.31</v>
          </cell>
        </row>
        <row r="1709">
          <cell r="A1709">
            <v>5009</v>
          </cell>
          <cell r="B1709" t="str">
            <v>Codo PVC de desagüe 4" x  90º</v>
          </cell>
          <cell r="C1709" t="str">
            <v>u</v>
          </cell>
          <cell r="D1709">
            <v>1</v>
          </cell>
          <cell r="E1709">
            <v>4.66</v>
          </cell>
        </row>
        <row r="1710">
          <cell r="A1710">
            <v>5010</v>
          </cell>
          <cell r="B1710" t="str">
            <v>Bajantes  de tubería PVC tipo B de 200 mm</v>
          </cell>
          <cell r="C1710" t="str">
            <v>m</v>
          </cell>
          <cell r="D1710">
            <v>1</v>
          </cell>
          <cell r="E1710">
            <v>26.31</v>
          </cell>
        </row>
        <row r="1711">
          <cell r="A1711">
            <v>5011</v>
          </cell>
          <cell r="B1711" t="str">
            <v>Bajantes  de tubería PVC tipo B de 50 mm</v>
          </cell>
          <cell r="C1711" t="str">
            <v>m</v>
          </cell>
          <cell r="D1711">
            <v>1</v>
          </cell>
          <cell r="E1711">
            <v>6.33</v>
          </cell>
        </row>
        <row r="1712">
          <cell r="A1712">
            <v>5012</v>
          </cell>
          <cell r="B1712" t="str">
            <v>Bajantes  de tubería PVC tipo B de 75 mm</v>
          </cell>
          <cell r="C1712" t="str">
            <v>m</v>
          </cell>
          <cell r="D1712">
            <v>1</v>
          </cell>
          <cell r="E1712">
            <v>9.23</v>
          </cell>
        </row>
        <row r="1713">
          <cell r="A1713">
            <v>5013</v>
          </cell>
          <cell r="B1713" t="str">
            <v>Columna de ventilación PVC TIPO A 110 mm</v>
          </cell>
          <cell r="C1713" t="str">
            <v>m</v>
          </cell>
          <cell r="D1713">
            <v>1</v>
          </cell>
          <cell r="E1713">
            <v>10.86</v>
          </cell>
        </row>
        <row r="1714">
          <cell r="A1714">
            <v>5014</v>
          </cell>
          <cell r="B1714" t="str">
            <v>Columna de ventilación PVC TIPO A 50 mm</v>
          </cell>
          <cell r="C1714" t="str">
            <v>m</v>
          </cell>
          <cell r="D1714">
            <v>1</v>
          </cell>
          <cell r="E1714">
            <v>6.25</v>
          </cell>
        </row>
        <row r="1715">
          <cell r="A1715">
            <v>5015</v>
          </cell>
          <cell r="B1715" t="str">
            <v>Columna de ventilación PVC TIPO A 75 mm</v>
          </cell>
          <cell r="C1715" t="str">
            <v>m</v>
          </cell>
          <cell r="D1715">
            <v>1</v>
          </cell>
          <cell r="E1715">
            <v>7.95</v>
          </cell>
        </row>
        <row r="1716">
          <cell r="A1716">
            <v>5016</v>
          </cell>
          <cell r="B1716" t="str">
            <v>Desagües  PVC 110mm tipo B (incluye accesorios)</v>
          </cell>
          <cell r="C1716" t="str">
            <v>pto</v>
          </cell>
          <cell r="D1716">
            <v>1</v>
          </cell>
          <cell r="E1716">
            <v>23.12</v>
          </cell>
        </row>
        <row r="1717">
          <cell r="A1717">
            <v>5017</v>
          </cell>
          <cell r="B1717" t="str">
            <v>Desagües PVC 160 mm. Tipo B (Incluye accesorios)</v>
          </cell>
          <cell r="C1717" t="str">
            <v>pto</v>
          </cell>
          <cell r="D1717">
            <v>1</v>
          </cell>
          <cell r="E1717">
            <v>34.81</v>
          </cell>
        </row>
        <row r="1718">
          <cell r="A1718">
            <v>5018</v>
          </cell>
          <cell r="B1718" t="str">
            <v>Desagües PVC 50 mm. Tipo B(Incluye accesorios)</v>
          </cell>
          <cell r="C1718" t="str">
            <v>pto</v>
          </cell>
          <cell r="D1718">
            <v>1</v>
          </cell>
          <cell r="E1718">
            <v>15.15</v>
          </cell>
        </row>
        <row r="1719">
          <cell r="A1719">
            <v>5019</v>
          </cell>
          <cell r="B1719" t="str">
            <v>Desagües PVC 75 mm. Tipo B (Incluye accesorios)</v>
          </cell>
          <cell r="C1719" t="str">
            <v>pto</v>
          </cell>
          <cell r="D1719">
            <v>1</v>
          </cell>
          <cell r="E1719">
            <v>20.190000000000001</v>
          </cell>
        </row>
        <row r="1720">
          <cell r="A1720">
            <v>5020</v>
          </cell>
          <cell r="B1720" t="str">
            <v>Sistema de osmosis inversa Cap.10000 GPD</v>
          </cell>
          <cell r="C1720" t="str">
            <v>u</v>
          </cell>
          <cell r="D1720">
            <v>1</v>
          </cell>
          <cell r="E1720">
            <v>14071.08</v>
          </cell>
        </row>
        <row r="1721">
          <cell r="A1721">
            <v>5021</v>
          </cell>
          <cell r="B1721" t="str">
            <v>Sistema turbo depurador Cap. 10m3/día</v>
          </cell>
          <cell r="C1721" t="str">
            <v>u</v>
          </cell>
          <cell r="D1721">
            <v>1</v>
          </cell>
          <cell r="E1721">
            <v>31308.42</v>
          </cell>
        </row>
        <row r="1722">
          <cell r="A1722">
            <v>5022</v>
          </cell>
          <cell r="B1722" t="str">
            <v>Planta tratamiento de Agua residuales domesticas por sistema aeróbico rotativo cap. 10m3/día</v>
          </cell>
          <cell r="C1722" t="str">
            <v>u</v>
          </cell>
          <cell r="D1722">
            <v>1</v>
          </cell>
          <cell r="E1722">
            <v>18554.580000000002</v>
          </cell>
        </row>
        <row r="1723">
          <cell r="A1723">
            <v>5023</v>
          </cell>
          <cell r="B1723" t="str">
            <v>Pozo de Revisión h=0,80-2m</v>
          </cell>
          <cell r="C1723" t="str">
            <v>u</v>
          </cell>
          <cell r="D1723">
            <v>1</v>
          </cell>
          <cell r="E1723">
            <v>559.09</v>
          </cell>
        </row>
        <row r="1724">
          <cell r="A1724">
            <v>5024</v>
          </cell>
          <cell r="B1724" t="str">
            <v>Pozo de Revisión h=2-4m</v>
          </cell>
          <cell r="C1724" t="str">
            <v>u</v>
          </cell>
          <cell r="D1724">
            <v>1</v>
          </cell>
          <cell r="E1724">
            <v>816.14</v>
          </cell>
        </row>
        <row r="1725">
          <cell r="A1725">
            <v>5025</v>
          </cell>
          <cell r="B1725" t="str">
            <v>Pozo de Revisión h=4-6m</v>
          </cell>
          <cell r="C1725" t="str">
            <v>u</v>
          </cell>
          <cell r="D1725">
            <v>1</v>
          </cell>
          <cell r="E1725">
            <v>1340.18</v>
          </cell>
        </row>
        <row r="1726">
          <cell r="A1726">
            <v>5026</v>
          </cell>
          <cell r="B1726" t="str">
            <v>Pozo de Revisión h=6-8m</v>
          </cell>
          <cell r="C1726" t="str">
            <v>u</v>
          </cell>
          <cell r="D1726">
            <v>1</v>
          </cell>
        </row>
        <row r="1727">
          <cell r="A1727">
            <v>5027</v>
          </cell>
          <cell r="B1727" t="str">
            <v>Planta tratamiento de Agua residuales domesticas por sistema aeróbico rotativo cap. 30m3/día</v>
          </cell>
          <cell r="C1727" t="str">
            <v>u</v>
          </cell>
          <cell r="D1727">
            <v>1</v>
          </cell>
          <cell r="E1727">
            <v>35812.1</v>
          </cell>
        </row>
        <row r="1728">
          <cell r="A1728">
            <v>5028</v>
          </cell>
          <cell r="B1728" t="str">
            <v>Planta tratamiento de Agua residuales domesticas por sistema aeróbico rotativo cap. 20m3/día</v>
          </cell>
          <cell r="C1728" t="str">
            <v>u</v>
          </cell>
          <cell r="D1728">
            <v>1</v>
          </cell>
          <cell r="E1728">
            <v>29913.29</v>
          </cell>
        </row>
        <row r="1729">
          <cell r="A1729">
            <v>5029</v>
          </cell>
          <cell r="B1729" t="str">
            <v>Siamesa 4" x2 1/2" x2 1/2"</v>
          </cell>
          <cell r="C1729" t="str">
            <v>u</v>
          </cell>
          <cell r="D1729">
            <v>1</v>
          </cell>
        </row>
        <row r="1730">
          <cell r="A1730">
            <v>5030</v>
          </cell>
          <cell r="B1730" t="str">
            <v>Sumidero de piso de 6" incluye rejilla</v>
          </cell>
          <cell r="C1730" t="str">
            <v>u</v>
          </cell>
          <cell r="D1730">
            <v>1</v>
          </cell>
          <cell r="E1730">
            <v>65.83</v>
          </cell>
        </row>
        <row r="1731">
          <cell r="A1731">
            <v>5031</v>
          </cell>
          <cell r="B1731" t="str">
            <v>Sumidero de piso de 2" incluye rejilla</v>
          </cell>
          <cell r="C1731" t="str">
            <v>u</v>
          </cell>
          <cell r="D1731">
            <v>1</v>
          </cell>
          <cell r="E1731">
            <v>12.21</v>
          </cell>
        </row>
        <row r="1732">
          <cell r="A1732">
            <v>5032</v>
          </cell>
          <cell r="B1732" t="str">
            <v>Sumidero de piso de 3" incluye rejilla</v>
          </cell>
          <cell r="C1732" t="str">
            <v>u</v>
          </cell>
          <cell r="D1732">
            <v>1</v>
          </cell>
          <cell r="E1732">
            <v>13.22</v>
          </cell>
        </row>
        <row r="1733">
          <cell r="A1733">
            <v>5033</v>
          </cell>
          <cell r="B1733" t="str">
            <v>Sumidero de piso de 4" incluye rejilla</v>
          </cell>
          <cell r="C1733" t="str">
            <v>u</v>
          </cell>
          <cell r="D1733">
            <v>1</v>
          </cell>
          <cell r="E1733">
            <v>16.5</v>
          </cell>
        </row>
        <row r="1734">
          <cell r="A1734">
            <v>5034</v>
          </cell>
          <cell r="B1734" t="str">
            <v>Sumidero de calzada (incluye rejilla de H:F)</v>
          </cell>
          <cell r="C1734" t="str">
            <v>u</v>
          </cell>
          <cell r="D1734">
            <v>1</v>
          </cell>
          <cell r="E1734">
            <v>241.84</v>
          </cell>
        </row>
        <row r="1735">
          <cell r="A1735">
            <v>5035</v>
          </cell>
          <cell r="B1735" t="str">
            <v>Cajas de AA.SS de 60x60 H= 0,90-2,00m con tapa cerco metálico</v>
          </cell>
          <cell r="C1735" t="str">
            <v>u</v>
          </cell>
          <cell r="D1735">
            <v>1</v>
          </cell>
          <cell r="E1735">
            <v>306.33999999999997</v>
          </cell>
        </row>
        <row r="1736">
          <cell r="A1736">
            <v>5036</v>
          </cell>
          <cell r="B1736" t="str">
            <v>Cajas de AA.SS de 100x50 H= 0,90-2,00m con tapa cerco metálico</v>
          </cell>
          <cell r="C1736" t="str">
            <v>u</v>
          </cell>
          <cell r="D1736">
            <v>1</v>
          </cell>
          <cell r="E1736">
            <v>325.68</v>
          </cell>
        </row>
        <row r="1737">
          <cell r="A1737">
            <v>5037</v>
          </cell>
          <cell r="B1737" t="str">
            <v>Cajas de AA.SS de 0,8x0,65 H= 0,90-2,00m con tapa cerco metálico</v>
          </cell>
          <cell r="C1737" t="str">
            <v>u</v>
          </cell>
          <cell r="D1737">
            <v>1</v>
          </cell>
          <cell r="E1737">
            <v>320.29000000000002</v>
          </cell>
        </row>
        <row r="1738">
          <cell r="A1738">
            <v>5038</v>
          </cell>
          <cell r="B1738" t="str">
            <v>Cajas de AA.SS de 0,8x0,80 H= 0,90-2,00m con tapa cerco metálico</v>
          </cell>
          <cell r="C1738" t="str">
            <v>u</v>
          </cell>
          <cell r="D1738">
            <v>1</v>
          </cell>
          <cell r="E1738">
            <v>333.36</v>
          </cell>
        </row>
        <row r="1739">
          <cell r="A1739">
            <v>5039</v>
          </cell>
          <cell r="B1739" t="str">
            <v>Caja de revisión tipo C1</v>
          </cell>
          <cell r="C1739" t="str">
            <v>u</v>
          </cell>
          <cell r="D1739">
            <v>1</v>
          </cell>
          <cell r="E1739">
            <v>518.55999999999995</v>
          </cell>
        </row>
        <row r="1740">
          <cell r="A1740">
            <v>5040</v>
          </cell>
          <cell r="B1740" t="str">
            <v>Caja de revisión tipo C2 (1,0*1,0*1,0m)</v>
          </cell>
          <cell r="C1740" t="str">
            <v>u</v>
          </cell>
          <cell r="D1740">
            <v>1</v>
          </cell>
          <cell r="E1740">
            <v>239.43</v>
          </cell>
        </row>
        <row r="1741">
          <cell r="A1741">
            <v>5041</v>
          </cell>
          <cell r="B1741" t="str">
            <v>Trampa para grasas 1,20*0,80</v>
          </cell>
          <cell r="C1741" t="str">
            <v>u</v>
          </cell>
          <cell r="D1741">
            <v>1</v>
          </cell>
          <cell r="E1741">
            <v>186.9</v>
          </cell>
        </row>
        <row r="1742">
          <cell r="A1742">
            <v>5042</v>
          </cell>
          <cell r="B1742" t="str">
            <v>Trampa para grasas cribado y válvulas (C3-C4-C5)</v>
          </cell>
          <cell r="C1742" t="str">
            <v>u</v>
          </cell>
          <cell r="D1742">
            <v>1</v>
          </cell>
          <cell r="E1742">
            <v>1232.0899999999999</v>
          </cell>
        </row>
        <row r="1743">
          <cell r="A1743">
            <v>5043</v>
          </cell>
          <cell r="B1743" t="str">
            <v xml:space="preserve">Rejilla para  cribado </v>
          </cell>
          <cell r="C1743" t="str">
            <v>u</v>
          </cell>
          <cell r="D1743">
            <v>1</v>
          </cell>
          <cell r="E1743">
            <v>102.89</v>
          </cell>
        </row>
        <row r="1744">
          <cell r="A1744">
            <v>5044</v>
          </cell>
          <cell r="B1744" t="str">
            <v xml:space="preserve">Trampa de tenso activos </v>
          </cell>
          <cell r="C1744" t="str">
            <v>u</v>
          </cell>
          <cell r="D1744">
            <v>1</v>
          </cell>
          <cell r="E1744">
            <v>469.37</v>
          </cell>
        </row>
        <row r="1745">
          <cell r="A1745">
            <v>5045</v>
          </cell>
          <cell r="B1745" t="str">
            <v>Caja de bioseguridad UCI-Quirófanos y Laboratorios</v>
          </cell>
          <cell r="C1745" t="str">
            <v>u</v>
          </cell>
          <cell r="D1745">
            <v>1</v>
          </cell>
          <cell r="E1745">
            <v>520.77</v>
          </cell>
        </row>
        <row r="1746">
          <cell r="A1746">
            <v>5046</v>
          </cell>
          <cell r="B1746" t="str">
            <v xml:space="preserve">Trampa de grasas para cocinas </v>
          </cell>
          <cell r="C1746" t="str">
            <v>u</v>
          </cell>
          <cell r="D1746">
            <v>1</v>
          </cell>
          <cell r="E1746">
            <v>247.24</v>
          </cell>
        </row>
        <row r="1747">
          <cell r="A1747">
            <v>5047</v>
          </cell>
          <cell r="B1747" t="str">
            <v>Tubería de 250 de PVC tipo B</v>
          </cell>
          <cell r="C1747" t="str">
            <v>m</v>
          </cell>
          <cell r="D1747">
            <v>1</v>
          </cell>
          <cell r="E1747">
            <v>41.79</v>
          </cell>
        </row>
        <row r="1748">
          <cell r="A1748">
            <v>5048</v>
          </cell>
          <cell r="B1748" t="str">
            <v xml:space="preserve">Tubería de 110 mm PVC tipo B </v>
          </cell>
          <cell r="C1748" t="str">
            <v>m</v>
          </cell>
          <cell r="D1748">
            <v>1</v>
          </cell>
          <cell r="E1748">
            <v>7.42</v>
          </cell>
        </row>
        <row r="1749">
          <cell r="A1749">
            <v>5049</v>
          </cell>
          <cell r="B1749" t="str">
            <v>Tubería de 160 de PVC tipo B</v>
          </cell>
          <cell r="C1749" t="str">
            <v>m</v>
          </cell>
          <cell r="D1749">
            <v>1</v>
          </cell>
          <cell r="E1749">
            <v>15.81</v>
          </cell>
        </row>
        <row r="1750">
          <cell r="A1750">
            <v>5050</v>
          </cell>
          <cell r="B1750" t="str">
            <v>Tubería de 315 de PVC tipo B</v>
          </cell>
          <cell r="C1750" t="str">
            <v>m</v>
          </cell>
          <cell r="D1750">
            <v>1</v>
          </cell>
          <cell r="E1750">
            <v>71.34</v>
          </cell>
        </row>
        <row r="1751">
          <cell r="A1751">
            <v>5051</v>
          </cell>
          <cell r="B1751" t="str">
            <v>Tubería de 400 de PVC tipo B</v>
          </cell>
          <cell r="C1751" t="str">
            <v>m</v>
          </cell>
          <cell r="D1751">
            <v>1</v>
          </cell>
          <cell r="E1751">
            <v>123.93</v>
          </cell>
        </row>
        <row r="1752">
          <cell r="A1752">
            <v>5052</v>
          </cell>
          <cell r="B1752" t="str">
            <v>Tubería de 75 de PVC tipo B</v>
          </cell>
          <cell r="C1752" t="str">
            <v>m</v>
          </cell>
          <cell r="D1752">
            <v>1</v>
          </cell>
          <cell r="E1752">
            <v>7.25</v>
          </cell>
        </row>
        <row r="1753">
          <cell r="A1753">
            <v>5053</v>
          </cell>
          <cell r="B1753" t="str">
            <v>Tubería de 200 de PVC tipo B</v>
          </cell>
          <cell r="C1753" t="str">
            <v>m</v>
          </cell>
          <cell r="D1753">
            <v>1</v>
          </cell>
          <cell r="E1753">
            <v>18.399999999999999</v>
          </cell>
        </row>
        <row r="1754">
          <cell r="A1754">
            <v>5054</v>
          </cell>
          <cell r="B1754" t="str">
            <v>Tubería de 50mm de PVC tipo B</v>
          </cell>
          <cell r="C1754" t="str">
            <v>m</v>
          </cell>
          <cell r="D1754">
            <v>1</v>
          </cell>
          <cell r="E1754">
            <v>4.28</v>
          </cell>
        </row>
        <row r="1755">
          <cell r="A1755">
            <v>5055</v>
          </cell>
          <cell r="B1755" t="str">
            <v xml:space="preserve">Tubería Novafort serie 5 175mmx6m </v>
          </cell>
          <cell r="C1755" t="str">
            <v>m</v>
          </cell>
          <cell r="D1755">
            <v>1</v>
          </cell>
          <cell r="E1755">
            <v>11.95</v>
          </cell>
        </row>
        <row r="1756">
          <cell r="A1756">
            <v>5056</v>
          </cell>
          <cell r="B1756" t="str">
            <v xml:space="preserve">Tubería Novafort serie 5 160mmx6m </v>
          </cell>
          <cell r="C1756" t="str">
            <v>m</v>
          </cell>
          <cell r="D1756">
            <v>1</v>
          </cell>
          <cell r="E1756">
            <v>11.84</v>
          </cell>
        </row>
        <row r="1757">
          <cell r="A1757">
            <v>5057</v>
          </cell>
          <cell r="B1757" t="str">
            <v xml:space="preserve">Tubería Novafort serie 6 200mmx6m </v>
          </cell>
          <cell r="C1757" t="str">
            <v>m</v>
          </cell>
          <cell r="D1757">
            <v>1</v>
          </cell>
          <cell r="E1757">
            <v>17.64</v>
          </cell>
        </row>
        <row r="1758">
          <cell r="A1758">
            <v>5058</v>
          </cell>
          <cell r="B1758" t="str">
            <v>Tubería plástica de alcantarillado GRANDES DIAMETROS serie 5,540 mm.</v>
          </cell>
          <cell r="C1758" t="str">
            <v>m</v>
          </cell>
          <cell r="D1758">
            <v>1</v>
          </cell>
        </row>
        <row r="1759">
          <cell r="A1759">
            <v>5059</v>
          </cell>
          <cell r="B1759" t="str">
            <v>Tubería Novafort GRANDES DIAMETROS serie 5,650 mm.</v>
          </cell>
          <cell r="C1759" t="str">
            <v>m</v>
          </cell>
          <cell r="D1759">
            <v>1</v>
          </cell>
        </row>
        <row r="1760">
          <cell r="A1760">
            <v>5060</v>
          </cell>
          <cell r="B1760" t="str">
            <v>Tubería Novafort GRANDES DIAMETROS serie 5,750 mm.</v>
          </cell>
          <cell r="C1760" t="str">
            <v>m</v>
          </cell>
          <cell r="D1760">
            <v>1</v>
          </cell>
        </row>
        <row r="1761">
          <cell r="A1761">
            <v>5061</v>
          </cell>
          <cell r="B1761" t="str">
            <v>Tubería plástica de alcantarillado GRANDES DIAMETROS serie 5,540 mm.</v>
          </cell>
          <cell r="C1761" t="str">
            <v>m</v>
          </cell>
          <cell r="D1761">
            <v>1</v>
          </cell>
        </row>
        <row r="1762">
          <cell r="A1762">
            <v>5062</v>
          </cell>
          <cell r="B1762" t="str">
            <v>Tubería Novafort GRANDES DIAMETROS serie 5,650 mm.</v>
          </cell>
          <cell r="C1762" t="str">
            <v>m</v>
          </cell>
          <cell r="D1762">
            <v>1</v>
          </cell>
        </row>
        <row r="1763">
          <cell r="A1763">
            <v>5063</v>
          </cell>
          <cell r="B1763" t="str">
            <v>Tubería estructurada de pared interna lisa serie 6 690 mm.</v>
          </cell>
          <cell r="C1763" t="str">
            <v>m</v>
          </cell>
          <cell r="D1763">
            <v>1</v>
          </cell>
        </row>
        <row r="1764">
          <cell r="A1764">
            <v>5064</v>
          </cell>
          <cell r="B1764" t="str">
            <v>Tubería estructurada de pared interna lisa serie 6 540 mm.</v>
          </cell>
          <cell r="C1764" t="str">
            <v>m</v>
          </cell>
          <cell r="D1764">
            <v>1</v>
          </cell>
          <cell r="E1764">
            <v>74.53</v>
          </cell>
        </row>
        <row r="1765">
          <cell r="A1765">
            <v>5065</v>
          </cell>
          <cell r="B1765" t="str">
            <v>Tubería estructurada de pared interna lisa serie 6 110 mm.</v>
          </cell>
          <cell r="C1765" t="str">
            <v>m</v>
          </cell>
          <cell r="D1765">
            <v>1</v>
          </cell>
          <cell r="E1765">
            <v>5.88</v>
          </cell>
        </row>
        <row r="1766">
          <cell r="A1766">
            <v>5066</v>
          </cell>
          <cell r="B1766" t="str">
            <v>Tubería estructurada de pared interna lisa serie 6 160 mm.</v>
          </cell>
          <cell r="C1766" t="str">
            <v>m</v>
          </cell>
          <cell r="D1766">
            <v>1</v>
          </cell>
          <cell r="E1766">
            <v>10.99</v>
          </cell>
        </row>
        <row r="1767">
          <cell r="A1767">
            <v>5067</v>
          </cell>
          <cell r="B1767" t="str">
            <v>Tubería estructurada de pared interna lisa serie 6 200 mm.</v>
          </cell>
          <cell r="C1767" t="str">
            <v>m</v>
          </cell>
          <cell r="D1767">
            <v>1</v>
          </cell>
          <cell r="E1767">
            <v>18.21</v>
          </cell>
        </row>
        <row r="1768">
          <cell r="A1768">
            <v>5068</v>
          </cell>
          <cell r="B1768" t="str">
            <v>Tubería estructurada de pared interna lisa serie 6 250 mm.</v>
          </cell>
          <cell r="C1768" t="str">
            <v>m</v>
          </cell>
          <cell r="D1768">
            <v>1</v>
          </cell>
          <cell r="E1768">
            <v>20.48</v>
          </cell>
        </row>
        <row r="1769">
          <cell r="A1769">
            <v>5069</v>
          </cell>
          <cell r="B1769" t="str">
            <v>Tubería estructurada de pared interna lisa serie 6 315 mm.</v>
          </cell>
          <cell r="C1769" t="str">
            <v>m</v>
          </cell>
          <cell r="D1769">
            <v>1</v>
          </cell>
          <cell r="E1769">
            <v>31.2</v>
          </cell>
        </row>
        <row r="1770">
          <cell r="A1770">
            <v>5070</v>
          </cell>
          <cell r="B1770" t="str">
            <v>Tubería estructurada de pared interna lisa serie 6 400 mm.</v>
          </cell>
          <cell r="C1770" t="str">
            <v>m</v>
          </cell>
          <cell r="D1770">
            <v>1</v>
          </cell>
          <cell r="E1770">
            <v>50.81</v>
          </cell>
        </row>
        <row r="1771">
          <cell r="A1771">
            <v>5071</v>
          </cell>
          <cell r="B1771" t="str">
            <v>Tubería novaloc 1035 mm S2</v>
          </cell>
          <cell r="C1771" t="str">
            <v>m</v>
          </cell>
          <cell r="D1771">
            <v>1</v>
          </cell>
          <cell r="E1771">
            <v>262.68</v>
          </cell>
        </row>
        <row r="1772">
          <cell r="A1772">
            <v>5072</v>
          </cell>
          <cell r="B1772" t="str">
            <v>Tubería novaloc 1035 mm S3</v>
          </cell>
          <cell r="C1772" t="str">
            <v>m</v>
          </cell>
          <cell r="D1772">
            <v>1</v>
          </cell>
          <cell r="E1772">
            <v>360.41</v>
          </cell>
        </row>
        <row r="1773">
          <cell r="A1773">
            <v>5073</v>
          </cell>
          <cell r="B1773" t="str">
            <v>Tubería novaloc 1150 mm S3</v>
          </cell>
          <cell r="C1773" t="str">
            <v>m</v>
          </cell>
          <cell r="D1773">
            <v>1</v>
          </cell>
          <cell r="E1773">
            <v>392.34</v>
          </cell>
        </row>
        <row r="1774">
          <cell r="A1774">
            <v>5074</v>
          </cell>
          <cell r="B1774" t="str">
            <v>Tubería novaloc 1245 mm S2</v>
          </cell>
          <cell r="C1774" t="str">
            <v>m</v>
          </cell>
          <cell r="D1774">
            <v>1</v>
          </cell>
          <cell r="E1774">
            <v>403.8</v>
          </cell>
        </row>
        <row r="1775">
          <cell r="A1775">
            <v>5075</v>
          </cell>
          <cell r="B1775" t="str">
            <v>Tubería novaloc 1345 mm S2</v>
          </cell>
          <cell r="C1775" t="str">
            <v>m</v>
          </cell>
          <cell r="D1775">
            <v>1</v>
          </cell>
          <cell r="E1775">
            <v>478.57</v>
          </cell>
        </row>
        <row r="1776">
          <cell r="A1776">
            <v>5076</v>
          </cell>
          <cell r="B1776" t="str">
            <v>Tubería novaloc 1545 mm S1</v>
          </cell>
          <cell r="C1776" t="str">
            <v>m</v>
          </cell>
          <cell r="D1776">
            <v>1</v>
          </cell>
          <cell r="E1776">
            <v>354.34</v>
          </cell>
        </row>
        <row r="1777">
          <cell r="A1777">
            <v>5077</v>
          </cell>
          <cell r="B1777" t="str">
            <v>Tubería novaloc 450/475 mm S3</v>
          </cell>
          <cell r="C1777" t="str">
            <v>m</v>
          </cell>
          <cell r="D1777">
            <v>1</v>
          </cell>
          <cell r="E1777">
            <v>70.23</v>
          </cell>
        </row>
        <row r="1778">
          <cell r="A1778">
            <v>5078</v>
          </cell>
          <cell r="B1778" t="str">
            <v>Tubería novaloc 525 mm S3</v>
          </cell>
          <cell r="C1778" t="str">
            <v>m</v>
          </cell>
          <cell r="D1778">
            <v>1</v>
          </cell>
          <cell r="E1778">
            <v>74.260000000000005</v>
          </cell>
        </row>
        <row r="1779">
          <cell r="A1779">
            <v>5079</v>
          </cell>
          <cell r="B1779" t="str">
            <v>Tubería novaloc 575 mm S3</v>
          </cell>
          <cell r="C1779" t="str">
            <v>m</v>
          </cell>
          <cell r="D1779">
            <v>1</v>
          </cell>
          <cell r="E1779">
            <v>85.77</v>
          </cell>
        </row>
        <row r="1780">
          <cell r="A1780">
            <v>5080</v>
          </cell>
          <cell r="B1780" t="str">
            <v>Tubería novaloc 640 mm S2</v>
          </cell>
          <cell r="C1780" t="str">
            <v>m</v>
          </cell>
          <cell r="D1780">
            <v>1</v>
          </cell>
          <cell r="E1780">
            <v>104.62</v>
          </cell>
        </row>
        <row r="1781">
          <cell r="A1781">
            <v>5081</v>
          </cell>
          <cell r="B1781" t="str">
            <v>Tubería novaloc 640 mm S4</v>
          </cell>
          <cell r="C1781" t="str">
            <v>m</v>
          </cell>
          <cell r="D1781">
            <v>1</v>
          </cell>
          <cell r="E1781">
            <v>129.53</v>
          </cell>
        </row>
        <row r="1782">
          <cell r="A1782">
            <v>5082</v>
          </cell>
          <cell r="B1782" t="str">
            <v>Tubería novaloc 670 mm S2</v>
          </cell>
          <cell r="C1782" t="str">
            <v>m</v>
          </cell>
          <cell r="D1782">
            <v>1</v>
          </cell>
          <cell r="E1782">
            <v>113.6</v>
          </cell>
        </row>
        <row r="1783">
          <cell r="A1783">
            <v>5083</v>
          </cell>
          <cell r="B1783" t="str">
            <v>Tubería novaloc 690 mm S3</v>
          </cell>
          <cell r="C1783" t="str">
            <v>m</v>
          </cell>
          <cell r="D1783">
            <v>1</v>
          </cell>
          <cell r="E1783">
            <v>141.65</v>
          </cell>
        </row>
        <row r="1784">
          <cell r="A1784">
            <v>5084</v>
          </cell>
          <cell r="B1784" t="str">
            <v>Tubería novaloc 730 mm S2</v>
          </cell>
          <cell r="C1784" t="str">
            <v>m</v>
          </cell>
          <cell r="D1784">
            <v>1</v>
          </cell>
          <cell r="E1784">
            <v>131.79</v>
          </cell>
        </row>
        <row r="1785">
          <cell r="A1785">
            <v>5085</v>
          </cell>
          <cell r="B1785" t="str">
            <v>Tubería novaloc 730 mm S3</v>
          </cell>
          <cell r="C1785" t="str">
            <v>m</v>
          </cell>
          <cell r="D1785">
            <v>1</v>
          </cell>
          <cell r="E1785">
            <v>155.58000000000001</v>
          </cell>
        </row>
        <row r="1786">
          <cell r="A1786">
            <v>5086</v>
          </cell>
          <cell r="B1786" t="str">
            <v>Tubería novaloc 790 mm S3</v>
          </cell>
          <cell r="C1786" t="str">
            <v>m</v>
          </cell>
          <cell r="D1786">
            <v>1</v>
          </cell>
          <cell r="E1786">
            <v>164.11</v>
          </cell>
        </row>
        <row r="1787">
          <cell r="A1787">
            <v>5087</v>
          </cell>
          <cell r="B1787" t="str">
            <v>Tubería novaloc 840 mm S3</v>
          </cell>
          <cell r="C1787" t="str">
            <v>m</v>
          </cell>
          <cell r="D1787">
            <v>1</v>
          </cell>
          <cell r="E1787">
            <v>174.81</v>
          </cell>
        </row>
        <row r="1788">
          <cell r="A1788">
            <v>5088</v>
          </cell>
          <cell r="B1788" t="str">
            <v>Tubería novaloc 940 mm S2</v>
          </cell>
          <cell r="C1788" t="str">
            <v>m</v>
          </cell>
          <cell r="D1788">
            <v>1</v>
          </cell>
          <cell r="E1788">
            <v>203.27</v>
          </cell>
        </row>
        <row r="1789">
          <cell r="A1789">
            <v>5089</v>
          </cell>
          <cell r="B1789" t="str">
            <v>Tubería novaloc 960 mm S3</v>
          </cell>
          <cell r="C1789" t="str">
            <v>m</v>
          </cell>
          <cell r="D1789">
            <v>1</v>
          </cell>
          <cell r="E1789">
            <v>270.42</v>
          </cell>
        </row>
        <row r="1790">
          <cell r="A1790">
            <v>5090</v>
          </cell>
          <cell r="B1790" t="str">
            <v xml:space="preserve">Tubería PVC ced. 40   D=2¨ </v>
          </cell>
          <cell r="C1790" t="str">
            <v>m</v>
          </cell>
          <cell r="D1790">
            <v>1</v>
          </cell>
        </row>
        <row r="1791">
          <cell r="A1791">
            <v>5091</v>
          </cell>
          <cell r="B1791" t="str">
            <v xml:space="preserve">Tubería PVC ced. 40   D=3¨ </v>
          </cell>
          <cell r="C1791" t="str">
            <v>m</v>
          </cell>
          <cell r="D1791">
            <v>1</v>
          </cell>
        </row>
        <row r="1792">
          <cell r="A1792">
            <v>5092</v>
          </cell>
          <cell r="B1792" t="str">
            <v xml:space="preserve">Tubería PVC ced. 40   D=4¨ </v>
          </cell>
          <cell r="C1792" t="str">
            <v>m</v>
          </cell>
          <cell r="D1792">
            <v>1</v>
          </cell>
        </row>
        <row r="1793">
          <cell r="A1793">
            <v>5093</v>
          </cell>
          <cell r="B1793" t="str">
            <v>Tubería PVC ced 40  D=6 ´´</v>
          </cell>
          <cell r="C1793" t="str">
            <v>m</v>
          </cell>
          <cell r="D1793">
            <v>1</v>
          </cell>
        </row>
        <row r="1794">
          <cell r="A1794">
            <v>5094</v>
          </cell>
          <cell r="B1794" t="str">
            <v>Tubería PVC para drenes 50mm</v>
          </cell>
          <cell r="C1794" t="str">
            <v>m</v>
          </cell>
          <cell r="D1794">
            <v>1</v>
          </cell>
        </row>
        <row r="1795">
          <cell r="A1795">
            <v>5095</v>
          </cell>
          <cell r="B1795" t="str">
            <v>Tubería PVC para drenes 110mm</v>
          </cell>
          <cell r="C1795" t="str">
            <v>m</v>
          </cell>
          <cell r="D1795">
            <v>1</v>
          </cell>
          <cell r="E1795">
            <v>4.8600000000000003</v>
          </cell>
        </row>
        <row r="1796">
          <cell r="A1796">
            <v>5096</v>
          </cell>
          <cell r="B1796" t="str">
            <v>tubería PVC para drenes 160mm</v>
          </cell>
          <cell r="C1796" t="str">
            <v>m</v>
          </cell>
          <cell r="D1796">
            <v>1</v>
          </cell>
          <cell r="E1796">
            <v>9.1</v>
          </cell>
        </row>
        <row r="1797">
          <cell r="A1797">
            <v>5097</v>
          </cell>
          <cell r="B1797" t="str">
            <v>tubería PVC para drenes 200mm</v>
          </cell>
          <cell r="C1797" t="str">
            <v>m</v>
          </cell>
          <cell r="D1797">
            <v>1</v>
          </cell>
          <cell r="E1797">
            <v>12.88</v>
          </cell>
        </row>
        <row r="1798">
          <cell r="A1798">
            <v>5098</v>
          </cell>
          <cell r="B1798" t="str">
            <v>Tubería PVC tipo A 50 mm</v>
          </cell>
          <cell r="C1798" t="str">
            <v>m</v>
          </cell>
          <cell r="D1798">
            <v>1</v>
          </cell>
          <cell r="E1798">
            <v>2.96</v>
          </cell>
        </row>
        <row r="1799">
          <cell r="A1799">
            <v>5099</v>
          </cell>
          <cell r="B1799" t="str">
            <v>Tubería PVC tipo A 75 mm</v>
          </cell>
          <cell r="C1799" t="str">
            <v>m</v>
          </cell>
          <cell r="D1799">
            <v>1</v>
          </cell>
          <cell r="E1799">
            <v>5.01</v>
          </cell>
        </row>
        <row r="1800">
          <cell r="A1800">
            <v>5100</v>
          </cell>
          <cell r="B1800" t="str">
            <v>Tubo de cemento centrifugado 0.15 x 1 metro clase 2</v>
          </cell>
          <cell r="C1800" t="str">
            <v>u</v>
          </cell>
          <cell r="D1800">
            <v>1</v>
          </cell>
          <cell r="E1800">
            <v>8.15</v>
          </cell>
        </row>
        <row r="1801">
          <cell r="A1801">
            <v>5101</v>
          </cell>
          <cell r="B1801" t="str">
            <v>Tubo de cemento centrifugado 0.20 x 1 metro clase 2</v>
          </cell>
          <cell r="C1801" t="str">
            <v>u</v>
          </cell>
          <cell r="D1801">
            <v>1</v>
          </cell>
          <cell r="E1801">
            <v>10.53</v>
          </cell>
        </row>
        <row r="1802">
          <cell r="A1802">
            <v>5102</v>
          </cell>
          <cell r="B1802" t="str">
            <v>Tubo de cemento centrifugado 0.25 x 1 metro clase 2</v>
          </cell>
          <cell r="C1802" t="str">
            <v>u</v>
          </cell>
          <cell r="D1802">
            <v>1</v>
          </cell>
          <cell r="E1802">
            <v>13.33</v>
          </cell>
        </row>
        <row r="1803">
          <cell r="A1803">
            <v>5103</v>
          </cell>
          <cell r="B1803" t="str">
            <v>Tubo de cemento centrifugado 0.30 x 1 metro clase 2</v>
          </cell>
          <cell r="C1803" t="str">
            <v>u</v>
          </cell>
          <cell r="D1803">
            <v>1</v>
          </cell>
          <cell r="E1803">
            <v>18.260000000000002</v>
          </cell>
        </row>
        <row r="1804">
          <cell r="A1804">
            <v>5104</v>
          </cell>
          <cell r="B1804" t="str">
            <v>Tubo de cemento centrifugado 0.40 x 1 metro clase 2</v>
          </cell>
          <cell r="C1804" t="str">
            <v>u</v>
          </cell>
          <cell r="D1804">
            <v>1</v>
          </cell>
          <cell r="E1804">
            <v>23.51</v>
          </cell>
        </row>
        <row r="1805">
          <cell r="A1805">
            <v>5105</v>
          </cell>
          <cell r="B1805" t="str">
            <v>Tubo de cemento centrifugado 0.45 x 1 metro clase 2</v>
          </cell>
          <cell r="C1805" t="str">
            <v>u</v>
          </cell>
          <cell r="D1805">
            <v>1</v>
          </cell>
        </row>
        <row r="1806">
          <cell r="A1806">
            <v>5106</v>
          </cell>
          <cell r="B1806" t="str">
            <v>Tubo de cemento centrifugado 0.50 x 1 metro clase 2</v>
          </cell>
          <cell r="C1806" t="str">
            <v>u</v>
          </cell>
          <cell r="D1806">
            <v>1</v>
          </cell>
        </row>
        <row r="1807">
          <cell r="A1807">
            <v>5107</v>
          </cell>
          <cell r="B1807" t="str">
            <v>Tubo H 15 R=10, r=7.50, e=2.50, long = 100 210 kg/cm2</v>
          </cell>
          <cell r="C1807" t="str">
            <v>u</v>
          </cell>
          <cell r="D1807">
            <v>1</v>
          </cell>
        </row>
        <row r="1808">
          <cell r="A1808">
            <v>5108</v>
          </cell>
          <cell r="B1808" t="str">
            <v>Tubo H 15 R=12.5, r=10.0, e=2.50, long = 100 210 kg/cm2</v>
          </cell>
          <cell r="C1808" t="str">
            <v>u</v>
          </cell>
          <cell r="D1808">
            <v>1</v>
          </cell>
        </row>
        <row r="1809">
          <cell r="A1809">
            <v>5109</v>
          </cell>
          <cell r="B1809" t="str">
            <v>Tubo H 25 R=15.5, r=12.50, e=3.00, long = 100 210 kg/cm2</v>
          </cell>
          <cell r="C1809" t="str">
            <v>u</v>
          </cell>
          <cell r="D1809">
            <v>1</v>
          </cell>
        </row>
        <row r="1810">
          <cell r="A1810">
            <v>5110</v>
          </cell>
          <cell r="B1810" t="str">
            <v>Tubo H 30 R=18.5, r=15.00, e=3.50, long = 100 210 kg/cm2</v>
          </cell>
          <cell r="C1810" t="str">
            <v>u</v>
          </cell>
          <cell r="D1810">
            <v>1</v>
          </cell>
        </row>
        <row r="1811">
          <cell r="A1811">
            <v>5111</v>
          </cell>
          <cell r="B1811" t="str">
            <v>Silla YEE PVC desagüe de 250x160mm</v>
          </cell>
          <cell r="C1811" t="str">
            <v>u</v>
          </cell>
          <cell r="D1811">
            <v>1</v>
          </cell>
          <cell r="E1811">
            <v>35.479999999999997</v>
          </cell>
        </row>
        <row r="1812">
          <cell r="A1812">
            <v>5112</v>
          </cell>
          <cell r="B1812" t="str">
            <v>Sumidero de H.S 0,40x0,25m con rejilla varilla ø14mm</v>
          </cell>
          <cell r="C1812" t="str">
            <v>u</v>
          </cell>
          <cell r="D1812">
            <v>1</v>
          </cell>
          <cell r="E1812">
            <v>79.8</v>
          </cell>
        </row>
        <row r="1813">
          <cell r="A1813">
            <v>5113</v>
          </cell>
          <cell r="B1813" t="str">
            <v>Silla TEE PVC desagüe de 160x110mm</v>
          </cell>
          <cell r="C1813" t="str">
            <v>u</v>
          </cell>
          <cell r="D1813">
            <v>1</v>
          </cell>
          <cell r="E1813">
            <v>13.09</v>
          </cell>
        </row>
        <row r="1814">
          <cell r="A1814">
            <v>5114</v>
          </cell>
          <cell r="B1814" t="str">
            <v>Silla TEE PVC desagüe de 200x110mm</v>
          </cell>
          <cell r="C1814" t="str">
            <v>u</v>
          </cell>
          <cell r="D1814">
            <v>1</v>
          </cell>
          <cell r="E1814">
            <v>14.24</v>
          </cell>
        </row>
        <row r="1815">
          <cell r="A1815">
            <v>5115</v>
          </cell>
          <cell r="B1815" t="str">
            <v>Canal de agua lluvias 60x50 Hormigón simple de 180 Kg/cm2 (evacuación AA.LL.) con rejilla</v>
          </cell>
          <cell r="C1815" t="str">
            <v>u</v>
          </cell>
          <cell r="D1815">
            <v>1</v>
          </cell>
          <cell r="E1815">
            <v>70.75</v>
          </cell>
        </row>
        <row r="1816">
          <cell r="A1816">
            <v>5116</v>
          </cell>
          <cell r="B1816" t="str">
            <v>Caja de revisión 10 x 10x15 cm, con tapa cerco metálico</v>
          </cell>
          <cell r="C1816" t="str">
            <v>u</v>
          </cell>
          <cell r="D1816">
            <v>1</v>
          </cell>
          <cell r="E1816">
            <v>15.36</v>
          </cell>
        </row>
        <row r="1817">
          <cell r="A1817">
            <v>5117</v>
          </cell>
          <cell r="B1817" t="str">
            <v>Silla TEE PVC desagüe de 200x160mm</v>
          </cell>
          <cell r="C1817" t="str">
            <v>u</v>
          </cell>
          <cell r="D1817">
            <v>1</v>
          </cell>
          <cell r="E1817">
            <v>19.97</v>
          </cell>
        </row>
        <row r="1818">
          <cell r="A1818">
            <v>5118</v>
          </cell>
          <cell r="B1818" t="str">
            <v>Limahoya canal de tol</v>
          </cell>
          <cell r="C1818" t="str">
            <v>m</v>
          </cell>
          <cell r="D1818">
            <v>1</v>
          </cell>
          <cell r="E1818">
            <v>13.55</v>
          </cell>
        </row>
        <row r="1819">
          <cell r="A1819">
            <v>5119</v>
          </cell>
          <cell r="B1819" t="str">
            <v>Caja de revisión 30 x 30 cm, con tapa metálica</v>
          </cell>
          <cell r="C1819" t="str">
            <v>u</v>
          </cell>
          <cell r="D1819">
            <v>1</v>
          </cell>
          <cell r="E1819">
            <v>52.93</v>
          </cell>
        </row>
        <row r="1820">
          <cell r="A1820">
            <v>5120</v>
          </cell>
          <cell r="B1820" t="str">
            <v xml:space="preserve">Caja metálica con tapa telefónica para interior </v>
          </cell>
          <cell r="C1820" t="str">
            <v>u</v>
          </cell>
          <cell r="D1820">
            <v>1</v>
          </cell>
          <cell r="E1820">
            <v>28.47</v>
          </cell>
        </row>
        <row r="1821">
          <cell r="A1821">
            <v>5121</v>
          </cell>
          <cell r="B1821" t="str">
            <v>Bajante aluminio (blan,neg, alum)</v>
          </cell>
          <cell r="C1821" t="str">
            <v>m</v>
          </cell>
          <cell r="D1821">
            <v>1</v>
          </cell>
          <cell r="E1821">
            <v>27.15</v>
          </cell>
        </row>
        <row r="1822">
          <cell r="A1822">
            <v>5122</v>
          </cell>
          <cell r="B1822" t="str">
            <v>Canal recolector de aguas lluvias Kanalum M 5", con caja</v>
          </cell>
          <cell r="C1822" t="str">
            <v>m</v>
          </cell>
          <cell r="D1822">
            <v>1</v>
          </cell>
          <cell r="E1822">
            <v>10.61</v>
          </cell>
        </row>
        <row r="1823">
          <cell r="A1823">
            <v>5123</v>
          </cell>
          <cell r="B1823" t="str">
            <v>Estructura de descarga</v>
          </cell>
          <cell r="C1823" t="str">
            <v>u</v>
          </cell>
          <cell r="D1823">
            <v>1</v>
          </cell>
          <cell r="E1823">
            <v>998.53</v>
          </cell>
        </row>
        <row r="1824">
          <cell r="A1824">
            <v>5124</v>
          </cell>
          <cell r="B1824" t="str">
            <v>Canal recolector de aguas lluvias PVC 4 "</v>
          </cell>
          <cell r="C1824" t="str">
            <v>m</v>
          </cell>
          <cell r="D1824">
            <v>1</v>
          </cell>
          <cell r="E1824">
            <v>12.69</v>
          </cell>
        </row>
        <row r="1825">
          <cell r="A1825">
            <v>5125</v>
          </cell>
          <cell r="B1825" t="str">
            <v>Biodigestor autolimpiable7000litros</v>
          </cell>
          <cell r="C1825" t="str">
            <v>u</v>
          </cell>
          <cell r="D1825">
            <v>1</v>
          </cell>
          <cell r="E1825">
            <v>9903.5300000000007</v>
          </cell>
        </row>
        <row r="1826">
          <cell r="A1826">
            <v>5126</v>
          </cell>
          <cell r="B1826" t="str">
            <v>Tee PVC 200mm</v>
          </cell>
          <cell r="C1826" t="str">
            <v>u</v>
          </cell>
          <cell r="D1826">
            <v>1</v>
          </cell>
          <cell r="E1826">
            <v>47.15</v>
          </cell>
        </row>
        <row r="1827">
          <cell r="A1827">
            <v>5127</v>
          </cell>
          <cell r="B1827" t="str">
            <v>Codo PVC de desagüe 8" x  90º</v>
          </cell>
          <cell r="C1827" t="str">
            <v>u</v>
          </cell>
          <cell r="D1827">
            <v>1</v>
          </cell>
          <cell r="E1827">
            <v>44.87</v>
          </cell>
        </row>
        <row r="1828">
          <cell r="A1828">
            <v>5128</v>
          </cell>
          <cell r="B1828" t="str">
            <v>Reducción PVC 200mm a 160mm</v>
          </cell>
          <cell r="C1828" t="str">
            <v>u</v>
          </cell>
          <cell r="D1828">
            <v>1</v>
          </cell>
          <cell r="E1828">
            <v>15.74</v>
          </cell>
        </row>
        <row r="1829">
          <cell r="A1829">
            <v>5129</v>
          </cell>
          <cell r="B1829" t="str">
            <v>Cruz PVC 160mm</v>
          </cell>
          <cell r="C1829" t="str">
            <v>u</v>
          </cell>
          <cell r="D1829">
            <v>1</v>
          </cell>
          <cell r="E1829">
            <v>54.84</v>
          </cell>
        </row>
        <row r="1830">
          <cell r="A1830">
            <v>5130</v>
          </cell>
          <cell r="B1830" t="str">
            <v>Tapón de 160mm PVC</v>
          </cell>
          <cell r="C1830" t="str">
            <v>u</v>
          </cell>
          <cell r="D1830">
            <v>1</v>
          </cell>
          <cell r="E1830">
            <v>7.57</v>
          </cell>
        </row>
        <row r="1831">
          <cell r="A1831">
            <v>5131</v>
          </cell>
          <cell r="B1831" t="str">
            <v>Chimenea de PVC-P 110mm L=50cm</v>
          </cell>
          <cell r="C1831" t="str">
            <v>u</v>
          </cell>
          <cell r="D1831">
            <v>1</v>
          </cell>
        </row>
        <row r="1832">
          <cell r="A1832">
            <v>5132</v>
          </cell>
          <cell r="B1832" t="str">
            <v>Reducción PVC 160mm a 110mm</v>
          </cell>
          <cell r="C1832" t="str">
            <v>u</v>
          </cell>
          <cell r="D1832">
            <v>1</v>
          </cell>
          <cell r="E1832">
            <v>11.4</v>
          </cell>
        </row>
        <row r="1833">
          <cell r="A1833">
            <v>5133</v>
          </cell>
          <cell r="B1833" t="str">
            <v>Tapa de H.Armado f´c=300kg/cm2 para pozos</v>
          </cell>
          <cell r="C1833" t="str">
            <v>u</v>
          </cell>
          <cell r="D1833">
            <v>1</v>
          </cell>
          <cell r="E1833">
            <v>78.069999999999993</v>
          </cell>
        </row>
        <row r="1834">
          <cell r="A1834">
            <v>5134</v>
          </cell>
          <cell r="B1834" t="str">
            <v>Pozo de hormigón armado C1 H&lt;3,5m según diseño</v>
          </cell>
          <cell r="C1834" t="str">
            <v>u</v>
          </cell>
          <cell r="D1834">
            <v>1</v>
          </cell>
          <cell r="E1834">
            <v>1332.65</v>
          </cell>
        </row>
        <row r="1835">
          <cell r="A1835">
            <v>5135</v>
          </cell>
          <cell r="B1835" t="str">
            <v>Pozo de hormigón armado C2 H&lt;5m según diseño</v>
          </cell>
          <cell r="C1835" t="str">
            <v>u</v>
          </cell>
          <cell r="D1835">
            <v>1</v>
          </cell>
          <cell r="E1835">
            <v>2165.86</v>
          </cell>
        </row>
        <row r="1836">
          <cell r="A1836">
            <v>5136</v>
          </cell>
          <cell r="B1836" t="str">
            <v>Pozo y caja de descarga F´C=240KG/CM2</v>
          </cell>
          <cell r="C1836" t="str">
            <v>u</v>
          </cell>
          <cell r="D1836">
            <v>1</v>
          </cell>
          <cell r="E1836">
            <v>6544.52</v>
          </cell>
        </row>
        <row r="1837">
          <cell r="A1837">
            <v>5137</v>
          </cell>
          <cell r="B1837" t="str">
            <v>Codo PVC de desagüe 160mm x  90º</v>
          </cell>
          <cell r="C1837" t="str">
            <v>u</v>
          </cell>
          <cell r="D1837">
            <v>1</v>
          </cell>
          <cell r="E1837">
            <v>15.8</v>
          </cell>
        </row>
        <row r="1838">
          <cell r="A1838">
            <v>5138</v>
          </cell>
          <cell r="B1838" t="str">
            <v>Tee PVC 160mm</v>
          </cell>
          <cell r="C1838" t="str">
            <v>u</v>
          </cell>
          <cell r="D1838">
            <v>1</v>
          </cell>
          <cell r="E1838">
            <v>16.79</v>
          </cell>
        </row>
        <row r="1839">
          <cell r="A1839">
            <v>5139</v>
          </cell>
          <cell r="B1839" t="str">
            <v>Alcantarilla ARMICO 1,20m empernable</v>
          </cell>
          <cell r="C1839" t="str">
            <v>m</v>
          </cell>
          <cell r="D1839">
            <v>1</v>
          </cell>
          <cell r="E1839">
            <v>234.46</v>
          </cell>
        </row>
        <row r="1840">
          <cell r="A1840">
            <v>5140</v>
          </cell>
          <cell r="B1840" t="str">
            <v>Salida de ventilacion sanitaria 50mm</v>
          </cell>
          <cell r="C1840" t="str">
            <v>u</v>
          </cell>
          <cell r="D1840">
            <v>1</v>
          </cell>
          <cell r="E1840">
            <v>10.56</v>
          </cell>
        </row>
        <row r="1841">
          <cell r="A1841">
            <v>5141</v>
          </cell>
          <cell r="B1841" t="str">
            <v>Salida de ventilacion sanitaria 75mm</v>
          </cell>
          <cell r="C1841" t="str">
            <v>u</v>
          </cell>
          <cell r="D1841">
            <v>1</v>
          </cell>
          <cell r="E1841">
            <v>13.46</v>
          </cell>
        </row>
        <row r="1842">
          <cell r="A1842">
            <v>5142</v>
          </cell>
          <cell r="B1842" t="str">
            <v>Salida de ventilacion sanitaria 110mm</v>
          </cell>
          <cell r="C1842" t="str">
            <v>u</v>
          </cell>
          <cell r="D1842">
            <v>1</v>
          </cell>
          <cell r="E1842">
            <v>18.41</v>
          </cell>
        </row>
        <row r="1843">
          <cell r="A1843">
            <v>5143</v>
          </cell>
          <cell r="B1843" t="str">
            <v>Punto de desague para aire acondicionado 32mm</v>
          </cell>
          <cell r="C1843" t="str">
            <v>pto</v>
          </cell>
          <cell r="D1843">
            <v>1</v>
          </cell>
          <cell r="E1843">
            <v>17.14</v>
          </cell>
        </row>
        <row r="1844">
          <cell r="A1844">
            <v>5144</v>
          </cell>
          <cell r="B1844" t="str">
            <v>Biodigestor autolimpiable 300litros</v>
          </cell>
          <cell r="C1844" t="str">
            <v>u</v>
          </cell>
          <cell r="D1844">
            <v>1</v>
          </cell>
          <cell r="E1844">
            <v>3876.49</v>
          </cell>
        </row>
        <row r="1845">
          <cell r="A1845">
            <v>5145</v>
          </cell>
          <cell r="B1845" t="str">
            <v>Tapon de PVC 250mm-Desague</v>
          </cell>
          <cell r="C1845" t="str">
            <v>u</v>
          </cell>
          <cell r="D1845">
            <v>1</v>
          </cell>
          <cell r="E1845">
            <v>42.39</v>
          </cell>
        </row>
        <row r="1846">
          <cell r="A1846">
            <v>5146</v>
          </cell>
          <cell r="B1846" t="str">
            <v>Codo PVC 2000mmx90-Desague</v>
          </cell>
          <cell r="C1846" t="str">
            <v>u</v>
          </cell>
          <cell r="D1846">
            <v>1</v>
          </cell>
          <cell r="E1846">
            <v>45.6</v>
          </cell>
        </row>
        <row r="1847">
          <cell r="A1847">
            <v>5147</v>
          </cell>
          <cell r="B1847" t="str">
            <v>Rejila combinada T 150x110mm</v>
          </cell>
          <cell r="C1847" t="str">
            <v>u</v>
          </cell>
          <cell r="D1847">
            <v>1</v>
          </cell>
          <cell r="E1847">
            <v>68.14</v>
          </cell>
        </row>
        <row r="1848">
          <cell r="A1848">
            <v>5148</v>
          </cell>
          <cell r="B1848" t="str">
            <v>Rejila combinada T 125x75mm</v>
          </cell>
          <cell r="C1848" t="str">
            <v>u</v>
          </cell>
          <cell r="D1848">
            <v>1</v>
          </cell>
          <cell r="E1848">
            <v>86.16</v>
          </cell>
        </row>
        <row r="1849">
          <cell r="A1849">
            <v>5149</v>
          </cell>
          <cell r="B1849" t="str">
            <v>Sumidero rejilla aluminio  CC-150x110mm</v>
          </cell>
          <cell r="C1849" t="str">
            <v>u</v>
          </cell>
          <cell r="D1849">
            <v>1</v>
          </cell>
          <cell r="E1849">
            <v>33.51</v>
          </cell>
        </row>
        <row r="1850">
          <cell r="A1850">
            <v>5150</v>
          </cell>
          <cell r="B1850" t="str">
            <v>Sumidero rejilla aluminio  CC-200x150mm</v>
          </cell>
          <cell r="C1850" t="str">
            <v>u</v>
          </cell>
          <cell r="D1850">
            <v>1</v>
          </cell>
          <cell r="E1850">
            <v>136.16999999999999</v>
          </cell>
        </row>
        <row r="1851">
          <cell r="A1851">
            <v>5151</v>
          </cell>
          <cell r="B1851" t="str">
            <v>Acometida a red de AASS PVC 160mm</v>
          </cell>
          <cell r="C1851" t="str">
            <v>u</v>
          </cell>
          <cell r="D1851">
            <v>1</v>
          </cell>
          <cell r="E1851">
            <v>115.41</v>
          </cell>
        </row>
        <row r="1852">
          <cell r="A1852">
            <v>5152</v>
          </cell>
          <cell r="B1852" t="str">
            <v>Remate de ventilacion en cubierta o pared</v>
          </cell>
          <cell r="C1852" t="str">
            <v>u</v>
          </cell>
          <cell r="D1852">
            <v>1</v>
          </cell>
          <cell r="E1852">
            <v>18.91</v>
          </cell>
        </row>
        <row r="1853">
          <cell r="A1853">
            <v>5153</v>
          </cell>
          <cell r="B1853" t="str">
            <v>Caja para retencion de solidos (inc. Rejilla de grafito esferoidal, canastilla de acero inoxidable, rejilla plana)</v>
          </cell>
          <cell r="C1853" t="str">
            <v>u</v>
          </cell>
          <cell r="D1853">
            <v>1</v>
          </cell>
          <cell r="E1853">
            <v>335.74</v>
          </cell>
        </row>
        <row r="1854">
          <cell r="A1854">
            <v>5154</v>
          </cell>
          <cell r="B1854" t="str">
            <v>Planta de tratamiento de aguas sanitarias de 5m3/dia INEN 1108</v>
          </cell>
          <cell r="C1854" t="str">
            <v>u</v>
          </cell>
          <cell r="D1854">
            <v>1</v>
          </cell>
          <cell r="E1854">
            <v>15571.59</v>
          </cell>
        </row>
        <row r="1855">
          <cell r="A1855">
            <v>5155</v>
          </cell>
          <cell r="B1855" t="str">
            <v>Planta de tratamiento de aguas sanitarias de 10m3/dia INEN 1108</v>
          </cell>
          <cell r="C1855" t="str">
            <v>u</v>
          </cell>
          <cell r="D1855">
            <v>1</v>
          </cell>
          <cell r="E1855">
            <v>20700.990000000002</v>
          </cell>
        </row>
        <row r="1856">
          <cell r="A1856">
            <v>5156</v>
          </cell>
          <cell r="B1856" t="str">
            <v>Planta de tratamiento de aguas sanitarias de 14m3/dia INEN 1108</v>
          </cell>
          <cell r="C1856" t="str">
            <v>u</v>
          </cell>
          <cell r="D1856">
            <v>1</v>
          </cell>
          <cell r="E1856">
            <v>28395.09</v>
          </cell>
        </row>
        <row r="1857">
          <cell r="A1857">
            <v>5157</v>
          </cell>
          <cell r="B1857" t="str">
            <v>Salida de aguas lluvias de PVC 110mm</v>
          </cell>
          <cell r="C1857" t="str">
            <v>m</v>
          </cell>
          <cell r="D1857">
            <v>1</v>
          </cell>
          <cell r="E1857">
            <v>16.09</v>
          </cell>
        </row>
        <row r="1858">
          <cell r="A1858">
            <v>5158</v>
          </cell>
          <cell r="B1858" t="str">
            <v>Sumidero doble de H.S 210kg/cm2 (incluye rejilla de hierro)</v>
          </cell>
          <cell r="C1858" t="str">
            <v>u</v>
          </cell>
          <cell r="D1858">
            <v>1</v>
          </cell>
          <cell r="E1858">
            <v>296.95999999999998</v>
          </cell>
        </row>
        <row r="1859">
          <cell r="A1859">
            <v>5159</v>
          </cell>
          <cell r="B1859" t="str">
            <v>Caja de revisión de 60 x 60 con tapa cerco metálico incluy. Transp. En lancha</v>
          </cell>
          <cell r="C1859" t="str">
            <v>u</v>
          </cell>
          <cell r="D1859">
            <v>1</v>
          </cell>
          <cell r="E1859">
            <v>115.26</v>
          </cell>
        </row>
        <row r="1860">
          <cell r="A1860">
            <v>5160</v>
          </cell>
          <cell r="B1860" t="str">
            <v>Canalón de tol pintado 10x30x10 incluy. Transp. En lancha</v>
          </cell>
          <cell r="C1860" t="str">
            <v>m</v>
          </cell>
          <cell r="D1860">
            <v>1</v>
          </cell>
          <cell r="E1860">
            <v>28.45</v>
          </cell>
        </row>
        <row r="1861">
          <cell r="A1861">
            <v>5161</v>
          </cell>
          <cell r="B1861" t="str">
            <v>Desagües  PVC 110mm tipo B (incluye accesorios)incluye transp. En lancha</v>
          </cell>
          <cell r="C1861" t="str">
            <v>pto</v>
          </cell>
          <cell r="D1861">
            <v>1</v>
          </cell>
          <cell r="E1861">
            <v>25.85</v>
          </cell>
        </row>
        <row r="1862">
          <cell r="A1862">
            <v>5162</v>
          </cell>
          <cell r="B1862" t="str">
            <v>Desagües PVC 50 mm. Tipo B(Incluye accesorios) incluye transp. En lancha</v>
          </cell>
          <cell r="C1862" t="str">
            <v>pto</v>
          </cell>
          <cell r="D1862">
            <v>1</v>
          </cell>
          <cell r="E1862">
            <v>17.89</v>
          </cell>
        </row>
        <row r="1863">
          <cell r="A1863">
            <v>5163</v>
          </cell>
          <cell r="B1863" t="str">
            <v>Desagües PVC 75 mm. Tipo B (Incluye accesorios) incluye transp. En lancha</v>
          </cell>
          <cell r="C1863" t="str">
            <v>pto</v>
          </cell>
          <cell r="D1863">
            <v>1</v>
          </cell>
          <cell r="E1863">
            <v>23.32</v>
          </cell>
        </row>
        <row r="1864">
          <cell r="A1864">
            <v>5164</v>
          </cell>
          <cell r="B1864" t="str">
            <v>Tubería de 50mm de PVC tipo B incluye transp en lancha</v>
          </cell>
          <cell r="C1864" t="str">
            <v>m</v>
          </cell>
          <cell r="D1864">
            <v>1</v>
          </cell>
          <cell r="E1864">
            <v>4.83</v>
          </cell>
        </row>
        <row r="1865">
          <cell r="A1865">
            <v>5165</v>
          </cell>
          <cell r="B1865" t="str">
            <v>Tubería de 110 mm PVC tipo B incluye transp. En lancha</v>
          </cell>
          <cell r="C1865" t="str">
            <v>m</v>
          </cell>
          <cell r="D1865">
            <v>1</v>
          </cell>
          <cell r="E1865">
            <v>8.52</v>
          </cell>
        </row>
        <row r="1866">
          <cell r="A1866">
            <v>5166</v>
          </cell>
          <cell r="B1866" t="str">
            <v>Tubería de 75 de PVC tipo B incluye transp en lancha</v>
          </cell>
          <cell r="C1866" t="str">
            <v>m</v>
          </cell>
          <cell r="D1866">
            <v>1</v>
          </cell>
          <cell r="E1866">
            <v>7.73</v>
          </cell>
        </row>
        <row r="1867">
          <cell r="A1867">
            <v>5167</v>
          </cell>
          <cell r="B1867" t="str">
            <v>Registro de Limpieza de piso d=75mm</v>
          </cell>
          <cell r="C1867" t="str">
            <v>u</v>
          </cell>
          <cell r="D1867">
            <v>1</v>
          </cell>
          <cell r="E1867">
            <v>97.4</v>
          </cell>
        </row>
        <row r="1868">
          <cell r="A1868">
            <v>5168</v>
          </cell>
          <cell r="B1868" t="str">
            <v>Registro de Limpieza de piso d=110mm</v>
          </cell>
          <cell r="C1868" t="str">
            <v>u</v>
          </cell>
          <cell r="D1868">
            <v>1</v>
          </cell>
          <cell r="E1868">
            <v>140.47999999999999</v>
          </cell>
        </row>
        <row r="1869">
          <cell r="A1869">
            <v>5169</v>
          </cell>
          <cell r="B1869" t="str">
            <v>Registro de Limpieza de piso d=160mm</v>
          </cell>
          <cell r="C1869" t="str">
            <v>u</v>
          </cell>
          <cell r="D1869">
            <v>1</v>
          </cell>
          <cell r="E1869">
            <v>244.28</v>
          </cell>
        </row>
        <row r="1870">
          <cell r="A1870">
            <v>5170</v>
          </cell>
          <cell r="B1870" t="str">
            <v>Registro de Limpieza aereo d=75mm</v>
          </cell>
          <cell r="C1870" t="str">
            <v>u</v>
          </cell>
          <cell r="D1870">
            <v>1</v>
          </cell>
          <cell r="E1870">
            <v>23.4</v>
          </cell>
        </row>
        <row r="1871">
          <cell r="A1871">
            <v>5171</v>
          </cell>
          <cell r="B1871" t="str">
            <v>Registro de Limpieza aereo d=110mm</v>
          </cell>
          <cell r="C1871" t="str">
            <v>u</v>
          </cell>
          <cell r="D1871">
            <v>1</v>
          </cell>
          <cell r="E1871">
            <v>25.44</v>
          </cell>
        </row>
        <row r="1872">
          <cell r="A1872">
            <v>5172</v>
          </cell>
          <cell r="B1872" t="str">
            <v>Registro de Limpieza aereo d=160mm</v>
          </cell>
          <cell r="C1872" t="str">
            <v>u</v>
          </cell>
          <cell r="D1872">
            <v>1</v>
          </cell>
          <cell r="E1872">
            <v>47.77</v>
          </cell>
        </row>
        <row r="1873">
          <cell r="A1873">
            <v>5173</v>
          </cell>
          <cell r="B1873" t="str">
            <v xml:space="preserve">Caja de Registro con Tapon de inspeccion combinado </v>
          </cell>
          <cell r="C1873" t="str">
            <v>u</v>
          </cell>
          <cell r="D1873">
            <v>1</v>
          </cell>
          <cell r="E1873">
            <v>300.67</v>
          </cell>
        </row>
        <row r="1874">
          <cell r="A1874">
            <v>5174</v>
          </cell>
          <cell r="B1874" t="str">
            <v>Caja de Registro de HS con Tapa de grafito esferoidal</v>
          </cell>
          <cell r="C1874" t="str">
            <v>u</v>
          </cell>
          <cell r="D1874">
            <v>1</v>
          </cell>
          <cell r="E1874">
            <v>487.9</v>
          </cell>
        </row>
        <row r="1875">
          <cell r="A1875">
            <v>5175</v>
          </cell>
          <cell r="B1875" t="str">
            <v>Sumidero Rejilla Aluminio CC-125 x75 mm</v>
          </cell>
          <cell r="C1875" t="str">
            <v>u</v>
          </cell>
          <cell r="D1875">
            <v>1</v>
          </cell>
          <cell r="E1875">
            <v>32.229999999999997</v>
          </cell>
        </row>
        <row r="1876">
          <cell r="A1876">
            <v>5176</v>
          </cell>
          <cell r="B1876" t="str">
            <v>Caja sumidero en areas verdes</v>
          </cell>
          <cell r="C1876" t="str">
            <v>u</v>
          </cell>
          <cell r="D1876">
            <v>1</v>
          </cell>
          <cell r="E1876">
            <v>198.32</v>
          </cell>
        </row>
        <row r="1877">
          <cell r="A1877">
            <v>5177</v>
          </cell>
          <cell r="B1877" t="str">
            <v>Acometidas domiciliarias con tuberia PVC 160mm y caja de revision 60x60</v>
          </cell>
          <cell r="C1877" t="str">
            <v>u</v>
          </cell>
          <cell r="D1877">
            <v>1</v>
          </cell>
          <cell r="E1877">
            <v>233.1</v>
          </cell>
        </row>
        <row r="1878">
          <cell r="A1878">
            <v>5178</v>
          </cell>
          <cell r="B1878" t="str">
            <v>Peldaños para gradas varilla 16mm L=1,05m</v>
          </cell>
          <cell r="C1878" t="str">
            <v>u</v>
          </cell>
          <cell r="D1878">
            <v>1</v>
          </cell>
          <cell r="E1878">
            <v>2.78</v>
          </cell>
        </row>
        <row r="1879">
          <cell r="A1879">
            <v>5179</v>
          </cell>
          <cell r="B1879" t="str">
            <v>Tapa de H.Armado f´c=300kg/cm2 E=10cm 50x50x10cm con cerco metalico</v>
          </cell>
          <cell r="C1879" t="str">
            <v>u</v>
          </cell>
          <cell r="D1879">
            <v>1</v>
          </cell>
          <cell r="E1879">
            <v>60.84</v>
          </cell>
        </row>
        <row r="1880">
          <cell r="A1880">
            <v>5180</v>
          </cell>
          <cell r="B1880" t="str">
            <v>Ducto de ventilacion de H.G 2"</v>
          </cell>
          <cell r="C1880" t="str">
            <v>m</v>
          </cell>
          <cell r="D1880">
            <v>1</v>
          </cell>
          <cell r="E1880">
            <v>14.23</v>
          </cell>
        </row>
        <row r="1881">
          <cell r="A1881">
            <v>5181</v>
          </cell>
          <cell r="B1881" t="str">
            <v>BOMBA  CENTRIFU 3 HP , INCLUYE ACC. ELECTRO MECANICO</v>
          </cell>
          <cell r="C1881" t="str">
            <v>u</v>
          </cell>
          <cell r="D1881">
            <v>1</v>
          </cell>
          <cell r="E1881">
            <v>648.85</v>
          </cell>
        </row>
        <row r="1882">
          <cell r="A1882">
            <v>5182</v>
          </cell>
          <cell r="B1882" t="str">
            <v>BOMBA  CENTRIFU 5 HP , INCLUYE ACC. ELECTRO MECANICO</v>
          </cell>
          <cell r="C1882" t="str">
            <v>u</v>
          </cell>
          <cell r="D1882">
            <v>1</v>
          </cell>
          <cell r="E1882">
            <v>856.58</v>
          </cell>
        </row>
        <row r="1883">
          <cell r="A1883">
            <v>5183</v>
          </cell>
          <cell r="B1883" t="str">
            <v>TANQUE DE AGUA 1000 LT.</v>
          </cell>
          <cell r="C1883" t="str">
            <v>u</v>
          </cell>
          <cell r="D1883">
            <v>1</v>
          </cell>
          <cell r="E1883">
            <v>224.97</v>
          </cell>
        </row>
        <row r="1884">
          <cell r="A1884">
            <v>5184</v>
          </cell>
          <cell r="B1884" t="str">
            <v>Canastilla de acero inoxidable 1,00x0,60x0,60</v>
          </cell>
          <cell r="C1884" t="str">
            <v>u</v>
          </cell>
          <cell r="D1884">
            <v>1</v>
          </cell>
          <cell r="E1884">
            <v>1382.79</v>
          </cell>
        </row>
        <row r="1885">
          <cell r="A1885">
            <v>5185</v>
          </cell>
          <cell r="B1885" t="str">
            <v>Yee de PVC 110mm de desague</v>
          </cell>
          <cell r="C1885" t="str">
            <v>u</v>
          </cell>
          <cell r="D1885">
            <v>1</v>
          </cell>
          <cell r="E1885">
            <v>7.72</v>
          </cell>
        </row>
        <row r="1886">
          <cell r="A1886">
            <v>5186</v>
          </cell>
          <cell r="B1886" t="str">
            <v>Canastilla de acero inoxidable en rejilla de piso de 0,15x0,15</v>
          </cell>
          <cell r="C1886" t="str">
            <v>u</v>
          </cell>
          <cell r="D1886">
            <v>1</v>
          </cell>
          <cell r="E1886">
            <v>49.05</v>
          </cell>
        </row>
        <row r="1887">
          <cell r="A1887">
            <v>5187</v>
          </cell>
          <cell r="B1887" t="str">
            <v>Canastilla de acero inoxidable en rejilla de piso de 0,50x0,20</v>
          </cell>
          <cell r="C1887" t="str">
            <v>u</v>
          </cell>
          <cell r="D1887">
            <v>1</v>
          </cell>
          <cell r="E1887">
            <v>83.68</v>
          </cell>
        </row>
        <row r="1888">
          <cell r="A1888">
            <v>5188</v>
          </cell>
          <cell r="B1888" t="str">
            <v>Rejilla de acero inoxidable 0,20x0,50m</v>
          </cell>
          <cell r="C1888" t="str">
            <v>u</v>
          </cell>
          <cell r="D1888">
            <v>1</v>
          </cell>
          <cell r="E1888">
            <v>462.26</v>
          </cell>
        </row>
        <row r="1889">
          <cell r="A1889">
            <v>5189</v>
          </cell>
          <cell r="B1889" t="str">
            <v>Rejilla de acero inoxidable 0,20x0,20m</v>
          </cell>
          <cell r="C1889" t="str">
            <v>u</v>
          </cell>
          <cell r="D1889">
            <v>1</v>
          </cell>
          <cell r="E1889">
            <v>398.14</v>
          </cell>
        </row>
        <row r="1890">
          <cell r="A1890">
            <v>5190</v>
          </cell>
          <cell r="B1890" t="str">
            <v>Tapa de inspeccion combinada  ø 150x110mm</v>
          </cell>
          <cell r="C1890" t="str">
            <v>u</v>
          </cell>
          <cell r="D1890">
            <v>1</v>
          </cell>
          <cell r="E1890">
            <v>57.3</v>
          </cell>
        </row>
        <row r="1891">
          <cell r="A1891">
            <v>5191</v>
          </cell>
          <cell r="B1891" t="str">
            <v>Punto de ventilacion  PVC 110mm tipo A (incluye accesorios)</v>
          </cell>
          <cell r="C1891" t="str">
            <v>pto</v>
          </cell>
          <cell r="D1891">
            <v>1</v>
          </cell>
          <cell r="E1891">
            <v>21.09</v>
          </cell>
        </row>
        <row r="1892">
          <cell r="A1892">
            <v>5192</v>
          </cell>
          <cell r="B1892" t="str">
            <v>Acometida a red de AASS PVC 200mm</v>
          </cell>
          <cell r="C1892" t="str">
            <v>u</v>
          </cell>
          <cell r="D1892">
            <v>1</v>
          </cell>
          <cell r="E1892">
            <v>247.31</v>
          </cell>
        </row>
        <row r="1893">
          <cell r="A1893">
            <v>5193</v>
          </cell>
          <cell r="B1893" t="str">
            <v>Acometida a red de AALL PVC 315mm</v>
          </cell>
          <cell r="C1893" t="str">
            <v>u</v>
          </cell>
          <cell r="D1893">
            <v>1</v>
          </cell>
          <cell r="E1893">
            <v>824.34</v>
          </cell>
        </row>
        <row r="1894">
          <cell r="A1894">
            <v>5194</v>
          </cell>
          <cell r="B1894" t="str">
            <v>Bomba 1 HP incluye accesorios electromecanicos</v>
          </cell>
          <cell r="C1894" t="str">
            <v>u</v>
          </cell>
          <cell r="D1894">
            <v>1</v>
          </cell>
          <cell r="E1894">
            <v>310.33999999999997</v>
          </cell>
        </row>
        <row r="1895">
          <cell r="A1895">
            <v>5195</v>
          </cell>
          <cell r="B1895" t="str">
            <v>Bomba 0,5 HP incluye accesorios electromecanicos</v>
          </cell>
          <cell r="C1895" t="str">
            <v>u</v>
          </cell>
          <cell r="D1895">
            <v>1</v>
          </cell>
          <cell r="E1895">
            <v>202.66</v>
          </cell>
        </row>
        <row r="1896">
          <cell r="A1896">
            <v>5196</v>
          </cell>
          <cell r="B1896" t="str">
            <v>Venturi T 1,5x1,5 x3/4</v>
          </cell>
          <cell r="C1896" t="str">
            <v>u</v>
          </cell>
          <cell r="D1896">
            <v>1</v>
          </cell>
          <cell r="E1896">
            <v>187.82</v>
          </cell>
        </row>
        <row r="1897">
          <cell r="A1897">
            <v>5197</v>
          </cell>
          <cell r="B1897" t="str">
            <v>Valvula de control 6"</v>
          </cell>
          <cell r="C1897" t="str">
            <v>u</v>
          </cell>
          <cell r="D1897">
            <v>1</v>
          </cell>
          <cell r="E1897">
            <v>429.96</v>
          </cell>
        </row>
        <row r="1898">
          <cell r="A1898">
            <v>5198</v>
          </cell>
          <cell r="B1898" t="str">
            <v>Rejilla de piso 2" plana- bronce</v>
          </cell>
          <cell r="C1898" t="str">
            <v>u</v>
          </cell>
          <cell r="D1898">
            <v>1</v>
          </cell>
          <cell r="E1898">
            <v>18.940000000000001</v>
          </cell>
        </row>
        <row r="1899">
          <cell r="A1899">
            <v>5199</v>
          </cell>
          <cell r="B1899" t="str">
            <v>Rejilla de piso 3" plana- bronce</v>
          </cell>
          <cell r="C1899" t="str">
            <v>u</v>
          </cell>
          <cell r="D1899">
            <v>1</v>
          </cell>
        </row>
        <row r="1900">
          <cell r="A1900">
            <v>5200</v>
          </cell>
          <cell r="B1900" t="str">
            <v>Rejilla de piso 4" plana- bronce</v>
          </cell>
          <cell r="C1900" t="str">
            <v>u</v>
          </cell>
          <cell r="D1900">
            <v>1</v>
          </cell>
          <cell r="E1900">
            <v>41.31</v>
          </cell>
        </row>
        <row r="1901">
          <cell r="A1901">
            <v>5201</v>
          </cell>
          <cell r="B1901" t="str">
            <v>Rejilla de piso 2" cupula- bronce</v>
          </cell>
          <cell r="C1901" t="str">
            <v>u</v>
          </cell>
          <cell r="D1901">
            <v>1</v>
          </cell>
        </row>
        <row r="1902">
          <cell r="A1902">
            <v>5202</v>
          </cell>
          <cell r="B1902" t="str">
            <v>Rejilla de piso 3" cupula- bronce</v>
          </cell>
          <cell r="C1902" t="str">
            <v>u</v>
          </cell>
          <cell r="D1902">
            <v>1</v>
          </cell>
          <cell r="E1902">
            <v>43.96</v>
          </cell>
        </row>
        <row r="1903">
          <cell r="A1903">
            <v>5203</v>
          </cell>
          <cell r="B1903" t="str">
            <v>Rejilla de piso 4" cupula- bronce</v>
          </cell>
          <cell r="C1903" t="str">
            <v>u</v>
          </cell>
          <cell r="D1903">
            <v>1</v>
          </cell>
          <cell r="E1903">
            <v>62.45</v>
          </cell>
        </row>
        <row r="1904">
          <cell r="A1904">
            <v>5204</v>
          </cell>
          <cell r="B1904" t="str">
            <v>Peldaños para gradas varilla ángulo 25x2mm y tol corrugado (0,30x1,60)</v>
          </cell>
          <cell r="C1904" t="str">
            <v>u</v>
          </cell>
          <cell r="D1904">
            <v>1</v>
          </cell>
          <cell r="E1904">
            <v>47.21</v>
          </cell>
        </row>
        <row r="1905">
          <cell r="A1905">
            <v>5205</v>
          </cell>
          <cell r="B1905" t="str">
            <v>Canastilla de acero inoxidable 1,00x0,60x0,60</v>
          </cell>
          <cell r="C1905" t="str">
            <v>u</v>
          </cell>
          <cell r="D1905">
            <v>1</v>
          </cell>
          <cell r="E1905">
            <v>1286.04</v>
          </cell>
        </row>
        <row r="1906">
          <cell r="A1906">
            <v>5206</v>
          </cell>
          <cell r="B1906" t="str">
            <v>Provisión e instalación de bomba sumergible para A.A.S.S. (5Hp 230V)</v>
          </cell>
          <cell r="C1906" t="str">
            <v>u</v>
          </cell>
          <cell r="D1906">
            <v>1</v>
          </cell>
          <cell r="E1906">
            <v>4768.3</v>
          </cell>
        </row>
        <row r="1907">
          <cell r="A1907">
            <v>5207</v>
          </cell>
          <cell r="B1907" t="str">
            <v>Tapa de Acero Dúctil ASTM-536  con bisagra (0,80x0,80 )</v>
          </cell>
          <cell r="C1907" t="str">
            <v>u</v>
          </cell>
          <cell r="D1907">
            <v>1</v>
          </cell>
          <cell r="E1907">
            <v>47.33</v>
          </cell>
        </row>
        <row r="1908">
          <cell r="A1908">
            <v>5208</v>
          </cell>
          <cell r="B1908" t="str">
            <v>BOMBA SUMERGIBLE FIJA 3HP TRIFASICA 60HZ</v>
          </cell>
          <cell r="C1908" t="str">
            <v>U</v>
          </cell>
          <cell r="D1908">
            <v>1</v>
          </cell>
          <cell r="E1908">
            <v>536.29999999999995</v>
          </cell>
        </row>
        <row r="1909">
          <cell r="A1909">
            <v>5209</v>
          </cell>
          <cell r="B1909" t="str">
            <v>BOMBA SUMERGIBLE  2HP INC. ACC Y PANEL ELECTRICO (2 BOMBAS</v>
          </cell>
          <cell r="C1909" t="str">
            <v>U</v>
          </cell>
          <cell r="D1909">
            <v>1</v>
          </cell>
          <cell r="E1909">
            <v>4328.25</v>
          </cell>
        </row>
        <row r="1910">
          <cell r="A1910">
            <v>5210</v>
          </cell>
        </row>
        <row r="1911">
          <cell r="A1911">
            <v>5211</v>
          </cell>
        </row>
        <row r="1912">
          <cell r="A1912">
            <v>5212</v>
          </cell>
        </row>
        <row r="1913">
          <cell r="A1913">
            <v>5213</v>
          </cell>
        </row>
        <row r="1952">
          <cell r="B1952" t="str">
            <v>INSTALACIONES ELECTRICAS</v>
          </cell>
        </row>
        <row r="1953">
          <cell r="A1953">
            <v>6001</v>
          </cell>
          <cell r="B1953" t="str">
            <v>Acometida THHN 2x#10+1x#10N +1x#12T EMT 3/4"</v>
          </cell>
          <cell r="C1953" t="str">
            <v>m</v>
          </cell>
          <cell r="D1953">
            <v>1</v>
          </cell>
          <cell r="E1953">
            <v>9.1999999999999993</v>
          </cell>
        </row>
        <row r="1954">
          <cell r="A1954">
            <v>6002</v>
          </cell>
          <cell r="B1954" t="str">
            <v>Acometida THHN 2x(10)+T#12 PVC 2"</v>
          </cell>
          <cell r="C1954" t="str">
            <v>m</v>
          </cell>
          <cell r="D1954">
            <v>1</v>
          </cell>
          <cell r="E1954">
            <v>5.66</v>
          </cell>
        </row>
        <row r="1955">
          <cell r="A1955">
            <v>6003</v>
          </cell>
          <cell r="B1955" t="str">
            <v>Acometida 2(3x#1/0TTU)+N#1/0+#2T THHN PVC 4"</v>
          </cell>
          <cell r="C1955" t="str">
            <v>m</v>
          </cell>
          <cell r="D1955">
            <v>1</v>
          </cell>
          <cell r="E1955">
            <v>106.89</v>
          </cell>
        </row>
        <row r="1956">
          <cell r="A1956">
            <v>6004</v>
          </cell>
          <cell r="B1956" t="str">
            <v>Acometida  (3x#1/0TTU)+1#2N THHN+2T THHN PVC 2"</v>
          </cell>
          <cell r="C1956" t="str">
            <v>m</v>
          </cell>
          <cell r="D1956">
            <v>1</v>
          </cell>
          <cell r="E1956">
            <v>53.07</v>
          </cell>
        </row>
        <row r="1957">
          <cell r="A1957">
            <v>6005</v>
          </cell>
          <cell r="B1957" t="str">
            <v>Acometida TTU(3x2/0)+1x2/0 N+T#2 THHN PVC 4"</v>
          </cell>
          <cell r="C1957" t="str">
            <v>m</v>
          </cell>
          <cell r="D1957">
            <v>1</v>
          </cell>
          <cell r="E1957">
            <v>70.790000000000006</v>
          </cell>
        </row>
        <row r="1958">
          <cell r="A1958">
            <v>6006</v>
          </cell>
          <cell r="B1958" t="str">
            <v>Acometida 2x(3x#3/0TTU)+#3/0 N TTU+1/0 T TTU</v>
          </cell>
          <cell r="C1958" t="str">
            <v>m</v>
          </cell>
          <cell r="D1958">
            <v>1</v>
          </cell>
          <cell r="E1958">
            <v>149.85</v>
          </cell>
        </row>
        <row r="1959">
          <cell r="A1959">
            <v>6007</v>
          </cell>
          <cell r="B1959" t="str">
            <v>Acometida (3#4TTU)+2T#6 TTU</v>
          </cell>
          <cell r="C1959" t="str">
            <v>m</v>
          </cell>
          <cell r="D1959">
            <v>1</v>
          </cell>
          <cell r="E1959">
            <v>23.92</v>
          </cell>
        </row>
        <row r="1960">
          <cell r="A1960">
            <v>6008</v>
          </cell>
          <cell r="B1960" t="str">
            <v>Acometida (2#8TTU)+t#10 THHN pto iluminación</v>
          </cell>
          <cell r="C1960" t="str">
            <v>m</v>
          </cell>
          <cell r="D1960">
            <v>1</v>
          </cell>
          <cell r="E1960">
            <v>8.48</v>
          </cell>
        </row>
        <row r="1961">
          <cell r="A1961">
            <v>6009</v>
          </cell>
          <cell r="B1961" t="str">
            <v>Acometida (3#8TTU)+#10+1X#12T</v>
          </cell>
          <cell r="C1961" t="str">
            <v>m</v>
          </cell>
          <cell r="D1961">
            <v>1</v>
          </cell>
          <cell r="E1961">
            <v>12.85</v>
          </cell>
        </row>
        <row r="1962">
          <cell r="A1962">
            <v>6010</v>
          </cell>
          <cell r="B1962" t="str">
            <v>Acometida 2X(3X2 TTU)+#2N TTU+1#4 T TTU</v>
          </cell>
          <cell r="C1962" t="str">
            <v>m</v>
          </cell>
          <cell r="D1962">
            <v>1</v>
          </cell>
          <cell r="E1962">
            <v>63.94</v>
          </cell>
        </row>
        <row r="1963">
          <cell r="A1963">
            <v>6011</v>
          </cell>
          <cell r="B1963" t="str">
            <v>Acometida 3#2 TTU+#2N TTU+1#4T TTU</v>
          </cell>
          <cell r="C1963" t="str">
            <v>m</v>
          </cell>
          <cell r="D1963">
            <v>1</v>
          </cell>
          <cell r="E1963">
            <v>43.83</v>
          </cell>
        </row>
        <row r="1964">
          <cell r="A1964">
            <v>6012</v>
          </cell>
          <cell r="B1964" t="str">
            <v>Acometida 2x(3#2 TTU)+#2N TTU</v>
          </cell>
          <cell r="C1964" t="str">
            <v>m</v>
          </cell>
          <cell r="D1964">
            <v>1</v>
          </cell>
          <cell r="E1964">
            <v>59.21</v>
          </cell>
        </row>
        <row r="1965">
          <cell r="A1965">
            <v>6013</v>
          </cell>
          <cell r="B1965" t="str">
            <v>Acometida (3X#1/0 TTU)+1#2N TTU pvc 2"</v>
          </cell>
          <cell r="C1965" t="str">
            <v>m</v>
          </cell>
          <cell r="D1965">
            <v>1</v>
          </cell>
          <cell r="E1965">
            <v>46.58</v>
          </cell>
        </row>
        <row r="1966">
          <cell r="A1966">
            <v>6014</v>
          </cell>
          <cell r="B1966" t="str">
            <v xml:space="preserve">Acometida 3#2 TTU+#2N TTU </v>
          </cell>
          <cell r="C1966" t="str">
            <v>m</v>
          </cell>
          <cell r="D1966">
            <v>1</v>
          </cell>
          <cell r="E1966">
            <v>36.299999999999997</v>
          </cell>
        </row>
        <row r="1967">
          <cell r="A1967">
            <v>6015</v>
          </cell>
          <cell r="B1967" t="str">
            <v>Acometida en baja tensión TTU 3X(3X#350) por fase+(2x#250)+1x250AWG</v>
          </cell>
          <cell r="C1967" t="str">
            <v>m</v>
          </cell>
          <cell r="D1967">
            <v>1</v>
          </cell>
          <cell r="E1967">
            <v>473.14</v>
          </cell>
        </row>
        <row r="1968">
          <cell r="A1968">
            <v>6016</v>
          </cell>
          <cell r="B1968" t="str">
            <v>Acometida principal en baja tensión 15KVA  #2AWG, PVC de 4"(50m)</v>
          </cell>
          <cell r="C1968" t="str">
            <v>m</v>
          </cell>
          <cell r="D1968">
            <v>1</v>
          </cell>
          <cell r="E1968">
            <v>2582.9899999999998</v>
          </cell>
        </row>
        <row r="1969">
          <cell r="A1969">
            <v>6017</v>
          </cell>
          <cell r="B1969" t="str">
            <v>Acometida en baja tensión TTU 3X(3X#500) por fase+(2x#500)+1x350AWG</v>
          </cell>
          <cell r="C1969" t="str">
            <v>m</v>
          </cell>
          <cell r="D1969">
            <v>1</v>
          </cell>
          <cell r="E1969">
            <v>678.97</v>
          </cell>
        </row>
        <row r="1970">
          <cell r="A1970">
            <v>6018</v>
          </cell>
          <cell r="B1970" t="str">
            <v>Acometida en baja tensión TTU 2X(3X#250) por fase+1x250AWG</v>
          </cell>
          <cell r="C1970" t="str">
            <v>m</v>
          </cell>
          <cell r="D1970">
            <v>1</v>
          </cell>
          <cell r="E1970">
            <v>215.45</v>
          </cell>
        </row>
        <row r="1971">
          <cell r="A1971">
            <v>6019</v>
          </cell>
          <cell r="B1971" t="str">
            <v>Acometida en baja tensión 4X(3X500)+2X400+1X350 TTU</v>
          </cell>
          <cell r="C1971" t="str">
            <v>m</v>
          </cell>
          <cell r="D1971">
            <v>1</v>
          </cell>
          <cell r="E1971">
            <v>869.86</v>
          </cell>
        </row>
        <row r="1972">
          <cell r="A1972">
            <v>6020</v>
          </cell>
          <cell r="B1972" t="str">
            <v>Acometida en baja tensión (3X300MCM)+1X300MCM+ T#250</v>
          </cell>
          <cell r="C1972" t="str">
            <v>m</v>
          </cell>
          <cell r="D1972">
            <v>1</v>
          </cell>
          <cell r="E1972">
            <v>190.32</v>
          </cell>
        </row>
        <row r="1973">
          <cell r="A1973">
            <v>6021</v>
          </cell>
          <cell r="B1973" t="str">
            <v>Acometida en baja tensión TTU 3X(3X#500) por fase+(1x#500)+2x2/0AWG</v>
          </cell>
          <cell r="C1973" t="str">
            <v>m</v>
          </cell>
          <cell r="D1973">
            <v>1</v>
          </cell>
          <cell r="E1973">
            <v>609.58000000000004</v>
          </cell>
        </row>
        <row r="1974">
          <cell r="A1974">
            <v>6022</v>
          </cell>
          <cell r="B1974" t="str">
            <v>Alimentador THHN 2x(#10)+1x#10N UPS EMT 1"</v>
          </cell>
          <cell r="C1974" t="str">
            <v>m</v>
          </cell>
          <cell r="D1974">
            <v>1</v>
          </cell>
          <cell r="E1974">
            <v>19.170000000000002</v>
          </cell>
        </row>
        <row r="1975">
          <cell r="A1975">
            <v>6023</v>
          </cell>
          <cell r="B1975" t="str">
            <v>Alimentador THHN 2x10+1x#12 EMT 3/4" AA</v>
          </cell>
          <cell r="C1975" t="str">
            <v>u</v>
          </cell>
          <cell r="D1975">
            <v>1</v>
          </cell>
          <cell r="E1975">
            <v>96.09</v>
          </cell>
        </row>
        <row r="1976">
          <cell r="A1976">
            <v>6024</v>
          </cell>
          <cell r="B1976" t="str">
            <v>Alimentador TTU 3x1#1/0 +1#4 TTU tubería EMT 2" AA</v>
          </cell>
          <cell r="C1976" t="str">
            <v>m</v>
          </cell>
          <cell r="D1976">
            <v>1</v>
          </cell>
          <cell r="E1976">
            <v>74.38</v>
          </cell>
        </row>
        <row r="1977">
          <cell r="A1977">
            <v>6025</v>
          </cell>
          <cell r="B1977" t="str">
            <v>Alimentación a Centros de carga THHN 3#8+1#10</v>
          </cell>
          <cell r="C1977" t="str">
            <v>m</v>
          </cell>
          <cell r="D1977">
            <v>1</v>
          </cell>
          <cell r="E1977">
            <v>9.4700000000000006</v>
          </cell>
        </row>
        <row r="1978">
          <cell r="A1978">
            <v>6026</v>
          </cell>
          <cell r="B1978" t="str">
            <v>Alimentador  a unidades tipo paquete  AA EMT 1 1/4" THHN #8</v>
          </cell>
          <cell r="C1978" t="str">
            <v>m</v>
          </cell>
          <cell r="D1978">
            <v>1</v>
          </cell>
          <cell r="E1978">
            <v>8.35</v>
          </cell>
        </row>
        <row r="1979">
          <cell r="A1979">
            <v>6027</v>
          </cell>
          <cell r="B1979" t="str">
            <v>Alimentador  TTU2#6+TTU1#8+1#10 THHN PVC 1"</v>
          </cell>
          <cell r="C1979" t="str">
            <v>m</v>
          </cell>
          <cell r="D1979">
            <v>1</v>
          </cell>
          <cell r="E1979">
            <v>13.54</v>
          </cell>
        </row>
        <row r="1980">
          <cell r="A1980">
            <v>6028</v>
          </cell>
          <cell r="B1980" t="str">
            <v>Alimentador  TTU 2#6 PVC 1"</v>
          </cell>
          <cell r="C1980" t="str">
            <v>m</v>
          </cell>
          <cell r="D1980">
            <v>1</v>
          </cell>
          <cell r="E1980">
            <v>9.39</v>
          </cell>
        </row>
        <row r="1981">
          <cell r="A1981">
            <v>6029</v>
          </cell>
          <cell r="B1981" t="str">
            <v>Alimentador TTU 2#8</v>
          </cell>
          <cell r="C1981" t="str">
            <v>m</v>
          </cell>
          <cell r="D1981">
            <v>1</v>
          </cell>
          <cell r="E1981">
            <v>4.6399999999999997</v>
          </cell>
        </row>
        <row r="1982">
          <cell r="A1982">
            <v>6030</v>
          </cell>
          <cell r="B1982" t="str">
            <v>Alimentador  THHN 2#10+1#12+1#14) PVC 1"</v>
          </cell>
          <cell r="C1982" t="str">
            <v>m</v>
          </cell>
          <cell r="D1982">
            <v>1</v>
          </cell>
          <cell r="E1982">
            <v>6.3</v>
          </cell>
        </row>
        <row r="1983">
          <cell r="A1983">
            <v>6031</v>
          </cell>
          <cell r="B1983" t="str">
            <v>Alimentador TTU 2#1/0 +1#2+1#6 PVC 2"</v>
          </cell>
          <cell r="C1983" t="str">
            <v>m</v>
          </cell>
          <cell r="D1983">
            <v>1</v>
          </cell>
          <cell r="E1983">
            <v>40.49</v>
          </cell>
        </row>
        <row r="1984">
          <cell r="A1984">
            <v>6032</v>
          </cell>
          <cell r="B1984" t="str">
            <v>Alimentador TTU 3#4+1#6+1#8 PVC 2"</v>
          </cell>
          <cell r="C1984" t="str">
            <v>m</v>
          </cell>
          <cell r="D1984">
            <v>1</v>
          </cell>
          <cell r="E1984">
            <v>20</v>
          </cell>
        </row>
        <row r="1985">
          <cell r="A1985">
            <v>6033</v>
          </cell>
          <cell r="B1985" t="str">
            <v>Alimentador TTU 2#2+1#4+1#8 tubería  PVC 2"</v>
          </cell>
          <cell r="C1985" t="str">
            <v>m</v>
          </cell>
          <cell r="D1985">
            <v>1</v>
          </cell>
          <cell r="E1985">
            <v>27.79</v>
          </cell>
        </row>
        <row r="1986">
          <cell r="A1986">
            <v>6034</v>
          </cell>
          <cell r="B1986" t="str">
            <v>Alimentador TTU 2#2 +1#6 PVC 1"</v>
          </cell>
          <cell r="C1986" t="str">
            <v>m</v>
          </cell>
          <cell r="D1986">
            <v>1</v>
          </cell>
          <cell r="E1986">
            <v>22.87</v>
          </cell>
        </row>
        <row r="1987">
          <cell r="A1987">
            <v>6035</v>
          </cell>
          <cell r="B1987" t="str">
            <v>Alimentador (3X6(6)+1X8)TTU EMT 1 1/2"</v>
          </cell>
          <cell r="C1987" t="str">
            <v>m</v>
          </cell>
          <cell r="D1987">
            <v>1</v>
          </cell>
          <cell r="E1987">
            <v>22.51</v>
          </cell>
        </row>
        <row r="1988">
          <cell r="A1988">
            <v>6036</v>
          </cell>
          <cell r="B1988" t="str">
            <v>Alimentador  THHN 2#8+1#10+1#12 PVC 1"</v>
          </cell>
          <cell r="C1988" t="str">
            <v>m</v>
          </cell>
          <cell r="D1988">
            <v>1</v>
          </cell>
          <cell r="E1988">
            <v>9.68</v>
          </cell>
        </row>
        <row r="1989">
          <cell r="A1989">
            <v>6037</v>
          </cell>
          <cell r="B1989" t="str">
            <v>Alimentador TTU 2#2/0+1#2 PVC 2"</v>
          </cell>
          <cell r="C1989" t="str">
            <v>m</v>
          </cell>
          <cell r="D1989">
            <v>1</v>
          </cell>
          <cell r="E1989">
            <v>43.87</v>
          </cell>
        </row>
        <row r="1990">
          <cell r="A1990">
            <v>6038</v>
          </cell>
          <cell r="B1990" t="str">
            <v>Alimentador TTU 3#2+1#6 PVC 1"</v>
          </cell>
          <cell r="C1990" t="str">
            <v>m</v>
          </cell>
          <cell r="D1990">
            <v>1</v>
          </cell>
          <cell r="E1990">
            <v>32.35</v>
          </cell>
        </row>
        <row r="1991">
          <cell r="A1991">
            <v>6039</v>
          </cell>
          <cell r="B1991" t="str">
            <v>Alimentador TTU 2x3#4/0+1x#4/0+1x2/0 PVC 4"</v>
          </cell>
          <cell r="C1991" t="str">
            <v>m</v>
          </cell>
          <cell r="D1991">
            <v>1</v>
          </cell>
          <cell r="E1991">
            <v>192.22</v>
          </cell>
        </row>
        <row r="1992">
          <cell r="A1992">
            <v>6040</v>
          </cell>
          <cell r="B1992" t="str">
            <v>Alimentador TTU 3#4/0+1#2/0 +1#2 PVC 4"</v>
          </cell>
          <cell r="C1992" t="str">
            <v>m</v>
          </cell>
          <cell r="D1992">
            <v>1</v>
          </cell>
          <cell r="E1992">
            <v>105.12</v>
          </cell>
        </row>
        <row r="1993">
          <cell r="A1993">
            <v>6041</v>
          </cell>
          <cell r="B1993" t="str">
            <v>Alimentador TTU 2x(3X#2/0TTU+1x#2 PVC 3"</v>
          </cell>
          <cell r="C1993" t="str">
            <v>m</v>
          </cell>
          <cell r="D1993">
            <v>1</v>
          </cell>
          <cell r="E1993">
            <v>104.59</v>
          </cell>
        </row>
        <row r="1994">
          <cell r="A1994">
            <v>6042</v>
          </cell>
          <cell r="B1994" t="str">
            <v>Alimentador TTU (3X1/0 +1# 4 PVC 2"</v>
          </cell>
          <cell r="C1994" t="str">
            <v>m</v>
          </cell>
          <cell r="D1994">
            <v>1</v>
          </cell>
          <cell r="E1994">
            <v>45.85</v>
          </cell>
        </row>
        <row r="1995">
          <cell r="A1995">
            <v>6043</v>
          </cell>
          <cell r="B1995" t="str">
            <v>Alimentador TTU 3X4/0 + 1#1/0 PVC 4"</v>
          </cell>
          <cell r="C1995" t="str">
            <v>m</v>
          </cell>
          <cell r="D1995">
            <v>1</v>
          </cell>
          <cell r="E1995">
            <v>110.11</v>
          </cell>
        </row>
        <row r="1996">
          <cell r="A1996">
            <v>6044</v>
          </cell>
          <cell r="B1996" t="str">
            <v>Alimentador THHN 3X2/0 + 1#2 THHN PVC 2"</v>
          </cell>
          <cell r="C1996" t="str">
            <v>m</v>
          </cell>
          <cell r="D1996">
            <v>1</v>
          </cell>
          <cell r="E1996">
            <v>57.35</v>
          </cell>
        </row>
        <row r="1997">
          <cell r="A1997">
            <v>6045</v>
          </cell>
          <cell r="B1997" t="str">
            <v>Acometida THHN  (2#6+1#8 PVC 1"</v>
          </cell>
          <cell r="C1997" t="str">
            <v>m</v>
          </cell>
          <cell r="D1997">
            <v>1</v>
          </cell>
          <cell r="E1997">
            <v>11.77</v>
          </cell>
        </row>
        <row r="1998">
          <cell r="A1998">
            <v>6046</v>
          </cell>
          <cell r="B1998" t="str">
            <v>Alimentador TTU 2X#1/0+1#4 TTU</v>
          </cell>
          <cell r="C1998" t="str">
            <v>m</v>
          </cell>
          <cell r="D1998">
            <v>1</v>
          </cell>
          <cell r="E1998">
            <v>34.68</v>
          </cell>
        </row>
        <row r="1999">
          <cell r="A1999">
            <v>6047</v>
          </cell>
          <cell r="B1999" t="str">
            <v>Alimentador TTU 2(3X2/0 + 1x#2/0 TTU (UPS)</v>
          </cell>
          <cell r="C1999" t="str">
            <v>m</v>
          </cell>
          <cell r="D1999">
            <v>1</v>
          </cell>
          <cell r="E1999">
            <v>115.76</v>
          </cell>
        </row>
        <row r="2000">
          <cell r="A2000">
            <v>6048</v>
          </cell>
          <cell r="B2000" t="str">
            <v>Alimentador TTU (3X2/0 + 1x#2/0 TTU (UPS)</v>
          </cell>
          <cell r="C2000" t="str">
            <v>m</v>
          </cell>
          <cell r="D2000">
            <v>1</v>
          </cell>
          <cell r="E2000">
            <v>69.53</v>
          </cell>
        </row>
        <row r="2001">
          <cell r="A2001">
            <v>6049</v>
          </cell>
          <cell r="B2001" t="str">
            <v>Acometida TTU 3X2/0 + 1#1/0+1#2 PVC 2"</v>
          </cell>
          <cell r="C2001" t="str">
            <v>m</v>
          </cell>
          <cell r="D2001">
            <v>1</v>
          </cell>
          <cell r="E2001">
            <v>72.290000000000006</v>
          </cell>
        </row>
        <row r="2002">
          <cell r="A2002">
            <v>6050</v>
          </cell>
          <cell r="B2002" t="str">
            <v>Acometida (2x3/0)TTU+1x3/0N TTU+ 1x2/0 T, PVC 4"</v>
          </cell>
          <cell r="C2002" t="str">
            <v>m</v>
          </cell>
          <cell r="D2002">
            <v>1</v>
          </cell>
          <cell r="E2002">
            <v>82.92</v>
          </cell>
        </row>
        <row r="2003">
          <cell r="A2003">
            <v>6051</v>
          </cell>
          <cell r="B2003" t="str">
            <v>Acometida (2x3/0)TTU+1x3/0N TTU</v>
          </cell>
          <cell r="C2003" t="str">
            <v>m</v>
          </cell>
          <cell r="D2003">
            <v>1</v>
          </cell>
          <cell r="E2003">
            <v>66.709999999999994</v>
          </cell>
        </row>
        <row r="2004">
          <cell r="A2004">
            <v>6052</v>
          </cell>
          <cell r="B2004" t="str">
            <v>Acometida desde TTA-TSE 2x#6 THHN+ 8 Cu des AWG</v>
          </cell>
          <cell r="C2004" t="str">
            <v>m</v>
          </cell>
          <cell r="D2004">
            <v>1</v>
          </cell>
          <cell r="E2004">
            <v>14</v>
          </cell>
        </row>
        <row r="2005">
          <cell r="A2005">
            <v>6053</v>
          </cell>
          <cell r="B2005" t="str">
            <v>Acometida para radio enlace</v>
          </cell>
          <cell r="C2005" t="str">
            <v>u</v>
          </cell>
          <cell r="D2005">
            <v>1</v>
          </cell>
          <cell r="E2005">
            <v>383.27</v>
          </cell>
        </row>
        <row r="2006">
          <cell r="A2006">
            <v>6054</v>
          </cell>
          <cell r="B2006" t="str">
            <v>Acometida THHN 2x#14 tubería EMT 1/2"</v>
          </cell>
          <cell r="C2006" t="str">
            <v>m</v>
          </cell>
          <cell r="D2006">
            <v>1</v>
          </cell>
          <cell r="E2006">
            <v>2.87</v>
          </cell>
        </row>
        <row r="2007">
          <cell r="A2007">
            <v>6055</v>
          </cell>
          <cell r="B2007" t="str">
            <v>Alimentador TTU (3X1/0 +1#2+1# 4 AWG PVC 2"</v>
          </cell>
          <cell r="C2007" t="str">
            <v>m</v>
          </cell>
          <cell r="D2007">
            <v>1</v>
          </cell>
          <cell r="E2007">
            <v>53.5</v>
          </cell>
        </row>
        <row r="2008">
          <cell r="A2008">
            <v>6056</v>
          </cell>
          <cell r="B2008" t="str">
            <v>Alimentador THHN (3#6+1#8+1#10)AWG EMT 1 1/2"</v>
          </cell>
          <cell r="C2008" t="str">
            <v>m</v>
          </cell>
          <cell r="D2008">
            <v>1</v>
          </cell>
          <cell r="E2008">
            <v>20.16</v>
          </cell>
        </row>
        <row r="2009">
          <cell r="A2009">
            <v>6057</v>
          </cell>
          <cell r="B2009" t="str">
            <v>Alimentador TTU 3#2+1#2+1#6AWG PVC 1"</v>
          </cell>
          <cell r="C2009" t="str">
            <v>m</v>
          </cell>
          <cell r="D2009">
            <v>1</v>
          </cell>
          <cell r="E2009">
            <v>39.15</v>
          </cell>
        </row>
        <row r="2010">
          <cell r="A2010">
            <v>6058</v>
          </cell>
          <cell r="B2010" t="str">
            <v>Acometida de baja tensión  TTU 3X(3x4/0)+2#4/0</v>
          </cell>
          <cell r="C2010" t="str">
            <v>m</v>
          </cell>
          <cell r="D2010">
            <v>1</v>
          </cell>
          <cell r="E2010">
            <v>279.17</v>
          </cell>
        </row>
        <row r="2011">
          <cell r="A2011">
            <v>6059</v>
          </cell>
          <cell r="B2011" t="str">
            <v>Alimentador  iluminación exterior 2#6 TTU en manguera negra de 1"</v>
          </cell>
          <cell r="C2011" t="str">
            <v>m</v>
          </cell>
          <cell r="D2011">
            <v>1</v>
          </cell>
          <cell r="E2011">
            <v>9.36</v>
          </cell>
        </row>
        <row r="2012">
          <cell r="A2012">
            <v>6060</v>
          </cell>
          <cell r="B2012" t="str">
            <v>Alimentador iluminación canchas, 2#8 TTU en manguera negra de 2"</v>
          </cell>
          <cell r="C2012" t="str">
            <v>m</v>
          </cell>
          <cell r="D2012">
            <v>1</v>
          </cell>
          <cell r="E2012">
            <v>5.54</v>
          </cell>
        </row>
        <row r="2013">
          <cell r="A2013">
            <v>6061</v>
          </cell>
          <cell r="B2013" t="str">
            <v>Alimentador iluminación decorativa, 2#8 TTU en manguera negra de 2"</v>
          </cell>
          <cell r="C2013" t="str">
            <v>m</v>
          </cell>
          <cell r="D2013">
            <v>1</v>
          </cell>
          <cell r="E2013">
            <v>5.54</v>
          </cell>
        </row>
        <row r="2014">
          <cell r="A2014">
            <v>6062</v>
          </cell>
          <cell r="B2014" t="str">
            <v xml:space="preserve">Acometida THHN2#4+1#4 </v>
          </cell>
          <cell r="C2014" t="str">
            <v>m</v>
          </cell>
          <cell r="D2014">
            <v>1</v>
          </cell>
          <cell r="E2014">
            <v>17.04</v>
          </cell>
        </row>
        <row r="2015">
          <cell r="A2015">
            <v>6063</v>
          </cell>
          <cell r="B2015" t="str">
            <v>Acometida THHN 2#4+1#4 +1#6 tubería PVC2"</v>
          </cell>
          <cell r="C2015" t="str">
            <v>m</v>
          </cell>
          <cell r="D2015">
            <v>1</v>
          </cell>
          <cell r="E2015">
            <v>22.25</v>
          </cell>
        </row>
        <row r="2016">
          <cell r="A2016">
            <v>6064</v>
          </cell>
          <cell r="B2016" t="str">
            <v>Alimentador THHN 2#8+1#10 para planta de agua potable con tubería PVC 1"</v>
          </cell>
          <cell r="C2016" t="str">
            <v>m</v>
          </cell>
          <cell r="D2016">
            <v>1</v>
          </cell>
          <cell r="E2016">
            <v>473.59</v>
          </cell>
        </row>
        <row r="2017">
          <cell r="A2017">
            <v>6065</v>
          </cell>
          <cell r="B2017" t="str">
            <v>Alimentador THHN 2#2+1#8 para planta de agua servidas con tubería PVC 2"</v>
          </cell>
          <cell r="C2017" t="str">
            <v>m</v>
          </cell>
          <cell r="D2017">
            <v>1</v>
          </cell>
          <cell r="E2017">
            <v>5726.71</v>
          </cell>
        </row>
        <row r="2018">
          <cell r="A2018">
            <v>6066</v>
          </cell>
          <cell r="B2018" t="str">
            <v>Acometida THHN  2#6+1#6 PVC 1"</v>
          </cell>
          <cell r="C2018" t="str">
            <v>m</v>
          </cell>
          <cell r="D2018">
            <v>1</v>
          </cell>
          <cell r="E2018">
            <v>12.76</v>
          </cell>
        </row>
        <row r="2019">
          <cell r="A2019">
            <v>6067</v>
          </cell>
          <cell r="B2019" t="str">
            <v>Alimentador 2(2X2/0 + 1x#2/0 TTU + 1x2 CU DES. PVC 4"</v>
          </cell>
          <cell r="C2019" t="str">
            <v>m</v>
          </cell>
          <cell r="D2019">
            <v>1</v>
          </cell>
          <cell r="E2019">
            <v>62.59</v>
          </cell>
        </row>
        <row r="2020">
          <cell r="A2020">
            <v>6068</v>
          </cell>
          <cell r="B2020" t="str">
            <v>Acometida en baja tensión 2x8TTU+1x8N TTU+1x6T</v>
          </cell>
          <cell r="C2020" t="str">
            <v>m</v>
          </cell>
          <cell r="D2020">
            <v>1</v>
          </cell>
          <cell r="E2020">
            <v>14.48</v>
          </cell>
        </row>
        <row r="2021">
          <cell r="A2021">
            <v>6069</v>
          </cell>
          <cell r="B2021" t="str">
            <v>Acometida en baja tensión (2 x 4#)TTU + 1 x #4 N TTU+1x6T</v>
          </cell>
          <cell r="C2021" t="str">
            <v>m</v>
          </cell>
          <cell r="D2021">
            <v>1</v>
          </cell>
          <cell r="E2021">
            <v>22.51</v>
          </cell>
        </row>
        <row r="2022">
          <cell r="A2022">
            <v>6070</v>
          </cell>
          <cell r="B2022" t="str">
            <v>Alimentador THHN 2#8 con tub. 3/4" EMT</v>
          </cell>
          <cell r="C2022" t="str">
            <v>m</v>
          </cell>
          <cell r="D2022">
            <v>1</v>
          </cell>
          <cell r="E2022">
            <v>6.7</v>
          </cell>
        </row>
        <row r="2023">
          <cell r="A2023">
            <v>6071</v>
          </cell>
          <cell r="B2023" t="str">
            <v>Breaker para sobreponer en medidor 1 polo 50 A</v>
          </cell>
          <cell r="C2023" t="str">
            <v>u</v>
          </cell>
          <cell r="D2023">
            <v>1</v>
          </cell>
          <cell r="E2023">
            <v>16.37</v>
          </cell>
        </row>
        <row r="2024">
          <cell r="A2024">
            <v>6072</v>
          </cell>
          <cell r="B2024" t="str">
            <v>Alimentador THHN 2 x #8 F+1X#8N+ 1 x #10 T</v>
          </cell>
          <cell r="C2024" t="str">
            <v>m</v>
          </cell>
          <cell r="D2024">
            <v>1</v>
          </cell>
          <cell r="E2024">
            <v>10.77</v>
          </cell>
        </row>
        <row r="2025">
          <cell r="A2025">
            <v>6073</v>
          </cell>
          <cell r="B2025" t="str">
            <v>Acometida en baja tensión 1x#8TTU+1x#8NTTU+1x10T</v>
          </cell>
          <cell r="C2025" t="str">
            <v>m</v>
          </cell>
          <cell r="D2025">
            <v>1</v>
          </cell>
          <cell r="E2025">
            <v>10.38</v>
          </cell>
        </row>
        <row r="2026">
          <cell r="A2026">
            <v>6074</v>
          </cell>
          <cell r="B2026" t="str">
            <v>Boquilla colgante con foco ahorrador de 15W</v>
          </cell>
          <cell r="C2026" t="str">
            <v>u</v>
          </cell>
          <cell r="D2026">
            <v>1</v>
          </cell>
          <cell r="E2026">
            <v>8.8000000000000007</v>
          </cell>
        </row>
        <row r="2027">
          <cell r="A2027">
            <v>6075</v>
          </cell>
          <cell r="B2027" t="str">
            <v>Acometida 2x#10+1x#10N +1x#12T  THHN sin tubería</v>
          </cell>
          <cell r="C2027" t="str">
            <v>m</v>
          </cell>
          <cell r="D2027">
            <v>1</v>
          </cell>
          <cell r="E2027">
            <v>5.32</v>
          </cell>
        </row>
        <row r="2028">
          <cell r="A2028">
            <v>6076</v>
          </cell>
          <cell r="B2028" t="str">
            <v>Acometida 2x#12+1x#12N +1x#14T  THHN sin tubería</v>
          </cell>
          <cell r="C2028" t="str">
            <v>m</v>
          </cell>
          <cell r="D2028">
            <v>1</v>
          </cell>
          <cell r="E2028">
            <v>3.63</v>
          </cell>
        </row>
        <row r="2029">
          <cell r="A2029">
            <v>6077</v>
          </cell>
          <cell r="B2029" t="str">
            <v>Acometida 2x#6+1x#6N +1x#8T  THHN sin tubería</v>
          </cell>
          <cell r="C2029" t="str">
            <v>m</v>
          </cell>
          <cell r="D2029">
            <v>1</v>
          </cell>
          <cell r="E2029">
            <v>12.56</v>
          </cell>
        </row>
        <row r="2030">
          <cell r="A2030">
            <v>6078</v>
          </cell>
          <cell r="B2030" t="str">
            <v>Acometida 2x#8+1x#8N +1x#10T  THHN sin tubería</v>
          </cell>
          <cell r="C2030" t="str">
            <v>m</v>
          </cell>
          <cell r="D2030">
            <v>1</v>
          </cell>
          <cell r="E2030">
            <v>7.44</v>
          </cell>
        </row>
        <row r="2031">
          <cell r="A2031">
            <v>6079</v>
          </cell>
          <cell r="B2031" t="str">
            <v>Acometida 2x1/0+1x#2N +1x#4T  TTU AWG sin tubería</v>
          </cell>
          <cell r="C2031" t="str">
            <v>m</v>
          </cell>
          <cell r="D2031">
            <v>1</v>
          </cell>
          <cell r="E2031">
            <v>38.53</v>
          </cell>
        </row>
        <row r="2032">
          <cell r="A2032">
            <v>6080</v>
          </cell>
          <cell r="B2032" t="str">
            <v>Acometida 2x2+1x2 +1x4  TTU   AWG sin tubería</v>
          </cell>
          <cell r="C2032" t="str">
            <v>m</v>
          </cell>
          <cell r="D2032">
            <v>1</v>
          </cell>
          <cell r="E2032">
            <v>30.21</v>
          </cell>
        </row>
        <row r="2033">
          <cell r="A2033">
            <v>6081</v>
          </cell>
          <cell r="B2033" t="str">
            <v>Acometida 2x8+1x8 +2x10  TTU   AWG sin tubería</v>
          </cell>
          <cell r="C2033" t="str">
            <v>m</v>
          </cell>
          <cell r="D2033">
            <v>1</v>
          </cell>
          <cell r="E2033">
            <v>10.47</v>
          </cell>
        </row>
        <row r="2034">
          <cell r="A2034">
            <v>6082</v>
          </cell>
          <cell r="B2034" t="str">
            <v>Breaker riel DIN de 2P 40A</v>
          </cell>
          <cell r="C2034" t="str">
            <v>u</v>
          </cell>
          <cell r="D2034">
            <v>1</v>
          </cell>
          <cell r="E2034">
            <v>31.04</v>
          </cell>
        </row>
        <row r="2035">
          <cell r="A2035">
            <v>6083</v>
          </cell>
          <cell r="B2035" t="str">
            <v>Breaker riel DIN de 2P 63A</v>
          </cell>
          <cell r="C2035" t="str">
            <v>u</v>
          </cell>
          <cell r="D2035">
            <v>1</v>
          </cell>
          <cell r="E2035">
            <v>46.43</v>
          </cell>
        </row>
        <row r="2036">
          <cell r="A2036">
            <v>6084</v>
          </cell>
          <cell r="B2036" t="str">
            <v>Breaker enchufable 1 polo 16 A</v>
          </cell>
          <cell r="C2036" t="str">
            <v>u</v>
          </cell>
          <cell r="D2036">
            <v>1</v>
          </cell>
          <cell r="E2036">
            <v>6.25</v>
          </cell>
        </row>
        <row r="2037">
          <cell r="A2037">
            <v>6085</v>
          </cell>
          <cell r="B2037" t="str">
            <v>Breaker enchufable 3 Polos 75 A</v>
          </cell>
          <cell r="C2037" t="str">
            <v>u</v>
          </cell>
          <cell r="D2037">
            <v>1</v>
          </cell>
          <cell r="E2037">
            <v>107.34</v>
          </cell>
        </row>
        <row r="2038">
          <cell r="A2038">
            <v>6086</v>
          </cell>
          <cell r="B2038" t="str">
            <v>Breaker  C.M. 3 polos 75 A</v>
          </cell>
          <cell r="C2038" t="str">
            <v>u</v>
          </cell>
          <cell r="D2038">
            <v>1</v>
          </cell>
          <cell r="E2038">
            <v>263.33999999999997</v>
          </cell>
        </row>
        <row r="2039">
          <cell r="A2039">
            <v>6087</v>
          </cell>
          <cell r="B2039" t="str">
            <v>Breaker  C.M. 3 polos 500 A</v>
          </cell>
          <cell r="C2039" t="str">
            <v>u</v>
          </cell>
          <cell r="D2039">
            <v>1</v>
          </cell>
          <cell r="E2039">
            <v>1052.44</v>
          </cell>
        </row>
        <row r="2040">
          <cell r="A2040">
            <v>6088</v>
          </cell>
          <cell r="B2040" t="str">
            <v>Breaker  C.M. 3 polos 600 A</v>
          </cell>
          <cell r="C2040" t="str">
            <v>u</v>
          </cell>
          <cell r="D2040">
            <v>1</v>
          </cell>
          <cell r="E2040">
            <v>1105.47</v>
          </cell>
        </row>
        <row r="2041">
          <cell r="A2041">
            <v>6089</v>
          </cell>
          <cell r="B2041" t="str">
            <v>Breaker  C.M. 3 polos 50 A</v>
          </cell>
          <cell r="C2041" t="str">
            <v>u</v>
          </cell>
          <cell r="D2041">
            <v>1</v>
          </cell>
          <cell r="E2041">
            <v>212.04</v>
          </cell>
        </row>
        <row r="2042">
          <cell r="A2042">
            <v>6090</v>
          </cell>
          <cell r="B2042" t="str">
            <v>Alimentador a equipos de aire acondicionado tubo 1 1/4 EMT</v>
          </cell>
          <cell r="C2042" t="str">
            <v>m</v>
          </cell>
          <cell r="D2042">
            <v>1</v>
          </cell>
          <cell r="E2042">
            <v>6.43</v>
          </cell>
        </row>
        <row r="2043">
          <cell r="A2043">
            <v>6091</v>
          </cell>
          <cell r="B2043" t="str">
            <v>Breaker caja moldeada de 2P-175A</v>
          </cell>
          <cell r="C2043" t="str">
            <v>u</v>
          </cell>
          <cell r="D2043">
            <v>1</v>
          </cell>
          <cell r="E2043">
            <v>307.85000000000002</v>
          </cell>
        </row>
        <row r="2044">
          <cell r="A2044">
            <v>6092</v>
          </cell>
          <cell r="B2044" t="str">
            <v>Breaker  C.M. 3 polos 80 A</v>
          </cell>
          <cell r="C2044" t="str">
            <v>u</v>
          </cell>
          <cell r="D2044">
            <v>1</v>
          </cell>
          <cell r="E2044">
            <v>263.33999999999997</v>
          </cell>
        </row>
        <row r="2045">
          <cell r="A2045">
            <v>6093</v>
          </cell>
          <cell r="B2045" t="str">
            <v>Breaker  C.M. 3 polos 30 A</v>
          </cell>
          <cell r="C2045" t="str">
            <v>u</v>
          </cell>
          <cell r="D2045">
            <v>1</v>
          </cell>
          <cell r="E2045">
            <v>191.53</v>
          </cell>
        </row>
        <row r="2046">
          <cell r="A2046">
            <v>6094</v>
          </cell>
          <cell r="B2046" t="str">
            <v>Breaker  C.M. 3 polos 40 A</v>
          </cell>
          <cell r="C2046" t="str">
            <v>u</v>
          </cell>
          <cell r="D2046">
            <v>1</v>
          </cell>
          <cell r="E2046">
            <v>192.45</v>
          </cell>
        </row>
        <row r="2047">
          <cell r="A2047">
            <v>6095</v>
          </cell>
          <cell r="B2047" t="str">
            <v>Breaker  C.M. 3 polos 125 A</v>
          </cell>
          <cell r="C2047" t="str">
            <v>u</v>
          </cell>
          <cell r="D2047">
            <v>1</v>
          </cell>
          <cell r="E2047">
            <v>424.99</v>
          </cell>
        </row>
        <row r="2048">
          <cell r="A2048">
            <v>6096</v>
          </cell>
          <cell r="B2048" t="str">
            <v>Breaker C.M 3P 1000 A</v>
          </cell>
          <cell r="C2048" t="str">
            <v>u</v>
          </cell>
          <cell r="D2048">
            <v>1</v>
          </cell>
          <cell r="E2048">
            <v>1806.95</v>
          </cell>
        </row>
        <row r="2049">
          <cell r="A2049">
            <v>6097</v>
          </cell>
          <cell r="B2049" t="str">
            <v xml:space="preserve">Breaker C.M 3P 60 A </v>
          </cell>
          <cell r="C2049" t="str">
            <v>u</v>
          </cell>
          <cell r="D2049">
            <v>1</v>
          </cell>
          <cell r="E2049">
            <v>208.27</v>
          </cell>
        </row>
        <row r="2050">
          <cell r="A2050">
            <v>6098</v>
          </cell>
          <cell r="B2050" t="str">
            <v>Breaker C.M.  3Polos 175 A</v>
          </cell>
          <cell r="C2050" t="str">
            <v>u</v>
          </cell>
          <cell r="D2050">
            <v>1</v>
          </cell>
          <cell r="E2050">
            <v>578.12</v>
          </cell>
        </row>
        <row r="2051">
          <cell r="A2051">
            <v>6099</v>
          </cell>
          <cell r="B2051" t="str">
            <v>Breaker C.M. 3 polos 150 A</v>
          </cell>
          <cell r="C2051" t="str">
            <v>u</v>
          </cell>
          <cell r="D2051">
            <v>1</v>
          </cell>
          <cell r="E2051">
            <v>539.14</v>
          </cell>
        </row>
        <row r="2052">
          <cell r="A2052">
            <v>6100</v>
          </cell>
          <cell r="B2052" t="str">
            <v>Breaker MCCB trifásico regulable 1250A</v>
          </cell>
          <cell r="C2052" t="str">
            <v>u</v>
          </cell>
          <cell r="D2052">
            <v>1</v>
          </cell>
          <cell r="E2052">
            <v>4143.6099999999997</v>
          </cell>
        </row>
        <row r="2053">
          <cell r="A2053">
            <v>6101</v>
          </cell>
          <cell r="B2053" t="str">
            <v>Breaker caja moldeada 3 polos 100 A</v>
          </cell>
          <cell r="C2053" t="str">
            <v>u</v>
          </cell>
          <cell r="D2053">
            <v>1</v>
          </cell>
          <cell r="E2053">
            <v>382.31</v>
          </cell>
        </row>
        <row r="2054">
          <cell r="A2054">
            <v>6102</v>
          </cell>
          <cell r="B2054" t="str">
            <v>Breaker caja moldeada de 3P-150A</v>
          </cell>
          <cell r="C2054" t="str">
            <v>u</v>
          </cell>
          <cell r="D2054">
            <v>1</v>
          </cell>
          <cell r="E2054">
            <v>631.09</v>
          </cell>
        </row>
        <row r="2055">
          <cell r="A2055">
            <v>6103</v>
          </cell>
          <cell r="B2055" t="str">
            <v>Breaker caja moldeada de 2P-20A</v>
          </cell>
          <cell r="C2055" t="str">
            <v>u</v>
          </cell>
          <cell r="D2055">
            <v>1</v>
          </cell>
          <cell r="E2055">
            <v>46.58</v>
          </cell>
        </row>
        <row r="2056">
          <cell r="A2056">
            <v>6104</v>
          </cell>
          <cell r="B2056" t="str">
            <v>Breaker caja moldeada de 2P-30A</v>
          </cell>
          <cell r="C2056" t="str">
            <v>u</v>
          </cell>
          <cell r="D2056">
            <v>1</v>
          </cell>
          <cell r="E2056">
            <v>60.79</v>
          </cell>
        </row>
        <row r="2057">
          <cell r="A2057">
            <v>6105</v>
          </cell>
          <cell r="B2057" t="str">
            <v>Breaker enchufable 1 polo 10 A</v>
          </cell>
          <cell r="C2057" t="str">
            <v>u</v>
          </cell>
          <cell r="D2057">
            <v>1</v>
          </cell>
          <cell r="E2057">
            <v>6.25</v>
          </cell>
        </row>
        <row r="2058">
          <cell r="A2058">
            <v>6106</v>
          </cell>
          <cell r="B2058" t="str">
            <v>Breaker enchufable 1 polo 20 A</v>
          </cell>
          <cell r="C2058" t="str">
            <v>u</v>
          </cell>
          <cell r="D2058">
            <v>1</v>
          </cell>
          <cell r="E2058">
            <v>6.25</v>
          </cell>
        </row>
        <row r="2059">
          <cell r="A2059">
            <v>6107</v>
          </cell>
          <cell r="B2059" t="str">
            <v>Breaker enchufable 1 polo 30 A</v>
          </cell>
          <cell r="C2059" t="str">
            <v>u</v>
          </cell>
          <cell r="D2059">
            <v>1</v>
          </cell>
          <cell r="E2059">
            <v>6.25</v>
          </cell>
        </row>
        <row r="2060">
          <cell r="A2060">
            <v>6108</v>
          </cell>
          <cell r="B2060" t="str">
            <v>Breaker enchufable 1 polo 40 A</v>
          </cell>
          <cell r="C2060" t="str">
            <v>u</v>
          </cell>
          <cell r="D2060">
            <v>1</v>
          </cell>
          <cell r="E2060">
            <v>6.72</v>
          </cell>
        </row>
        <row r="2061">
          <cell r="A2061">
            <v>6109</v>
          </cell>
          <cell r="B2061" t="str">
            <v>Breaker enchufable 1 polo 50 A</v>
          </cell>
          <cell r="C2061" t="str">
            <v>u</v>
          </cell>
          <cell r="D2061">
            <v>1</v>
          </cell>
          <cell r="E2061">
            <v>6.72</v>
          </cell>
        </row>
        <row r="2062">
          <cell r="A2062">
            <v>6110</v>
          </cell>
          <cell r="B2062" t="str">
            <v>Breaker enchufable 1 polos 60 A</v>
          </cell>
          <cell r="C2062" t="str">
            <v>u</v>
          </cell>
          <cell r="D2062">
            <v>1</v>
          </cell>
          <cell r="E2062">
            <v>6.72</v>
          </cell>
        </row>
        <row r="2063">
          <cell r="A2063">
            <v>6111</v>
          </cell>
          <cell r="B2063" t="str">
            <v>Breaker enchufable 1 polos 70 A</v>
          </cell>
          <cell r="C2063" t="str">
            <v>u</v>
          </cell>
          <cell r="D2063">
            <v>1</v>
          </cell>
          <cell r="E2063">
            <v>17.68</v>
          </cell>
        </row>
        <row r="2064">
          <cell r="A2064">
            <v>6112</v>
          </cell>
          <cell r="B2064" t="str">
            <v>Breaker enchufable 2 polos 20 A</v>
          </cell>
          <cell r="C2064" t="str">
            <v>u</v>
          </cell>
          <cell r="D2064">
            <v>1</v>
          </cell>
          <cell r="E2064">
            <v>20.37</v>
          </cell>
        </row>
        <row r="2065">
          <cell r="A2065">
            <v>6113</v>
          </cell>
          <cell r="B2065" t="str">
            <v>Breaker enchufable 2 polos 30 A</v>
          </cell>
          <cell r="C2065" t="str">
            <v>u</v>
          </cell>
          <cell r="D2065">
            <v>1</v>
          </cell>
          <cell r="E2065">
            <v>20.37</v>
          </cell>
        </row>
        <row r="2066">
          <cell r="A2066">
            <v>6114</v>
          </cell>
          <cell r="B2066" t="str">
            <v>Breaker enchufable 2 polos 40 A</v>
          </cell>
          <cell r="C2066" t="str">
            <v>u</v>
          </cell>
          <cell r="D2066">
            <v>1</v>
          </cell>
          <cell r="E2066">
            <v>20.37</v>
          </cell>
        </row>
        <row r="2067">
          <cell r="A2067">
            <v>6115</v>
          </cell>
          <cell r="B2067" t="str">
            <v>Breaker enchufable 3 polos 100 A</v>
          </cell>
          <cell r="C2067" t="str">
            <v>u</v>
          </cell>
          <cell r="D2067">
            <v>1</v>
          </cell>
          <cell r="E2067">
            <v>107.34</v>
          </cell>
        </row>
        <row r="2068">
          <cell r="A2068">
            <v>6116</v>
          </cell>
          <cell r="B2068" t="str">
            <v>Breaker enchufable 3 polos 40 A</v>
          </cell>
          <cell r="C2068" t="str">
            <v>u</v>
          </cell>
          <cell r="D2068">
            <v>1</v>
          </cell>
          <cell r="E2068">
            <v>34.72</v>
          </cell>
        </row>
        <row r="2069">
          <cell r="A2069">
            <v>6117</v>
          </cell>
          <cell r="B2069" t="str">
            <v>Breaker enchufable 3 Polos 50 A</v>
          </cell>
          <cell r="C2069" t="str">
            <v>u</v>
          </cell>
          <cell r="D2069">
            <v>1</v>
          </cell>
          <cell r="E2069">
            <v>34.72</v>
          </cell>
        </row>
        <row r="2070">
          <cell r="A2070">
            <v>6118</v>
          </cell>
          <cell r="B2070" t="str">
            <v>Breaker enchufable 3 polos 60 A</v>
          </cell>
          <cell r="C2070" t="str">
            <v>u</v>
          </cell>
          <cell r="D2070">
            <v>1</v>
          </cell>
          <cell r="E2070">
            <v>34.72</v>
          </cell>
        </row>
        <row r="2071">
          <cell r="A2071">
            <v>6119</v>
          </cell>
          <cell r="B2071" t="str">
            <v>Breaker enchufable 3 Polos 90 A</v>
          </cell>
          <cell r="C2071" t="str">
            <v>u</v>
          </cell>
          <cell r="D2071">
            <v>1</v>
          </cell>
          <cell r="E2071">
            <v>107.34</v>
          </cell>
        </row>
        <row r="2072">
          <cell r="A2072">
            <v>6120</v>
          </cell>
          <cell r="B2072" t="str">
            <v>Breaker enchufable 3 Polos 20 A</v>
          </cell>
          <cell r="C2072" t="str">
            <v>u</v>
          </cell>
          <cell r="D2072">
            <v>1</v>
          </cell>
          <cell r="E2072">
            <v>34.72</v>
          </cell>
        </row>
        <row r="2073">
          <cell r="A2073">
            <v>6121</v>
          </cell>
          <cell r="B2073" t="str">
            <v>Breaker enchufable 3 Polos 30 A</v>
          </cell>
          <cell r="C2073" t="str">
            <v>u</v>
          </cell>
          <cell r="D2073">
            <v>1</v>
          </cell>
          <cell r="E2073">
            <v>34.72</v>
          </cell>
        </row>
        <row r="2074">
          <cell r="A2074">
            <v>6122</v>
          </cell>
          <cell r="B2074" t="str">
            <v>Breaker enchufable 3 Polos 70 A</v>
          </cell>
          <cell r="C2074" t="str">
            <v>u</v>
          </cell>
          <cell r="D2074">
            <v>1</v>
          </cell>
          <cell r="E2074">
            <v>77.33</v>
          </cell>
        </row>
        <row r="2075">
          <cell r="A2075">
            <v>6123</v>
          </cell>
          <cell r="B2075" t="str">
            <v>Breaker enchufable 3 Polos 125 A</v>
          </cell>
          <cell r="C2075" t="str">
            <v>u</v>
          </cell>
          <cell r="D2075">
            <v>1</v>
          </cell>
          <cell r="E2075">
            <v>149.96</v>
          </cell>
        </row>
        <row r="2076">
          <cell r="A2076">
            <v>6124</v>
          </cell>
          <cell r="B2076" t="str">
            <v>Cable de aluminio #2 ASC</v>
          </cell>
          <cell r="C2076" t="str">
            <v>m</v>
          </cell>
          <cell r="D2076">
            <v>1</v>
          </cell>
          <cell r="E2076">
            <v>1.23</v>
          </cell>
        </row>
        <row r="2077">
          <cell r="A2077">
            <v>6125</v>
          </cell>
          <cell r="B2077" t="str">
            <v>Acometida con Cable XLPE 27KV con tubería PVC 4"</v>
          </cell>
          <cell r="C2077" t="str">
            <v>m</v>
          </cell>
          <cell r="D2077">
            <v>1</v>
          </cell>
          <cell r="E2077">
            <v>23.22</v>
          </cell>
        </row>
        <row r="2078">
          <cell r="A2078">
            <v>6126</v>
          </cell>
          <cell r="B2078" t="str">
            <v>Breaker caja moldeada de 2P-50A</v>
          </cell>
          <cell r="C2078" t="str">
            <v>u</v>
          </cell>
          <cell r="D2078">
            <v>1</v>
          </cell>
          <cell r="E2078">
            <v>83.12</v>
          </cell>
        </row>
        <row r="2079">
          <cell r="A2079">
            <v>6127</v>
          </cell>
          <cell r="B2079" t="str">
            <v>Breaker caja moldeada de 2P-75A</v>
          </cell>
          <cell r="C2079" t="str">
            <v>u</v>
          </cell>
          <cell r="D2079">
            <v>1</v>
          </cell>
          <cell r="E2079">
            <v>83.12</v>
          </cell>
        </row>
        <row r="2080">
          <cell r="A2080">
            <v>6128</v>
          </cell>
          <cell r="B2080" t="str">
            <v>Breaker caja moldeada de 2P-60A</v>
          </cell>
          <cell r="C2080" t="str">
            <v>u</v>
          </cell>
          <cell r="D2080">
            <v>1</v>
          </cell>
          <cell r="E2080">
            <v>82.89</v>
          </cell>
        </row>
        <row r="2081">
          <cell r="A2081">
            <v>6129</v>
          </cell>
          <cell r="B2081" t="str">
            <v>Breaker caja moldeada de 2P-125A</v>
          </cell>
          <cell r="C2081" t="str">
            <v>u</v>
          </cell>
          <cell r="D2081">
            <v>1</v>
          </cell>
          <cell r="E2081">
            <v>143.71</v>
          </cell>
        </row>
        <row r="2082">
          <cell r="A2082">
            <v>6130</v>
          </cell>
          <cell r="B2082" t="str">
            <v>Centro de carga monofásico de 4 circuitos</v>
          </cell>
          <cell r="C2082" t="str">
            <v>u</v>
          </cell>
          <cell r="D2082">
            <v>1</v>
          </cell>
          <cell r="E2082">
            <v>48.52</v>
          </cell>
        </row>
        <row r="2083">
          <cell r="A2083">
            <v>6131</v>
          </cell>
          <cell r="B2083" t="str">
            <v>Centro de carga monofásico de 8 circuitos</v>
          </cell>
          <cell r="C2083" t="str">
            <v>u</v>
          </cell>
          <cell r="D2083">
            <v>1</v>
          </cell>
          <cell r="E2083">
            <v>59.52</v>
          </cell>
        </row>
        <row r="2084">
          <cell r="A2084">
            <v>6132</v>
          </cell>
          <cell r="B2084" t="str">
            <v>Centro de carga monofásico de 12 circuitos</v>
          </cell>
          <cell r="C2084" t="str">
            <v>u</v>
          </cell>
          <cell r="D2084">
            <v>1</v>
          </cell>
          <cell r="E2084">
            <v>42.16</v>
          </cell>
        </row>
        <row r="2085">
          <cell r="A2085">
            <v>6133</v>
          </cell>
          <cell r="B2085" t="str">
            <v>Centro de carga monofásico de 16 circuitos</v>
          </cell>
          <cell r="C2085" t="str">
            <v>u</v>
          </cell>
          <cell r="D2085">
            <v>1</v>
          </cell>
          <cell r="E2085">
            <v>88.43</v>
          </cell>
        </row>
        <row r="2086">
          <cell r="A2086">
            <v>6134</v>
          </cell>
          <cell r="B2086" t="str">
            <v>Centro de carga monofásico de 20 circuitos</v>
          </cell>
          <cell r="C2086" t="str">
            <v>u</v>
          </cell>
          <cell r="D2086">
            <v>1</v>
          </cell>
          <cell r="E2086">
            <v>105.11</v>
          </cell>
        </row>
        <row r="2087">
          <cell r="A2087">
            <v>6135</v>
          </cell>
          <cell r="B2087" t="str">
            <v>Centro de carga monofásico de 30 circuitos</v>
          </cell>
          <cell r="C2087" t="str">
            <v>u</v>
          </cell>
          <cell r="D2087">
            <v>1</v>
          </cell>
          <cell r="E2087">
            <v>169.81</v>
          </cell>
        </row>
        <row r="2088">
          <cell r="A2088">
            <v>6136</v>
          </cell>
          <cell r="B2088" t="str">
            <v>Centro de carga trifásico de 3 circuitos</v>
          </cell>
          <cell r="C2088" t="str">
            <v>u</v>
          </cell>
          <cell r="D2088">
            <v>1</v>
          </cell>
          <cell r="E2088">
            <v>63.51</v>
          </cell>
        </row>
        <row r="2089">
          <cell r="A2089">
            <v>6137</v>
          </cell>
          <cell r="B2089" t="str">
            <v>Centro de carga trifásico de 6 circuitos</v>
          </cell>
          <cell r="C2089" t="str">
            <v>u</v>
          </cell>
          <cell r="D2089">
            <v>1</v>
          </cell>
          <cell r="E2089">
            <v>79.83</v>
          </cell>
        </row>
        <row r="2090">
          <cell r="A2090">
            <v>6138</v>
          </cell>
          <cell r="B2090" t="str">
            <v>Centro de carga trifásico de 8 circuitos</v>
          </cell>
          <cell r="C2090" t="str">
            <v>u</v>
          </cell>
          <cell r="D2090">
            <v>1</v>
          </cell>
          <cell r="E2090">
            <v>79.83</v>
          </cell>
        </row>
        <row r="2091">
          <cell r="A2091">
            <v>6139</v>
          </cell>
          <cell r="B2091" t="str">
            <v>Centro de carga trifásico de 12 circuitos</v>
          </cell>
          <cell r="C2091" t="str">
            <v>u</v>
          </cell>
          <cell r="D2091">
            <v>1</v>
          </cell>
          <cell r="E2091">
            <v>126.83</v>
          </cell>
        </row>
        <row r="2092">
          <cell r="A2092">
            <v>6140</v>
          </cell>
          <cell r="B2092" t="str">
            <v>Centro de carga trifásico de 20 circuitos</v>
          </cell>
          <cell r="C2092" t="str">
            <v>u</v>
          </cell>
          <cell r="D2092">
            <v>1</v>
          </cell>
          <cell r="E2092">
            <v>174.53</v>
          </cell>
        </row>
        <row r="2093">
          <cell r="A2093">
            <v>6141</v>
          </cell>
          <cell r="B2093" t="str">
            <v>Centro de carga trifásico de 30 circuitos</v>
          </cell>
          <cell r="C2093" t="str">
            <v>u</v>
          </cell>
          <cell r="D2093">
            <v>1</v>
          </cell>
          <cell r="E2093">
            <v>234.4</v>
          </cell>
        </row>
        <row r="2094">
          <cell r="A2094">
            <v>6142</v>
          </cell>
          <cell r="B2094" t="str">
            <v>Centro de carga trifásico de 42 circuitos</v>
          </cell>
          <cell r="C2094" t="str">
            <v>u</v>
          </cell>
          <cell r="D2094">
            <v>1</v>
          </cell>
          <cell r="E2094">
            <v>338.27</v>
          </cell>
        </row>
        <row r="2095">
          <cell r="A2095">
            <v>6143</v>
          </cell>
          <cell r="B2095" t="str">
            <v>Centro de carga bifásico de 4 espacios</v>
          </cell>
          <cell r="C2095" t="str">
            <v>u</v>
          </cell>
          <cell r="D2095">
            <v>1</v>
          </cell>
          <cell r="E2095">
            <v>48.52</v>
          </cell>
        </row>
        <row r="2096">
          <cell r="A2096">
            <v>6144</v>
          </cell>
          <cell r="B2096" t="str">
            <v>Centro de carga bifásico de 8 espacios</v>
          </cell>
          <cell r="C2096" t="str">
            <v>u</v>
          </cell>
          <cell r="D2096">
            <v>1</v>
          </cell>
          <cell r="E2096">
            <v>59.52</v>
          </cell>
        </row>
        <row r="2097">
          <cell r="A2097">
            <v>6145</v>
          </cell>
          <cell r="B2097" t="str">
            <v>Centro de carga bifásico de 12 espacios</v>
          </cell>
          <cell r="C2097" t="str">
            <v>u</v>
          </cell>
          <cell r="D2097">
            <v>1</v>
          </cell>
          <cell r="E2097">
            <v>79.55</v>
          </cell>
        </row>
        <row r="2098">
          <cell r="A2098">
            <v>6146</v>
          </cell>
          <cell r="B2098" t="str">
            <v>Centro de carga bifásico de 20 espacios</v>
          </cell>
          <cell r="C2098" t="str">
            <v>u</v>
          </cell>
          <cell r="D2098">
            <v>1</v>
          </cell>
          <cell r="E2098">
            <v>109.83</v>
          </cell>
        </row>
        <row r="2099">
          <cell r="A2099">
            <v>6147</v>
          </cell>
          <cell r="B2099" t="str">
            <v>Centro de carga bifásico de 30 espacios</v>
          </cell>
          <cell r="C2099" t="str">
            <v>u</v>
          </cell>
          <cell r="D2099">
            <v>1</v>
          </cell>
          <cell r="E2099">
            <v>174.53</v>
          </cell>
        </row>
        <row r="2100">
          <cell r="A2100">
            <v>6148</v>
          </cell>
          <cell r="B2100" t="str">
            <v>Control de alumbrado publico exterior 120/240V con tensores</v>
          </cell>
          <cell r="C2100" t="str">
            <v>u</v>
          </cell>
          <cell r="D2100">
            <v>1</v>
          </cell>
          <cell r="E2100">
            <v>133.77000000000001</v>
          </cell>
        </row>
        <row r="2101">
          <cell r="A2101">
            <v>6149</v>
          </cell>
          <cell r="B2101" t="str">
            <v>Centro de carga 42 espacios 2P</v>
          </cell>
          <cell r="C2101" t="str">
            <v>u</v>
          </cell>
          <cell r="D2101">
            <v>1</v>
          </cell>
          <cell r="E2101">
            <v>338.27</v>
          </cell>
        </row>
        <row r="2102">
          <cell r="A2102">
            <v>6150</v>
          </cell>
          <cell r="B2102" t="str">
            <v>Estructura de media tensión trifásica de paso 13,8KV</v>
          </cell>
          <cell r="C2102" t="str">
            <v>u</v>
          </cell>
          <cell r="D2102">
            <v>1</v>
          </cell>
          <cell r="E2102">
            <v>311.81</v>
          </cell>
        </row>
        <row r="2103">
          <cell r="A2103">
            <v>6151</v>
          </cell>
          <cell r="B2103" t="str">
            <v>Estructura de media tensión trifásica Tipo Retenida 13,8KV</v>
          </cell>
          <cell r="C2103" t="str">
            <v>u</v>
          </cell>
          <cell r="D2103">
            <v>1</v>
          </cell>
          <cell r="E2103">
            <v>527.66999999999996</v>
          </cell>
        </row>
        <row r="2104">
          <cell r="A2104">
            <v>6152</v>
          </cell>
          <cell r="B2104" t="str">
            <v>Estructura de media tensión trifásica RC 34,5KV</v>
          </cell>
          <cell r="C2104" t="str">
            <v>u</v>
          </cell>
          <cell r="D2104">
            <v>1</v>
          </cell>
          <cell r="E2104">
            <v>623.94000000000005</v>
          </cell>
        </row>
        <row r="2105">
          <cell r="A2105">
            <v>6153</v>
          </cell>
          <cell r="B2105" t="str">
            <v>Estructura de media tensión trifásica AC 34,5KV</v>
          </cell>
          <cell r="C2105" t="str">
            <v>u</v>
          </cell>
          <cell r="D2105">
            <v>1</v>
          </cell>
          <cell r="E2105">
            <v>505.92</v>
          </cell>
        </row>
        <row r="2106">
          <cell r="A2106">
            <v>6154</v>
          </cell>
          <cell r="B2106" t="str">
            <v>Foco ahorrador de 20W 120V</v>
          </cell>
          <cell r="C2106" t="str">
            <v>u</v>
          </cell>
          <cell r="D2106">
            <v>1</v>
          </cell>
          <cell r="E2106">
            <v>6.32</v>
          </cell>
        </row>
        <row r="2107">
          <cell r="A2107">
            <v>6155</v>
          </cell>
          <cell r="B2107" t="str">
            <v>Estructura para reflectores</v>
          </cell>
          <cell r="C2107" t="str">
            <v>u</v>
          </cell>
          <cell r="D2107">
            <v>1</v>
          </cell>
          <cell r="E2107">
            <v>88.91</v>
          </cell>
        </row>
        <row r="2108">
          <cell r="A2108">
            <v>6156</v>
          </cell>
          <cell r="B2108" t="str">
            <v>Generador 312KVA 3f, 127/220V</v>
          </cell>
          <cell r="C2108" t="str">
            <v>u</v>
          </cell>
          <cell r="D2108">
            <v>1</v>
          </cell>
          <cell r="E2108">
            <v>68908.98</v>
          </cell>
        </row>
        <row r="2109">
          <cell r="A2109">
            <v>6157</v>
          </cell>
          <cell r="B2109" t="str">
            <v>Centro de carga bifásico de 16 espacios</v>
          </cell>
          <cell r="C2109" t="str">
            <v>u</v>
          </cell>
          <cell r="D2109">
            <v>1</v>
          </cell>
          <cell r="E2109">
            <v>84.67</v>
          </cell>
        </row>
        <row r="2110">
          <cell r="A2110">
            <v>6158</v>
          </cell>
          <cell r="B2110" t="str">
            <v>Centro de carga bifásico de 6 espacios</v>
          </cell>
          <cell r="C2110" t="str">
            <v>u</v>
          </cell>
          <cell r="D2110">
            <v>1</v>
          </cell>
          <cell r="E2110">
            <v>52.18</v>
          </cell>
        </row>
        <row r="2111">
          <cell r="A2111">
            <v>6159</v>
          </cell>
          <cell r="B2111" t="str">
            <v>Centro de carga monofásico de 6 espacios 125A</v>
          </cell>
          <cell r="C2111" t="str">
            <v>u</v>
          </cell>
          <cell r="D2111">
            <v>1</v>
          </cell>
          <cell r="E2111">
            <v>52.18</v>
          </cell>
        </row>
        <row r="2112">
          <cell r="A2112">
            <v>6160</v>
          </cell>
          <cell r="B2112" t="str">
            <v>Lámpara  fluorescente   con difusor acrílico 2x40W</v>
          </cell>
          <cell r="C2112" t="str">
            <v>u</v>
          </cell>
          <cell r="D2112">
            <v>1</v>
          </cell>
          <cell r="E2112">
            <v>42.35</v>
          </cell>
        </row>
        <row r="2113">
          <cell r="A2113">
            <v>6161</v>
          </cell>
          <cell r="B2113" t="str">
            <v>Lámpara  fluorescente  con difusor acrílico 4*40W</v>
          </cell>
          <cell r="C2113" t="str">
            <v>u</v>
          </cell>
          <cell r="D2113">
            <v>1</v>
          </cell>
          <cell r="E2113">
            <v>57.23</v>
          </cell>
        </row>
        <row r="2114">
          <cell r="A2114">
            <v>6162</v>
          </cell>
          <cell r="B2114" t="str">
            <v>Lámpara  fluorescente para montaje en cielo raso   2*17W</v>
          </cell>
          <cell r="C2114" t="str">
            <v>u</v>
          </cell>
          <cell r="D2114">
            <v>1</v>
          </cell>
          <cell r="E2114">
            <v>40.049999999999997</v>
          </cell>
        </row>
        <row r="2115">
          <cell r="A2115">
            <v>6163</v>
          </cell>
          <cell r="B2115" t="str">
            <v>Lámpara  fluorescente para montaje en cielo raso   2*32W</v>
          </cell>
          <cell r="C2115" t="str">
            <v>u</v>
          </cell>
          <cell r="D2115">
            <v>1</v>
          </cell>
          <cell r="E2115">
            <v>45.77</v>
          </cell>
        </row>
        <row r="2116">
          <cell r="A2116">
            <v>6164</v>
          </cell>
          <cell r="B2116" t="str">
            <v>Lámpara  fluorescente para montaje en cielo raso 3*32W</v>
          </cell>
          <cell r="C2116" t="str">
            <v>u</v>
          </cell>
          <cell r="D2116">
            <v>1</v>
          </cell>
          <cell r="E2116">
            <v>58.6</v>
          </cell>
        </row>
        <row r="2117">
          <cell r="A2117">
            <v>6165</v>
          </cell>
          <cell r="B2117" t="str">
            <v>Lámpara  fluorescente para empotrar   2*32W</v>
          </cell>
          <cell r="C2117" t="str">
            <v>u</v>
          </cell>
          <cell r="D2117">
            <v>1</v>
          </cell>
          <cell r="E2117">
            <v>42.34</v>
          </cell>
        </row>
        <row r="2118">
          <cell r="A2118">
            <v>6166</v>
          </cell>
          <cell r="B2118" t="str">
            <v>Lámpara  fluorescente para empotrar   3*32W</v>
          </cell>
          <cell r="C2118" t="str">
            <v>u</v>
          </cell>
          <cell r="D2118">
            <v>1</v>
          </cell>
          <cell r="E2118">
            <v>57.22</v>
          </cell>
        </row>
        <row r="2119">
          <cell r="A2119">
            <v>6167</v>
          </cell>
          <cell r="B2119" t="str">
            <v>Lámpara fluorescente para empotrar   2*54W</v>
          </cell>
          <cell r="C2119" t="str">
            <v>u</v>
          </cell>
          <cell r="D2119">
            <v>1</v>
          </cell>
          <cell r="E2119">
            <v>55.16</v>
          </cell>
        </row>
        <row r="2120">
          <cell r="A2120">
            <v>6168</v>
          </cell>
          <cell r="B2120" t="str">
            <v>Luminaria  exterior urban 150W 220V</v>
          </cell>
          <cell r="C2120" t="str">
            <v>u</v>
          </cell>
          <cell r="D2120">
            <v>1</v>
          </cell>
          <cell r="E2120">
            <v>236.77</v>
          </cell>
        </row>
        <row r="2121">
          <cell r="A2121">
            <v>6169</v>
          </cell>
          <cell r="B2121" t="str">
            <v>Luminaria  reflector 250W 220V</v>
          </cell>
          <cell r="C2121" t="str">
            <v>u</v>
          </cell>
          <cell r="D2121">
            <v>1</v>
          </cell>
          <cell r="E2121">
            <v>183.26</v>
          </cell>
        </row>
        <row r="2122">
          <cell r="A2122">
            <v>6170</v>
          </cell>
          <cell r="B2122" t="str">
            <v xml:space="preserve">Luminaria  tipo campana HQI 250W </v>
          </cell>
          <cell r="C2122" t="str">
            <v>u</v>
          </cell>
          <cell r="D2122">
            <v>1</v>
          </cell>
          <cell r="E2122">
            <v>156.69</v>
          </cell>
        </row>
        <row r="2123">
          <cell r="A2123">
            <v>6171</v>
          </cell>
          <cell r="B2123" t="str">
            <v xml:space="preserve">Luminaria  tipo campana HQI 150W </v>
          </cell>
          <cell r="C2123" t="str">
            <v>u</v>
          </cell>
          <cell r="D2123">
            <v>1</v>
          </cell>
          <cell r="E2123">
            <v>141.81</v>
          </cell>
        </row>
        <row r="2124">
          <cell r="A2124">
            <v>6172</v>
          </cell>
          <cell r="B2124" t="str">
            <v>Luminaria  reflector HQI 400W 220V para cancha</v>
          </cell>
          <cell r="C2124" t="str">
            <v>u</v>
          </cell>
          <cell r="D2124">
            <v>1</v>
          </cell>
          <cell r="E2124">
            <v>204.01</v>
          </cell>
        </row>
        <row r="2125">
          <cell r="A2125">
            <v>6173</v>
          </cell>
          <cell r="B2125" t="str">
            <v>Caja portafusible 27KV</v>
          </cell>
          <cell r="C2125" t="str">
            <v>u</v>
          </cell>
          <cell r="D2125">
            <v>1</v>
          </cell>
          <cell r="E2125">
            <v>287.41000000000003</v>
          </cell>
        </row>
        <row r="2126">
          <cell r="A2126">
            <v>6174</v>
          </cell>
          <cell r="B2126" t="str">
            <v>Luminaria  reflector  MH 1000W 220V</v>
          </cell>
          <cell r="C2126" t="str">
            <v>u</v>
          </cell>
          <cell r="D2126">
            <v>1</v>
          </cell>
          <cell r="E2126">
            <v>1853.13</v>
          </cell>
        </row>
        <row r="2127">
          <cell r="A2127">
            <v>6175</v>
          </cell>
          <cell r="B2127" t="str">
            <v>Reflector UP/DOWN HQI 70W 240V</v>
          </cell>
          <cell r="C2127" t="str">
            <v>u</v>
          </cell>
          <cell r="D2127">
            <v>1</v>
          </cell>
          <cell r="E2127">
            <v>172.35</v>
          </cell>
        </row>
        <row r="2128">
          <cell r="A2128">
            <v>6176</v>
          </cell>
          <cell r="B2128" t="str">
            <v>Luminaria  LED para jardín 3W 110V</v>
          </cell>
          <cell r="C2128" t="str">
            <v>u</v>
          </cell>
          <cell r="D2128">
            <v>1</v>
          </cell>
          <cell r="E2128">
            <v>106.58</v>
          </cell>
        </row>
        <row r="2129">
          <cell r="A2129">
            <v>6177</v>
          </cell>
          <cell r="B2129" t="str">
            <v>Luminaria  cerrada 3*32W  de 1,20x0,60m completa con balastro electronico,con celdas de aluminio</v>
          </cell>
          <cell r="C2129" t="str">
            <v>u</v>
          </cell>
          <cell r="D2129">
            <v>1</v>
          </cell>
          <cell r="E2129">
            <v>71.459999999999994</v>
          </cell>
        </row>
        <row r="2130">
          <cell r="A2130">
            <v>6178</v>
          </cell>
          <cell r="B2130" t="str">
            <v>Lámpara de emergencia tipo LED</v>
          </cell>
          <cell r="C2130" t="str">
            <v>u</v>
          </cell>
          <cell r="D2130">
            <v>1</v>
          </cell>
          <cell r="E2130">
            <v>51.15</v>
          </cell>
        </row>
        <row r="2131">
          <cell r="A2131">
            <v>6179</v>
          </cell>
          <cell r="B2131" t="str">
            <v>Luminaria  empotrable 3*17W  de 0,60x0,60m completa con balastro electronico,con celdas de aluminio</v>
          </cell>
          <cell r="C2131" t="str">
            <v>u</v>
          </cell>
          <cell r="D2131">
            <v>1</v>
          </cell>
          <cell r="E2131">
            <v>61.12</v>
          </cell>
        </row>
        <row r="2132">
          <cell r="A2132">
            <v>6180</v>
          </cell>
          <cell r="B2132" t="str">
            <v>Luminaria tipo aplique 20W 120V</v>
          </cell>
          <cell r="C2132" t="str">
            <v>u</v>
          </cell>
          <cell r="D2132">
            <v>1</v>
          </cell>
          <cell r="E2132">
            <v>10.8</v>
          </cell>
        </row>
        <row r="2133">
          <cell r="A2133">
            <v>6181</v>
          </cell>
          <cell r="B2133" t="str">
            <v>Lámpara de piso metal HALIDE 150W 220V</v>
          </cell>
          <cell r="C2133" t="str">
            <v>u</v>
          </cell>
          <cell r="D2133">
            <v>1</v>
          </cell>
          <cell r="E2133">
            <v>132.29</v>
          </cell>
        </row>
        <row r="2134">
          <cell r="A2134">
            <v>6182</v>
          </cell>
          <cell r="B2134" t="str">
            <v>Luminaria tipo aplique de pared con bombillo dulux 23W color 4100°K</v>
          </cell>
          <cell r="C2134" t="str">
            <v>u</v>
          </cell>
          <cell r="D2134">
            <v>1</v>
          </cell>
          <cell r="E2134">
            <v>52.54</v>
          </cell>
        </row>
        <row r="2135">
          <cell r="A2135">
            <v>6183</v>
          </cell>
          <cell r="B2135" t="str">
            <v>Luminaria Galaxi de 48 Leds</v>
          </cell>
          <cell r="C2135" t="str">
            <v>u</v>
          </cell>
          <cell r="D2135">
            <v>1</v>
          </cell>
          <cell r="E2135">
            <v>1142.68</v>
          </cell>
        </row>
        <row r="2136">
          <cell r="A2136">
            <v>6184</v>
          </cell>
          <cell r="B2136" t="str">
            <v>Acometida con Cable #2 XLPE 25KV con aislamiento para uso subterráneo y tubería PVC 4"</v>
          </cell>
          <cell r="C2136" t="str">
            <v>m</v>
          </cell>
          <cell r="D2136">
            <v>1</v>
          </cell>
          <cell r="E2136">
            <v>17.47</v>
          </cell>
        </row>
        <row r="2137">
          <cell r="A2137">
            <v>6185</v>
          </cell>
          <cell r="B2137" t="str">
            <v>Breaker caja moldeada de 3P-20A</v>
          </cell>
          <cell r="C2137" t="str">
            <v>u</v>
          </cell>
          <cell r="D2137">
            <v>1</v>
          </cell>
          <cell r="E2137">
            <v>95.81</v>
          </cell>
        </row>
        <row r="2138">
          <cell r="A2138">
            <v>6186</v>
          </cell>
          <cell r="B2138" t="str">
            <v>Equipo de medición incluye medidor</v>
          </cell>
          <cell r="C2138" t="str">
            <v>u</v>
          </cell>
          <cell r="D2138">
            <v>1</v>
          </cell>
          <cell r="E2138">
            <v>1034.9100000000001</v>
          </cell>
        </row>
        <row r="2139">
          <cell r="A2139">
            <v>6187</v>
          </cell>
          <cell r="B2139" t="str">
            <v>Luminaria tipo cobra de 150W 220V brazo de 1m para alumbrado publico con fotocelda</v>
          </cell>
          <cell r="C2139" t="str">
            <v>u</v>
          </cell>
          <cell r="D2139">
            <v>1</v>
          </cell>
          <cell r="E2139">
            <v>307.69</v>
          </cell>
        </row>
        <row r="2140">
          <cell r="A2140">
            <v>6188</v>
          </cell>
          <cell r="B2140" t="str">
            <v xml:space="preserve">Luminaria  reflector HQI 1000W 220V para cancha </v>
          </cell>
          <cell r="C2140" t="str">
            <v>u</v>
          </cell>
          <cell r="D2140">
            <v>1</v>
          </cell>
          <cell r="E2140">
            <v>374.39</v>
          </cell>
        </row>
        <row r="2141">
          <cell r="A2141">
            <v>6189</v>
          </cell>
          <cell r="B2141" t="str">
            <v>Conductor de Al desn. ACSR 1/0</v>
          </cell>
          <cell r="C2141" t="str">
            <v>m</v>
          </cell>
          <cell r="D2141">
            <v>1</v>
          </cell>
          <cell r="E2141">
            <v>1.88</v>
          </cell>
        </row>
        <row r="2142">
          <cell r="A2142">
            <v>6190</v>
          </cell>
          <cell r="B2142" t="str">
            <v>Conductor de Al desn. ACSR 2</v>
          </cell>
          <cell r="C2142" t="str">
            <v>m</v>
          </cell>
          <cell r="D2142">
            <v>1</v>
          </cell>
          <cell r="E2142">
            <v>1.45</v>
          </cell>
        </row>
        <row r="2143">
          <cell r="A2143">
            <v>6191</v>
          </cell>
          <cell r="B2143" t="str">
            <v>Luminaria tipo globo de 150W</v>
          </cell>
          <cell r="C2143" t="str">
            <v>u</v>
          </cell>
          <cell r="D2143">
            <v>1</v>
          </cell>
          <cell r="E2143">
            <v>76.48</v>
          </cell>
        </row>
        <row r="2144">
          <cell r="A2144">
            <v>6192</v>
          </cell>
          <cell r="B2144" t="str">
            <v>aislador polímero siliconado 22KV</v>
          </cell>
          <cell r="C2144" t="str">
            <v>u</v>
          </cell>
          <cell r="D2144">
            <v>1</v>
          </cell>
          <cell r="E2144">
            <v>28.92</v>
          </cell>
        </row>
        <row r="2145">
          <cell r="A2145">
            <v>6193</v>
          </cell>
          <cell r="B2145" t="str">
            <v>Abrazadera U de varilla ø 16mm</v>
          </cell>
          <cell r="C2145" t="str">
            <v>u</v>
          </cell>
          <cell r="D2145">
            <v>1</v>
          </cell>
          <cell r="E2145">
            <v>7</v>
          </cell>
        </row>
        <row r="2146">
          <cell r="A2146">
            <v>6194</v>
          </cell>
          <cell r="B2146" t="str">
            <v>Aislador PIN. ANSI 56-1</v>
          </cell>
          <cell r="C2146" t="str">
            <v>u</v>
          </cell>
          <cell r="D2146">
            <v>1</v>
          </cell>
          <cell r="E2146">
            <v>14.77</v>
          </cell>
        </row>
        <row r="2147">
          <cell r="A2147">
            <v>6195</v>
          </cell>
          <cell r="B2147" t="str">
            <v>Aislador rollo ANSI 53-2</v>
          </cell>
          <cell r="C2147" t="str">
            <v>u</v>
          </cell>
          <cell r="D2147">
            <v>1</v>
          </cell>
          <cell r="E2147">
            <v>2.54</v>
          </cell>
        </row>
        <row r="2148">
          <cell r="A2148">
            <v>6196</v>
          </cell>
          <cell r="B2148" t="str">
            <v>Perno PIN vástago largo 35mm, tuerca y arandela</v>
          </cell>
          <cell r="C2148" t="str">
            <v>u</v>
          </cell>
          <cell r="D2148">
            <v>1</v>
          </cell>
          <cell r="E2148">
            <v>6.02</v>
          </cell>
        </row>
        <row r="2149">
          <cell r="A2149">
            <v>6197</v>
          </cell>
          <cell r="B2149" t="str">
            <v>Luminaria decorativa tipo plafón fluorescente de 20w</v>
          </cell>
          <cell r="C2149" t="str">
            <v>u</v>
          </cell>
          <cell r="D2149">
            <v>1</v>
          </cell>
          <cell r="E2149">
            <v>14.2</v>
          </cell>
        </row>
        <row r="2150">
          <cell r="A2150">
            <v>6198</v>
          </cell>
          <cell r="B2150" t="str">
            <v>Luminaria fluorescente 2 x 56 W con rejilla</v>
          </cell>
          <cell r="C2150" t="str">
            <v>u</v>
          </cell>
          <cell r="D2150">
            <v>1</v>
          </cell>
          <cell r="E2150">
            <v>59.49</v>
          </cell>
        </row>
        <row r="2151">
          <cell r="A2151">
            <v>6199</v>
          </cell>
          <cell r="B2151" t="str">
            <v>Luminaria fluorescente 2 x 32 W tipo abierta</v>
          </cell>
          <cell r="C2151" t="str">
            <v>u</v>
          </cell>
          <cell r="D2151">
            <v>1</v>
          </cell>
          <cell r="E2151">
            <v>55.25</v>
          </cell>
        </row>
        <row r="2152">
          <cell r="A2152">
            <v>6200</v>
          </cell>
          <cell r="B2152" t="str">
            <v>Luminaria fluorescente 2x32W, sellada con balastro electronico con alto factor de potencia</v>
          </cell>
          <cell r="C2152" t="str">
            <v>u</v>
          </cell>
          <cell r="D2152">
            <v>1</v>
          </cell>
          <cell r="E2152">
            <v>46.69</v>
          </cell>
        </row>
        <row r="2153">
          <cell r="A2153">
            <v>6201</v>
          </cell>
          <cell r="B2153" t="str">
            <v>Luminaria fluorescente 3 x 17 W 121 V empotrable</v>
          </cell>
          <cell r="C2153" t="str">
            <v>u</v>
          </cell>
          <cell r="D2153">
            <v>1</v>
          </cell>
          <cell r="E2153">
            <v>66.39</v>
          </cell>
        </row>
        <row r="2154">
          <cell r="A2154">
            <v>6202</v>
          </cell>
          <cell r="B2154" t="str">
            <v>Luminaria para adosar delta 2x32 T8 de 1,60x1,0m completa con balastro</v>
          </cell>
          <cell r="C2154" t="str">
            <v>u</v>
          </cell>
          <cell r="D2154">
            <v>1</v>
          </cell>
          <cell r="E2154">
            <v>52.82</v>
          </cell>
        </row>
        <row r="2155">
          <cell r="A2155">
            <v>6203</v>
          </cell>
          <cell r="B2155" t="str">
            <v>Breaker enchufable 2 polos 60 A</v>
          </cell>
          <cell r="C2155" t="str">
            <v>u</v>
          </cell>
          <cell r="D2155">
            <v>1</v>
          </cell>
          <cell r="E2155">
            <v>20.37</v>
          </cell>
        </row>
        <row r="2156">
          <cell r="A2156">
            <v>6204</v>
          </cell>
          <cell r="B2156" t="str">
            <v>Breaker caja moldeada de 2P-200A</v>
          </cell>
          <cell r="C2156" t="str">
            <v>u</v>
          </cell>
          <cell r="D2156">
            <v>1</v>
          </cell>
          <cell r="E2156">
            <v>259.12</v>
          </cell>
        </row>
        <row r="2157">
          <cell r="A2157">
            <v>6205</v>
          </cell>
          <cell r="B2157" t="str">
            <v>Luminaria ojo/buey fijo 1 x 26 w 121 V empotrable</v>
          </cell>
          <cell r="C2157" t="str">
            <v>u</v>
          </cell>
          <cell r="D2157">
            <v>1</v>
          </cell>
          <cell r="E2157">
            <v>16.850000000000001</v>
          </cell>
        </row>
        <row r="2158">
          <cell r="A2158">
            <v>6206</v>
          </cell>
          <cell r="B2158" t="str">
            <v>Luminaria ojo/buey fijo 2 x 26 W 121 V empotrable</v>
          </cell>
          <cell r="C2158" t="str">
            <v>u</v>
          </cell>
          <cell r="D2158">
            <v>1</v>
          </cell>
          <cell r="E2158">
            <v>22.24</v>
          </cell>
        </row>
        <row r="2159">
          <cell r="A2159">
            <v>6207</v>
          </cell>
          <cell r="B2159" t="str">
            <v>Ojo de buey 2*26W  dulux completo con balastro electrónico</v>
          </cell>
          <cell r="C2159" t="str">
            <v>u</v>
          </cell>
          <cell r="D2159">
            <v>1</v>
          </cell>
          <cell r="E2159">
            <v>59.25</v>
          </cell>
        </row>
        <row r="2160">
          <cell r="A2160">
            <v>6208</v>
          </cell>
          <cell r="B2160" t="str">
            <v>Ojo de buey con bombillo dulux E27 de 23W color 208  4100°K</v>
          </cell>
          <cell r="C2160" t="str">
            <v>u</v>
          </cell>
          <cell r="D2160">
            <v>1</v>
          </cell>
          <cell r="E2160">
            <v>20.13</v>
          </cell>
        </row>
        <row r="2161">
          <cell r="A2161">
            <v>6209</v>
          </cell>
          <cell r="B2161" t="str">
            <v>Ojo de buey ecualizable con bombillo LEDs de 7W 100A 220V</v>
          </cell>
          <cell r="C2161" t="str">
            <v>u</v>
          </cell>
          <cell r="D2161">
            <v>1</v>
          </cell>
          <cell r="E2161">
            <v>49.67</v>
          </cell>
        </row>
        <row r="2162">
          <cell r="A2162">
            <v>6210</v>
          </cell>
          <cell r="B2162" t="str">
            <v>Ducto para salida de Acondicionadores de Aire</v>
          </cell>
          <cell r="C2162" t="str">
            <v>u</v>
          </cell>
          <cell r="D2162">
            <v>1</v>
          </cell>
          <cell r="E2162">
            <v>28.16</v>
          </cell>
        </row>
        <row r="2163">
          <cell r="A2163">
            <v>6211</v>
          </cell>
          <cell r="B2163" t="str">
            <v>Breaker enchufable 2 polos 70 A</v>
          </cell>
          <cell r="C2163" t="str">
            <v>u</v>
          </cell>
          <cell r="D2163">
            <v>1</v>
          </cell>
          <cell r="E2163">
            <v>28.68</v>
          </cell>
        </row>
        <row r="2164">
          <cell r="A2164">
            <v>6212</v>
          </cell>
          <cell r="B2164" t="str">
            <v>Breaker enchufable 2 polos 100 A</v>
          </cell>
          <cell r="C2164" t="str">
            <v>u</v>
          </cell>
          <cell r="D2164">
            <v>1</v>
          </cell>
          <cell r="E2164">
            <v>45.74</v>
          </cell>
        </row>
        <row r="2165">
          <cell r="A2165">
            <v>6213</v>
          </cell>
          <cell r="B2165" t="str">
            <v xml:space="preserve">Luminaria circular de 25cm diámetro 2x26W </v>
          </cell>
          <cell r="C2165" t="str">
            <v>u</v>
          </cell>
          <cell r="D2165">
            <v>1</v>
          </cell>
          <cell r="E2165">
            <v>21.96</v>
          </cell>
        </row>
        <row r="2166">
          <cell r="A2166">
            <v>6214</v>
          </cell>
          <cell r="B2166" t="str">
            <v>Luminaria tipo tipo circular de 25cm diámetro 1x26W incluye foco ahorrador</v>
          </cell>
          <cell r="C2166" t="str">
            <v>u</v>
          </cell>
          <cell r="D2166">
            <v>1</v>
          </cell>
          <cell r="E2166">
            <v>24.36</v>
          </cell>
        </row>
        <row r="2167">
          <cell r="A2167">
            <v>6215</v>
          </cell>
          <cell r="B2167" t="str">
            <v>Luminaria tipo ojo de buey 1x23W</v>
          </cell>
          <cell r="C2167" t="str">
            <v>u</v>
          </cell>
          <cell r="D2167">
            <v>1</v>
          </cell>
          <cell r="E2167">
            <v>31.79</v>
          </cell>
        </row>
        <row r="2168">
          <cell r="A2168">
            <v>6216</v>
          </cell>
          <cell r="B2168" t="str">
            <v>Luminaria tipo ojo de buey 2x23W</v>
          </cell>
          <cell r="C2168" t="str">
            <v>u</v>
          </cell>
          <cell r="D2168">
            <v>1</v>
          </cell>
          <cell r="E2168">
            <v>36.659999999999997</v>
          </cell>
        </row>
        <row r="2169">
          <cell r="A2169">
            <v>6217</v>
          </cell>
          <cell r="B2169" t="str">
            <v>Luminaria tipo barco 1x23W</v>
          </cell>
          <cell r="C2169" t="str">
            <v>u</v>
          </cell>
          <cell r="D2169">
            <v>1</v>
          </cell>
          <cell r="E2169">
            <v>18.75</v>
          </cell>
        </row>
        <row r="2170">
          <cell r="A2170">
            <v>6218</v>
          </cell>
          <cell r="B2170" t="str">
            <v>Mallas de tierra con nueve varillas</v>
          </cell>
          <cell r="C2170" t="str">
            <v>u</v>
          </cell>
          <cell r="D2170">
            <v>1</v>
          </cell>
          <cell r="E2170">
            <v>1192.47</v>
          </cell>
        </row>
        <row r="2171">
          <cell r="A2171">
            <v>6219</v>
          </cell>
          <cell r="B2171" t="str">
            <v xml:space="preserve">Mallas de tierra de  con 4 varillas </v>
          </cell>
          <cell r="C2171" t="str">
            <v>u</v>
          </cell>
          <cell r="D2171">
            <v>1</v>
          </cell>
          <cell r="E2171">
            <v>446.1</v>
          </cell>
        </row>
        <row r="2172">
          <cell r="A2172">
            <v>6220</v>
          </cell>
          <cell r="B2172" t="str">
            <v>Puesta a tierra simple</v>
          </cell>
          <cell r="C2172" t="str">
            <v>u</v>
          </cell>
          <cell r="D2172">
            <v>1</v>
          </cell>
          <cell r="E2172">
            <v>150.76</v>
          </cell>
        </row>
        <row r="2173">
          <cell r="A2173">
            <v>6221</v>
          </cell>
          <cell r="B2173" t="str">
            <v>Conductor Cu aislado TTU,19 hilos cal 1/0AWG</v>
          </cell>
          <cell r="C2173" t="str">
            <v>m</v>
          </cell>
          <cell r="D2173">
            <v>1</v>
          </cell>
          <cell r="E2173">
            <v>12.94</v>
          </cell>
        </row>
        <row r="2174">
          <cell r="A2174">
            <v>6222</v>
          </cell>
          <cell r="B2174" t="str">
            <v>Conductor Cu aislado TTU,7 hilos cal 2AWG</v>
          </cell>
          <cell r="C2174" t="str">
            <v>m</v>
          </cell>
          <cell r="D2174">
            <v>1</v>
          </cell>
          <cell r="E2174">
            <v>8.4600000000000009</v>
          </cell>
        </row>
        <row r="2175">
          <cell r="A2175">
            <v>6223</v>
          </cell>
          <cell r="B2175" t="str">
            <v>Conductor Cu aislado TTU,7 hilos cal 6AWG</v>
          </cell>
          <cell r="C2175" t="str">
            <v>m</v>
          </cell>
          <cell r="D2175">
            <v>1</v>
          </cell>
          <cell r="E2175">
            <v>3.95</v>
          </cell>
        </row>
        <row r="2176">
          <cell r="A2176">
            <v>6224</v>
          </cell>
          <cell r="B2176" t="str">
            <v>Conductor Cu aislado TTU,7 hilos cal 8AWG</v>
          </cell>
          <cell r="C2176" t="str">
            <v>m</v>
          </cell>
          <cell r="D2176">
            <v>1</v>
          </cell>
          <cell r="E2176">
            <v>2.63</v>
          </cell>
        </row>
        <row r="2177">
          <cell r="A2177">
            <v>6225</v>
          </cell>
          <cell r="B2177" t="str">
            <v>Conductor Cu aislado THHN, cal 10AWG</v>
          </cell>
          <cell r="C2177" t="str">
            <v>m</v>
          </cell>
          <cell r="D2177">
            <v>1</v>
          </cell>
          <cell r="E2177">
            <v>1.67</v>
          </cell>
        </row>
        <row r="2178">
          <cell r="A2178">
            <v>6226</v>
          </cell>
          <cell r="B2178" t="str">
            <v>Conductor Cu aislado THHN, cal 12AWG</v>
          </cell>
          <cell r="C2178" t="str">
            <v>m</v>
          </cell>
          <cell r="D2178">
            <v>1</v>
          </cell>
          <cell r="E2178">
            <v>1.22</v>
          </cell>
        </row>
        <row r="2179">
          <cell r="A2179">
            <v>6227</v>
          </cell>
          <cell r="B2179" t="str">
            <v>Conductor Cu aislado Superflex, cal 1/0AWG</v>
          </cell>
          <cell r="C2179" t="str">
            <v>m</v>
          </cell>
          <cell r="D2179">
            <v>1</v>
          </cell>
          <cell r="E2179">
            <v>13.3</v>
          </cell>
        </row>
        <row r="2180">
          <cell r="A2180">
            <v>6228</v>
          </cell>
          <cell r="B2180" t="str">
            <v>Conductor Cu aislado THHN, cal 14AWG</v>
          </cell>
          <cell r="C2180" t="str">
            <v>m</v>
          </cell>
          <cell r="D2180">
            <v>1</v>
          </cell>
          <cell r="E2180">
            <v>0.84</v>
          </cell>
        </row>
        <row r="2181">
          <cell r="A2181">
            <v>6229</v>
          </cell>
          <cell r="B2181" t="str">
            <v>Conductor Cu aislado Superflex, cal 4AWG</v>
          </cell>
          <cell r="C2181" t="str">
            <v>m</v>
          </cell>
          <cell r="D2181">
            <v>1</v>
          </cell>
          <cell r="E2181">
            <v>8.31</v>
          </cell>
        </row>
        <row r="2182">
          <cell r="A2182">
            <v>6230</v>
          </cell>
          <cell r="B2182" t="str">
            <v>Interruptor simple placa 15A,250V</v>
          </cell>
          <cell r="C2182" t="str">
            <v>u</v>
          </cell>
          <cell r="D2182">
            <v>1</v>
          </cell>
          <cell r="E2182">
            <v>5.41</v>
          </cell>
        </row>
        <row r="2183">
          <cell r="A2183">
            <v>6231</v>
          </cell>
          <cell r="B2183" t="str">
            <v>Interruptor doble placa 15A,250V</v>
          </cell>
          <cell r="C2183" t="str">
            <v>u</v>
          </cell>
          <cell r="D2183">
            <v>1</v>
          </cell>
          <cell r="E2183">
            <v>12.18</v>
          </cell>
        </row>
        <row r="2184">
          <cell r="A2184">
            <v>6232</v>
          </cell>
          <cell r="B2184" t="str">
            <v>conductor Cu desnudo 2 AWG</v>
          </cell>
          <cell r="C2184" t="str">
            <v>u</v>
          </cell>
          <cell r="D2184">
            <v>1</v>
          </cell>
          <cell r="E2184">
            <v>7.19</v>
          </cell>
        </row>
        <row r="2185">
          <cell r="A2185">
            <v>6233</v>
          </cell>
          <cell r="B2185" t="str">
            <v>Conmutador simple placa 15A,250V</v>
          </cell>
          <cell r="C2185" t="str">
            <v>u</v>
          </cell>
          <cell r="D2185">
            <v>1</v>
          </cell>
          <cell r="E2185">
            <v>9.36</v>
          </cell>
        </row>
        <row r="2186">
          <cell r="A2186">
            <v>6234</v>
          </cell>
          <cell r="B2186" t="str">
            <v>Conmutador doble placa 15A,250V</v>
          </cell>
          <cell r="C2186" t="str">
            <v>u</v>
          </cell>
          <cell r="D2186">
            <v>1</v>
          </cell>
          <cell r="E2186">
            <v>12.68</v>
          </cell>
        </row>
        <row r="2187">
          <cell r="A2187">
            <v>6235</v>
          </cell>
          <cell r="B2187" t="str">
            <v>Conmutador interruptor placa 15A,250V</v>
          </cell>
          <cell r="C2187" t="str">
            <v>u</v>
          </cell>
          <cell r="D2187">
            <v>1</v>
          </cell>
          <cell r="E2187">
            <v>12.68</v>
          </cell>
        </row>
        <row r="2188">
          <cell r="A2188">
            <v>6236</v>
          </cell>
          <cell r="B2188" t="str">
            <v>Pararrayos de 27KV</v>
          </cell>
          <cell r="C2188" t="str">
            <v>u</v>
          </cell>
          <cell r="D2188">
            <v>1</v>
          </cell>
          <cell r="E2188">
            <v>227.96</v>
          </cell>
        </row>
        <row r="2189">
          <cell r="A2189">
            <v>6237</v>
          </cell>
          <cell r="B2189" t="str">
            <v>Pararrayos tipo polímero de 18KV</v>
          </cell>
          <cell r="C2189" t="str">
            <v>u</v>
          </cell>
          <cell r="D2189">
            <v>1</v>
          </cell>
          <cell r="E2189">
            <v>119.88</v>
          </cell>
        </row>
        <row r="2190">
          <cell r="A2190">
            <v>6238</v>
          </cell>
          <cell r="B2190" t="str">
            <v xml:space="preserve">Generador de 200KVA 3F 120 V / 208V </v>
          </cell>
          <cell r="C2190" t="str">
            <v>u</v>
          </cell>
          <cell r="D2190">
            <v>1</v>
          </cell>
          <cell r="E2190">
            <v>88351.24</v>
          </cell>
        </row>
        <row r="2191">
          <cell r="A2191">
            <v>6239</v>
          </cell>
          <cell r="B2191" t="str">
            <v>Generador 6000W monofásico</v>
          </cell>
          <cell r="C2191" t="str">
            <v>u</v>
          </cell>
          <cell r="D2191">
            <v>1</v>
          </cell>
          <cell r="E2191">
            <v>7228.08</v>
          </cell>
        </row>
        <row r="2192">
          <cell r="A2192">
            <v>6240</v>
          </cell>
          <cell r="B2192" t="str">
            <v>Planta eléctrica  345KVA incluye TTA</v>
          </cell>
          <cell r="C2192" t="str">
            <v>u</v>
          </cell>
          <cell r="D2192">
            <v>1</v>
          </cell>
          <cell r="E2192">
            <v>117535.2</v>
          </cell>
        </row>
        <row r="2193">
          <cell r="A2193">
            <v>6241</v>
          </cell>
          <cell r="B2193" t="str">
            <v>Poste de hormigón de 11X600KG incluye montaje</v>
          </cell>
          <cell r="C2193" t="str">
            <v>u</v>
          </cell>
          <cell r="D2193">
            <v>1</v>
          </cell>
          <cell r="E2193">
            <v>363.96</v>
          </cell>
        </row>
        <row r="2194">
          <cell r="A2194">
            <v>6242</v>
          </cell>
          <cell r="B2194" t="str">
            <v>Poste de hormigón de 9X350KG incluye montaje</v>
          </cell>
          <cell r="C2194" t="str">
            <v>u</v>
          </cell>
          <cell r="D2194">
            <v>1</v>
          </cell>
          <cell r="E2194">
            <v>229.16</v>
          </cell>
        </row>
        <row r="2195">
          <cell r="A2195">
            <v>6243</v>
          </cell>
          <cell r="B2195" t="str">
            <v>Poste de hormigón de 12X600KG incluye montaje</v>
          </cell>
          <cell r="C2195" t="str">
            <v>u</v>
          </cell>
          <cell r="D2195">
            <v>1</v>
          </cell>
          <cell r="E2195">
            <v>397.17</v>
          </cell>
        </row>
        <row r="2196">
          <cell r="A2196">
            <v>6244</v>
          </cell>
          <cell r="B2196" t="str">
            <v>Poste de hormigón de 11,5X600KG incluye montaje</v>
          </cell>
          <cell r="C2196" t="str">
            <v>u</v>
          </cell>
          <cell r="D2196">
            <v>1</v>
          </cell>
          <cell r="E2196">
            <v>352.34</v>
          </cell>
        </row>
        <row r="2197">
          <cell r="A2197">
            <v>6245</v>
          </cell>
          <cell r="B2197" t="str">
            <v>Poste de hormigón de 12X500KG incluye montaje</v>
          </cell>
          <cell r="C2197" t="str">
            <v>u</v>
          </cell>
          <cell r="D2197">
            <v>1</v>
          </cell>
          <cell r="E2197">
            <v>397.17</v>
          </cell>
        </row>
        <row r="2198">
          <cell r="A2198">
            <v>6246</v>
          </cell>
          <cell r="B2198" t="str">
            <v>Poste de hormigón de 11X500KG incluye montaje</v>
          </cell>
          <cell r="C2198" t="str">
            <v>u</v>
          </cell>
          <cell r="D2198">
            <v>1</v>
          </cell>
          <cell r="E2198">
            <v>346.22</v>
          </cell>
        </row>
        <row r="2199">
          <cell r="A2199">
            <v>6247</v>
          </cell>
          <cell r="B2199" t="str">
            <v>Generador eléctrico 15kva monofásico</v>
          </cell>
          <cell r="C2199" t="str">
            <v>u</v>
          </cell>
          <cell r="D2199">
            <v>1</v>
          </cell>
          <cell r="E2199">
            <v>15629.87</v>
          </cell>
        </row>
        <row r="2200">
          <cell r="A2200">
            <v>6248</v>
          </cell>
          <cell r="B2200" t="str">
            <v>Bloque de anclaje</v>
          </cell>
          <cell r="C2200" t="str">
            <v>u</v>
          </cell>
          <cell r="D2200">
            <v>1</v>
          </cell>
          <cell r="E2200">
            <v>7.17</v>
          </cell>
        </row>
        <row r="2201">
          <cell r="A2201">
            <v>6249</v>
          </cell>
          <cell r="B2201" t="str">
            <v>Pozo eléctrico de 1,00x1,00x1,20 con tapa con cerco metálico</v>
          </cell>
          <cell r="C2201" t="str">
            <v>u</v>
          </cell>
          <cell r="D2201">
            <v>1</v>
          </cell>
          <cell r="E2201">
            <v>364.65</v>
          </cell>
        </row>
        <row r="2202">
          <cell r="A2202">
            <v>6250</v>
          </cell>
          <cell r="B2202" t="str">
            <v>Proyectores tipo campana de 400W</v>
          </cell>
          <cell r="C2202" t="str">
            <v>u</v>
          </cell>
          <cell r="D2202">
            <v>1</v>
          </cell>
          <cell r="E2202">
            <v>886.71</v>
          </cell>
        </row>
        <row r="2203">
          <cell r="A2203">
            <v>6251</v>
          </cell>
          <cell r="B2203" t="str">
            <v>Bastidor galv 1 vía</v>
          </cell>
          <cell r="C2203" t="str">
            <v>u</v>
          </cell>
          <cell r="D2203">
            <v>1</v>
          </cell>
          <cell r="E2203">
            <v>4.75</v>
          </cell>
        </row>
        <row r="2204">
          <cell r="A2204">
            <v>6252</v>
          </cell>
          <cell r="B2204" t="str">
            <v>Poste de hormigón de 11X350KG incluye montaje</v>
          </cell>
          <cell r="C2204" t="str">
            <v>u</v>
          </cell>
          <cell r="D2204">
            <v>1</v>
          </cell>
          <cell r="E2204">
            <v>295.77</v>
          </cell>
        </row>
        <row r="2205">
          <cell r="A2205">
            <v>6253</v>
          </cell>
          <cell r="B2205" t="str">
            <v xml:space="preserve">Protección en media tensión </v>
          </cell>
          <cell r="C2205" t="str">
            <v>u</v>
          </cell>
          <cell r="D2205">
            <v>1</v>
          </cell>
          <cell r="E2205">
            <v>1408.52</v>
          </cell>
        </row>
        <row r="2206">
          <cell r="A2206">
            <v>6254</v>
          </cell>
          <cell r="B2206" t="str">
            <v>Pozo eléctrico de 0,80x0,80x1,00 con tapa con cerco metálico</v>
          </cell>
          <cell r="C2206" t="str">
            <v>u</v>
          </cell>
          <cell r="D2206">
            <v>1</v>
          </cell>
          <cell r="E2206">
            <v>211.56</v>
          </cell>
        </row>
        <row r="2207">
          <cell r="A2207">
            <v>6255</v>
          </cell>
          <cell r="B2207" t="str">
            <v>Pozo eléctrico de 0,60x0,60x0,80 con tapa con cerco metálico</v>
          </cell>
          <cell r="C2207" t="str">
            <v>u</v>
          </cell>
          <cell r="D2207">
            <v>1</v>
          </cell>
          <cell r="E2207">
            <v>144.06</v>
          </cell>
        </row>
        <row r="2208">
          <cell r="A2208">
            <v>6256</v>
          </cell>
          <cell r="B2208" t="str">
            <v>Seccionamiento y Pararrayos de 22KV-100A en poste tipo SP3 incluye tirafusible y puesta a tierra</v>
          </cell>
          <cell r="C2208" t="str">
            <v>u</v>
          </cell>
          <cell r="D2208">
            <v>1</v>
          </cell>
          <cell r="E2208">
            <v>846.91</v>
          </cell>
        </row>
        <row r="2209">
          <cell r="A2209">
            <v>6257</v>
          </cell>
          <cell r="B2209" t="str">
            <v>Bajante de cable y tubería 110mm en EMT</v>
          </cell>
          <cell r="C2209" t="str">
            <v>u</v>
          </cell>
          <cell r="D2209">
            <v>1</v>
          </cell>
          <cell r="E2209">
            <v>406.88</v>
          </cell>
        </row>
        <row r="2210">
          <cell r="A2210">
            <v>6258</v>
          </cell>
          <cell r="B2210" t="str">
            <v>Conexión mediante grapas en caliente</v>
          </cell>
          <cell r="C2210" t="str">
            <v>u</v>
          </cell>
          <cell r="D2210">
            <v>1</v>
          </cell>
          <cell r="E2210">
            <v>28.84</v>
          </cell>
        </row>
        <row r="2211">
          <cell r="A2211">
            <v>6259</v>
          </cell>
          <cell r="B2211" t="str">
            <v>Acometida trifásica Cu con Cable XLPE 25KV  2AWG aislado</v>
          </cell>
          <cell r="C2211" t="str">
            <v>m</v>
          </cell>
          <cell r="D2211">
            <v>1</v>
          </cell>
          <cell r="E2211">
            <v>42.76</v>
          </cell>
        </row>
        <row r="2212">
          <cell r="A2212">
            <v>6260</v>
          </cell>
          <cell r="B2212" t="str">
            <v>Punta homogenizada de campo tipo exterior</v>
          </cell>
          <cell r="C2212" t="str">
            <v>u</v>
          </cell>
          <cell r="D2212">
            <v>1</v>
          </cell>
          <cell r="E2212">
            <v>154.5</v>
          </cell>
        </row>
        <row r="2213">
          <cell r="A2213">
            <v>6261</v>
          </cell>
          <cell r="B2213" t="str">
            <v>Punta homogenizada de campo tipo interior</v>
          </cell>
          <cell r="C2213" t="str">
            <v>u</v>
          </cell>
          <cell r="D2213">
            <v>1</v>
          </cell>
          <cell r="E2213">
            <v>136.55000000000001</v>
          </cell>
        </row>
        <row r="2214">
          <cell r="A2214">
            <v>6262</v>
          </cell>
          <cell r="B2214" t="str">
            <v>Seccionamiento  22KV-100A incluye tirafusible y puesta a tierra</v>
          </cell>
          <cell r="C2214" t="str">
            <v>u</v>
          </cell>
          <cell r="D2214">
            <v>1</v>
          </cell>
          <cell r="E2214">
            <v>531.87</v>
          </cell>
        </row>
        <row r="2215">
          <cell r="A2215">
            <v>6263</v>
          </cell>
          <cell r="B2215" t="str">
            <v>Estructura tipo RRC en media tensión trifásica</v>
          </cell>
          <cell r="C2215" t="str">
            <v>u</v>
          </cell>
          <cell r="D2215">
            <v>1</v>
          </cell>
          <cell r="E2215">
            <v>759.2</v>
          </cell>
        </row>
        <row r="2216">
          <cell r="A2216">
            <v>6264</v>
          </cell>
          <cell r="B2216" t="str">
            <v>Estructura tipo RC en media tensión trifásica</v>
          </cell>
          <cell r="C2216" t="str">
            <v>u</v>
          </cell>
          <cell r="D2216">
            <v>1</v>
          </cell>
          <cell r="E2216">
            <v>353.04</v>
          </cell>
        </row>
        <row r="2217">
          <cell r="A2217">
            <v>6265</v>
          </cell>
          <cell r="B2217" t="str">
            <v>Estructura tipo SC en media tensión trifásica</v>
          </cell>
          <cell r="C2217" t="str">
            <v>u</v>
          </cell>
          <cell r="D2217">
            <v>1</v>
          </cell>
          <cell r="E2217">
            <v>167.41</v>
          </cell>
        </row>
        <row r="2218">
          <cell r="A2218">
            <v>6266</v>
          </cell>
          <cell r="B2218" t="str">
            <v>Medidor de energía y garantías</v>
          </cell>
          <cell r="C2218" t="str">
            <v>u</v>
          </cell>
          <cell r="D2218">
            <v>1</v>
          </cell>
          <cell r="E2218">
            <v>3664.54</v>
          </cell>
        </row>
        <row r="2219">
          <cell r="A2219">
            <v>6267</v>
          </cell>
          <cell r="B2219" t="str">
            <v>Luminaria Na 250W cerrada</v>
          </cell>
          <cell r="C2219" t="str">
            <v>u</v>
          </cell>
          <cell r="D2219">
            <v>1</v>
          </cell>
          <cell r="E2219">
            <v>154.24</v>
          </cell>
        </row>
        <row r="2220">
          <cell r="A2220">
            <v>6268</v>
          </cell>
          <cell r="B2220" t="str">
            <v>Acometida eléctrica THHN 2#10</v>
          </cell>
          <cell r="C2220" t="str">
            <v>m</v>
          </cell>
          <cell r="D2220">
            <v>1</v>
          </cell>
          <cell r="E2220">
            <v>3.49</v>
          </cell>
        </row>
        <row r="2221">
          <cell r="A2221">
            <v>6269</v>
          </cell>
          <cell r="B2221" t="str">
            <v>Reflectores de mercurio 400W-220V</v>
          </cell>
          <cell r="C2221" t="str">
            <v>u</v>
          </cell>
          <cell r="D2221">
            <v>1</v>
          </cell>
          <cell r="E2221">
            <v>204.41</v>
          </cell>
        </row>
        <row r="2222">
          <cell r="A2222">
            <v>6270</v>
          </cell>
          <cell r="B2222" t="str">
            <v>Luminaria tipo aplique de pared 26W 120V</v>
          </cell>
          <cell r="C2222" t="str">
            <v>u</v>
          </cell>
          <cell r="D2222">
            <v>1</v>
          </cell>
          <cell r="E2222">
            <v>12.79</v>
          </cell>
        </row>
        <row r="2223">
          <cell r="A2223">
            <v>6271</v>
          </cell>
          <cell r="B2223" t="str">
            <v>Lámpara  fluorescente  3*32W luz 4700K montaje sobrepuesto tipo industrial</v>
          </cell>
          <cell r="C2223" t="str">
            <v>u</v>
          </cell>
          <cell r="D2223">
            <v>1</v>
          </cell>
          <cell r="E2223">
            <v>55.32</v>
          </cell>
        </row>
        <row r="2224">
          <cell r="A2224">
            <v>6272</v>
          </cell>
          <cell r="B2224" t="str">
            <v>Breaker caja moldeada de 2P-100A</v>
          </cell>
          <cell r="C2224" t="str">
            <v>u</v>
          </cell>
          <cell r="D2224">
            <v>1</v>
          </cell>
          <cell r="E2224">
            <v>112.89</v>
          </cell>
        </row>
        <row r="2225">
          <cell r="A2225">
            <v>6273</v>
          </cell>
          <cell r="B2225" t="str">
            <v>Breaker caja moldeada de 3P-225A</v>
          </cell>
          <cell r="C2225" t="str">
            <v>u</v>
          </cell>
          <cell r="D2225">
            <v>1</v>
          </cell>
          <cell r="E2225">
            <v>745.91</v>
          </cell>
        </row>
        <row r="2226">
          <cell r="A2226">
            <v>6274</v>
          </cell>
          <cell r="B2226" t="str">
            <v>Breaker caja moldeada de 3P-300A</v>
          </cell>
          <cell r="C2226" t="str">
            <v>u</v>
          </cell>
          <cell r="D2226">
            <v>1</v>
          </cell>
          <cell r="E2226">
            <v>845.93</v>
          </cell>
        </row>
        <row r="2227">
          <cell r="A2227">
            <v>6275</v>
          </cell>
          <cell r="B2227" t="str">
            <v>Breaker caja moldeada de 2P-40A</v>
          </cell>
          <cell r="C2227" t="str">
            <v>u</v>
          </cell>
          <cell r="D2227">
            <v>1</v>
          </cell>
          <cell r="E2227">
            <v>55.05</v>
          </cell>
        </row>
        <row r="2228">
          <cell r="A2228">
            <v>6276</v>
          </cell>
          <cell r="B2228" t="str">
            <v>Breaker caja moldeada de 2P-80A</v>
          </cell>
          <cell r="C2228" t="str">
            <v>u</v>
          </cell>
          <cell r="D2228">
            <v>1</v>
          </cell>
          <cell r="E2228">
            <v>64.25</v>
          </cell>
        </row>
        <row r="2229">
          <cell r="A2229">
            <v>6277</v>
          </cell>
          <cell r="B2229" t="str">
            <v>Acometida 2(2x1/0+1x1/0 +1x2)  TTU   AWG sin tubería</v>
          </cell>
          <cell r="C2229" t="str">
            <v>m</v>
          </cell>
          <cell r="D2229">
            <v>1</v>
          </cell>
          <cell r="E2229">
            <v>83.76</v>
          </cell>
        </row>
        <row r="2230">
          <cell r="A2230">
            <v>6278</v>
          </cell>
          <cell r="B2230" t="str">
            <v>Acometida 3(2x3/0+1x3/0 +1x2/0)  TTU   AWG sin tubería</v>
          </cell>
          <cell r="C2230" t="str">
            <v>m</v>
          </cell>
          <cell r="D2230">
            <v>1</v>
          </cell>
          <cell r="E2230">
            <v>217.94</v>
          </cell>
        </row>
        <row r="2231">
          <cell r="A2231">
            <v>6279</v>
          </cell>
          <cell r="B2231" t="str">
            <v>Acometida 2x2+1x2 +1x6  TTU   AWG sin tubería</v>
          </cell>
          <cell r="C2231" t="str">
            <v>m</v>
          </cell>
          <cell r="D2231">
            <v>1</v>
          </cell>
          <cell r="E2231">
            <v>28.43</v>
          </cell>
        </row>
        <row r="2232">
          <cell r="A2232">
            <v>6280</v>
          </cell>
          <cell r="B2232" t="str">
            <v>Acometida (2x1/0+1x1/0 +1x2)  TTU   AWG sin tubería</v>
          </cell>
          <cell r="C2232" t="str">
            <v>m</v>
          </cell>
          <cell r="D2232">
            <v>1</v>
          </cell>
          <cell r="E2232">
            <v>42.99</v>
          </cell>
        </row>
        <row r="2233">
          <cell r="A2233">
            <v>6281</v>
          </cell>
          <cell r="B2233" t="str">
            <v xml:space="preserve">Acometida 2x1/0+2x1/0 +1x4  TTU AWG </v>
          </cell>
          <cell r="C2233" t="str">
            <v>m</v>
          </cell>
          <cell r="D2233">
            <v>1</v>
          </cell>
          <cell r="E2233">
            <v>56.38</v>
          </cell>
        </row>
        <row r="2234">
          <cell r="A2234">
            <v>6282</v>
          </cell>
          <cell r="B2234" t="str">
            <v>Acometida 2#4+1#4 +1#6  sin tubería</v>
          </cell>
          <cell r="C2234" t="str">
            <v>m</v>
          </cell>
          <cell r="D2234">
            <v>1</v>
          </cell>
          <cell r="E2234">
            <v>18.78</v>
          </cell>
        </row>
        <row r="2235">
          <cell r="A2235">
            <v>6283</v>
          </cell>
          <cell r="B2235" t="str">
            <v>Acometida 2(2x1/0+1x1/0 +1x4)  TTU   AWG sin tubería</v>
          </cell>
          <cell r="C2235" t="str">
            <v>m</v>
          </cell>
          <cell r="D2235">
            <v>1</v>
          </cell>
          <cell r="E2235">
            <v>80.08</v>
          </cell>
        </row>
        <row r="2236">
          <cell r="A2236">
            <v>6284</v>
          </cell>
          <cell r="B2236" t="str">
            <v>Acometida 2(2x2/0+1x2/0 +1x1/0)  TTU   AWG sin tubería</v>
          </cell>
          <cell r="C2236" t="str">
            <v>m</v>
          </cell>
          <cell r="D2236">
            <v>1</v>
          </cell>
          <cell r="E2236">
            <v>115</v>
          </cell>
        </row>
        <row r="2237">
          <cell r="A2237">
            <v>6285</v>
          </cell>
          <cell r="B2237" t="str">
            <v>Alimentador a ducha eléctrica 2#8+1#10  con tubería PVC 1"</v>
          </cell>
          <cell r="C2237" t="str">
            <v>m</v>
          </cell>
          <cell r="D2237">
            <v>1</v>
          </cell>
          <cell r="E2237">
            <v>5.93</v>
          </cell>
        </row>
        <row r="2238">
          <cell r="A2238">
            <v>6286</v>
          </cell>
          <cell r="B2238" t="str">
            <v>Acometida UPS 15 KVA 2x#6+1x#6N +1x#8T  THHN sin tubería</v>
          </cell>
          <cell r="C2238" t="str">
            <v>m</v>
          </cell>
          <cell r="D2238">
            <v>1</v>
          </cell>
          <cell r="E2238">
            <v>12.56</v>
          </cell>
        </row>
        <row r="2239">
          <cell r="A2239">
            <v>6287</v>
          </cell>
          <cell r="B2239" t="str">
            <v>Acometida UPS 10KVA 2x#8+1x#8N +1x#10T  THHN sin tubería</v>
          </cell>
          <cell r="C2239" t="str">
            <v>m</v>
          </cell>
          <cell r="D2239">
            <v>1</v>
          </cell>
          <cell r="E2239">
            <v>7.43</v>
          </cell>
        </row>
        <row r="2240">
          <cell r="A2240">
            <v>6288</v>
          </cell>
          <cell r="B2240" t="str">
            <v xml:space="preserve">Luminaria dulux 1x50W </v>
          </cell>
          <cell r="C2240" t="str">
            <v>u</v>
          </cell>
          <cell r="D2240">
            <v>1</v>
          </cell>
          <cell r="E2240">
            <v>33.64</v>
          </cell>
        </row>
        <row r="2241">
          <cell r="A2241">
            <v>6289</v>
          </cell>
          <cell r="B2241" t="str">
            <v>Breaker enchufable 2 polos 50 A</v>
          </cell>
          <cell r="C2241" t="str">
            <v>u</v>
          </cell>
          <cell r="D2241">
            <v>1</v>
          </cell>
          <cell r="E2241">
            <v>15.36</v>
          </cell>
        </row>
        <row r="2242">
          <cell r="A2242">
            <v>6290</v>
          </cell>
          <cell r="B2242" t="str">
            <v>Breaker caja moldeada 2 polos 70 A</v>
          </cell>
          <cell r="C2242" t="str">
            <v>u</v>
          </cell>
          <cell r="D2242">
            <v>1</v>
          </cell>
          <cell r="E2242">
            <v>64.25</v>
          </cell>
        </row>
        <row r="2243">
          <cell r="A2243">
            <v>6291</v>
          </cell>
          <cell r="B2243" t="str">
            <v>Breaker caja moldeada de 3P-350A</v>
          </cell>
          <cell r="C2243" t="str">
            <v>m</v>
          </cell>
          <cell r="D2243">
            <v>1</v>
          </cell>
          <cell r="E2243">
            <v>890.61</v>
          </cell>
        </row>
        <row r="2244">
          <cell r="A2244">
            <v>6292</v>
          </cell>
          <cell r="B2244" t="str">
            <v>Pozo eléctrico de 0,80x0,80x0,80 con tapa con cerco metálico</v>
          </cell>
          <cell r="C2244" t="str">
            <v>u</v>
          </cell>
          <cell r="D2244">
            <v>1</v>
          </cell>
          <cell r="E2244">
            <v>188.71</v>
          </cell>
        </row>
        <row r="2245">
          <cell r="A2245">
            <v>6293</v>
          </cell>
          <cell r="B2245" t="str">
            <v>Pozo eléctrico de 0,40x0,40x0,40 con tapa con cerco metálico</v>
          </cell>
          <cell r="C2245" t="str">
            <v>u</v>
          </cell>
          <cell r="D2245">
            <v>1</v>
          </cell>
          <cell r="E2245">
            <v>98.64</v>
          </cell>
        </row>
        <row r="2246">
          <cell r="A2246">
            <v>6294</v>
          </cell>
          <cell r="B2246" t="str">
            <v>Alimentador TTU 3(2x1/0+1x1/0 +1x2)  AWG sin tubería</v>
          </cell>
          <cell r="C2246" t="str">
            <v>m</v>
          </cell>
          <cell r="D2246">
            <v>1</v>
          </cell>
          <cell r="E2246">
            <v>124.99</v>
          </cell>
        </row>
        <row r="2247">
          <cell r="A2247">
            <v>6295</v>
          </cell>
          <cell r="B2247" t="str">
            <v>Alimentador TTU 2x4)  AWG ø2"</v>
          </cell>
          <cell r="C2247" t="str">
            <v>m</v>
          </cell>
          <cell r="D2247">
            <v>1</v>
          </cell>
          <cell r="E2247">
            <v>22.46</v>
          </cell>
        </row>
        <row r="2248">
          <cell r="A2248">
            <v>6296</v>
          </cell>
          <cell r="B2248" t="str">
            <v>Alimentador THHN 2x12)  AWG sin tubería</v>
          </cell>
          <cell r="C2248" t="str">
            <v>m</v>
          </cell>
          <cell r="D2248">
            <v>1</v>
          </cell>
          <cell r="E2248">
            <v>2.34</v>
          </cell>
        </row>
        <row r="2249">
          <cell r="A2249">
            <v>6297</v>
          </cell>
          <cell r="B2249" t="str">
            <v>Acometida media tensión 3x2+1x4 desnudo EMT 3"</v>
          </cell>
          <cell r="C2249" t="str">
            <v>m</v>
          </cell>
          <cell r="D2249">
            <v>1</v>
          </cell>
          <cell r="E2249">
            <v>50.55</v>
          </cell>
        </row>
        <row r="2250">
          <cell r="A2250">
            <v>6298</v>
          </cell>
          <cell r="B2250" t="str">
            <v>Alimentador 3x3/0 TTU+N#2 AWG TTU+#4 TTU</v>
          </cell>
          <cell r="C2250" t="str">
            <v>m</v>
          </cell>
          <cell r="D2250">
            <v>1</v>
          </cell>
          <cell r="E2250">
            <v>67.58</v>
          </cell>
        </row>
        <row r="2251">
          <cell r="A2251">
            <v>6299</v>
          </cell>
          <cell r="B2251" t="str">
            <v>Aislador PIN ANSI 54-3</v>
          </cell>
          <cell r="C2251" t="str">
            <v>m</v>
          </cell>
          <cell r="D2251">
            <v>1</v>
          </cell>
          <cell r="E2251">
            <v>7.32</v>
          </cell>
        </row>
        <row r="2252">
          <cell r="A2252">
            <v>6300</v>
          </cell>
          <cell r="B2252" t="str">
            <v>Generador de 100KVA incluye tablero</v>
          </cell>
          <cell r="C2252" t="str">
            <v>u</v>
          </cell>
          <cell r="D2252">
            <v>1</v>
          </cell>
          <cell r="E2252">
            <v>44529.760000000002</v>
          </cell>
        </row>
        <row r="2253">
          <cell r="A2253">
            <v>6301</v>
          </cell>
          <cell r="B2253" t="str">
            <v>Caja de revisión eléctrica 90 x 90 cm, con tapa cerco metálico</v>
          </cell>
          <cell r="C2253" t="str">
            <v>u</v>
          </cell>
          <cell r="D2253">
            <v>1</v>
          </cell>
          <cell r="E2253">
            <v>136.54</v>
          </cell>
        </row>
        <row r="2254">
          <cell r="A2254">
            <v>6302</v>
          </cell>
          <cell r="B2254" t="str">
            <v>Punto de iluminación tubería EMT 1/2 y tomacorriente doble 110V</v>
          </cell>
          <cell r="C2254" t="str">
            <v>pto</v>
          </cell>
          <cell r="D2254">
            <v>1</v>
          </cell>
          <cell r="E2254">
            <v>36.01</v>
          </cell>
        </row>
        <row r="2255">
          <cell r="A2255">
            <v>6303</v>
          </cell>
          <cell r="B2255" t="str">
            <v>Punto de iluminación tubería EMT 1/2</v>
          </cell>
          <cell r="C2255" t="str">
            <v>pto</v>
          </cell>
          <cell r="D2255">
            <v>1</v>
          </cell>
          <cell r="E2255">
            <v>28.17</v>
          </cell>
        </row>
        <row r="2256">
          <cell r="A2256">
            <v>6304</v>
          </cell>
          <cell r="B2256" t="str">
            <v>Punto de iluminación 220V  tubería EMT 3/4"</v>
          </cell>
          <cell r="C2256" t="str">
            <v>pto</v>
          </cell>
          <cell r="D2256">
            <v>1</v>
          </cell>
          <cell r="E2256">
            <v>31.08</v>
          </cell>
        </row>
        <row r="2257">
          <cell r="A2257">
            <v>6305</v>
          </cell>
          <cell r="B2257" t="str">
            <v>Punto de iluminación luminaria 2x14TW tubería EMT 1/2</v>
          </cell>
          <cell r="C2257" t="str">
            <v>pto</v>
          </cell>
          <cell r="D2257">
            <v>1</v>
          </cell>
          <cell r="E2257">
            <v>21.46</v>
          </cell>
        </row>
        <row r="2258">
          <cell r="A2258">
            <v>6306</v>
          </cell>
          <cell r="B2258" t="str">
            <v>Conductor de Al desn. ACSR 4 AWG</v>
          </cell>
          <cell r="C2258" t="str">
            <v>m</v>
          </cell>
          <cell r="D2258">
            <v>1</v>
          </cell>
          <cell r="E2258">
            <v>1.1399999999999999</v>
          </cell>
        </row>
        <row r="2259">
          <cell r="A2259">
            <v>6307</v>
          </cell>
          <cell r="B2259" t="str">
            <v>Alimentador  2#6+1#8+1#10 THHN AWG sin tubería</v>
          </cell>
          <cell r="C2259" t="str">
            <v>m</v>
          </cell>
          <cell r="D2259">
            <v>1</v>
          </cell>
          <cell r="E2259">
            <v>9.69</v>
          </cell>
        </row>
        <row r="2260">
          <cell r="A2260">
            <v>6308</v>
          </cell>
          <cell r="B2260" t="str">
            <v xml:space="preserve">Punto de iluminación luminaria 2x14 TW con tubería EMT de 1/2" </v>
          </cell>
          <cell r="C2260" t="str">
            <v>pto</v>
          </cell>
          <cell r="D2260">
            <v>1</v>
          </cell>
          <cell r="E2260">
            <v>21.46</v>
          </cell>
        </row>
        <row r="2261">
          <cell r="A2261">
            <v>6309</v>
          </cell>
          <cell r="B2261" t="str">
            <v xml:space="preserve">Punto de iluminación luminaria 2x12 TW con tubería EMT de 1/2" </v>
          </cell>
          <cell r="C2261" t="str">
            <v>pto</v>
          </cell>
          <cell r="D2261">
            <v>1</v>
          </cell>
          <cell r="E2261">
            <v>24.28</v>
          </cell>
        </row>
        <row r="2262">
          <cell r="A2262">
            <v>6310</v>
          </cell>
          <cell r="B2262" t="str">
            <v>Punto de iluminación para luminarias AP de 100W</v>
          </cell>
          <cell r="C2262" t="str">
            <v>pto</v>
          </cell>
          <cell r="D2262">
            <v>1</v>
          </cell>
          <cell r="E2262">
            <v>207.26</v>
          </cell>
        </row>
        <row r="2263">
          <cell r="A2263">
            <v>6311</v>
          </cell>
          <cell r="B2263" t="str">
            <v>Punto de tomacorriente reguladasTHHN 3x12</v>
          </cell>
          <cell r="C2263" t="str">
            <v>pto</v>
          </cell>
          <cell r="D2263">
            <v>1</v>
          </cell>
          <cell r="E2263">
            <v>31.94</v>
          </cell>
        </row>
        <row r="2264">
          <cell r="A2264">
            <v>6312</v>
          </cell>
          <cell r="B2264" t="str">
            <v xml:space="preserve">Punto de tomacorriente doble normal polarizado a 120V </v>
          </cell>
          <cell r="C2264" t="str">
            <v>pto</v>
          </cell>
          <cell r="D2264">
            <v>1</v>
          </cell>
          <cell r="E2264">
            <v>31.82</v>
          </cell>
        </row>
        <row r="2265">
          <cell r="A2265">
            <v>6313</v>
          </cell>
          <cell r="B2265" t="str">
            <v>Punto de tomacorriente Especial trifásico 208/120v 3#6+1#8</v>
          </cell>
          <cell r="C2265" t="str">
            <v>pto</v>
          </cell>
          <cell r="D2265">
            <v>1</v>
          </cell>
          <cell r="E2265">
            <v>88.95</v>
          </cell>
        </row>
        <row r="2266">
          <cell r="A2266">
            <v>6314</v>
          </cell>
          <cell r="B2266" t="str">
            <v>Punto de tomacorriente especial 240/120V 2#8+1#10</v>
          </cell>
          <cell r="C2266" t="str">
            <v>pto</v>
          </cell>
          <cell r="D2266">
            <v>1</v>
          </cell>
          <cell r="E2266">
            <v>37.729999999999997</v>
          </cell>
        </row>
        <row r="2267">
          <cell r="A2267">
            <v>6315</v>
          </cell>
          <cell r="B2267" t="str">
            <v>Punto de tomacorriente regulado UPS polarizado a 120V flexible 3x12</v>
          </cell>
          <cell r="C2267" t="str">
            <v>pto</v>
          </cell>
          <cell r="D2267">
            <v>1</v>
          </cell>
          <cell r="E2267">
            <v>40.01</v>
          </cell>
        </row>
        <row r="2268">
          <cell r="A2268">
            <v>6316</v>
          </cell>
          <cell r="B2268" t="str">
            <v>Toma mixta interruptor + tomacorriente</v>
          </cell>
          <cell r="C2268" t="str">
            <v>u</v>
          </cell>
          <cell r="D2268">
            <v>1</v>
          </cell>
          <cell r="E2268">
            <v>8.49</v>
          </cell>
        </row>
        <row r="2269">
          <cell r="A2269">
            <v>6317</v>
          </cell>
          <cell r="B2269" t="str">
            <v>Punto de tomacorriente reguladas de techo flexible 3x12 EMT 1/2"</v>
          </cell>
          <cell r="C2269" t="str">
            <v>pto</v>
          </cell>
          <cell r="D2269">
            <v>1</v>
          </cell>
          <cell r="E2269">
            <v>31.94</v>
          </cell>
        </row>
        <row r="2270">
          <cell r="A2270">
            <v>6318</v>
          </cell>
          <cell r="B2270" t="str">
            <v>Punto de tomacorriente reguladas de PISO flexible 3x12 EMT 1/2"</v>
          </cell>
          <cell r="C2270" t="str">
            <v>pto</v>
          </cell>
          <cell r="D2270">
            <v>1</v>
          </cell>
          <cell r="E2270">
            <v>36.72</v>
          </cell>
        </row>
        <row r="2271">
          <cell r="A2271">
            <v>6319</v>
          </cell>
          <cell r="B2271" t="str">
            <v>Alimentador  2#6+1#8 THHN AWG sin tubería</v>
          </cell>
          <cell r="C2271" t="str">
            <v>m</v>
          </cell>
          <cell r="D2271">
            <v>1</v>
          </cell>
          <cell r="E2271">
            <v>8.61</v>
          </cell>
        </row>
        <row r="2272">
          <cell r="A2272">
            <v>6320</v>
          </cell>
          <cell r="B2272" t="str">
            <v>Alimentador 2#10+1#12 THHN AWG sin tubería</v>
          </cell>
          <cell r="C2272" t="str">
            <v>m</v>
          </cell>
          <cell r="D2272">
            <v>1</v>
          </cell>
          <cell r="E2272">
            <v>3.66</v>
          </cell>
        </row>
        <row r="2273">
          <cell r="A2273">
            <v>6321</v>
          </cell>
          <cell r="B2273" t="str">
            <v>Conjunto encendido rele-fotocelula 3KW 220V</v>
          </cell>
          <cell r="C2273" t="str">
            <v>u</v>
          </cell>
          <cell r="D2273">
            <v>1</v>
          </cell>
          <cell r="E2273">
            <v>190.74</v>
          </cell>
        </row>
        <row r="2274">
          <cell r="A2274">
            <v>6322</v>
          </cell>
          <cell r="B2274" t="str">
            <v>Alimentador  3x2 THHN+T#4 AWG THHN sin tubería</v>
          </cell>
          <cell r="C2274" t="str">
            <v>m</v>
          </cell>
          <cell r="D2274">
            <v>1</v>
          </cell>
          <cell r="E2274">
            <v>27.31</v>
          </cell>
        </row>
        <row r="2275">
          <cell r="A2275">
            <v>6323</v>
          </cell>
          <cell r="B2275" t="str">
            <v>Reflector halógeno 500W a 220V</v>
          </cell>
          <cell r="C2275" t="str">
            <v>u</v>
          </cell>
          <cell r="D2275">
            <v>1</v>
          </cell>
          <cell r="E2275">
            <v>188.52</v>
          </cell>
        </row>
        <row r="2276">
          <cell r="A2276">
            <v>6324</v>
          </cell>
          <cell r="B2276" t="str">
            <v>Reflector cuadrado metal halide 150w 220v</v>
          </cell>
          <cell r="C2276" t="str">
            <v>m</v>
          </cell>
          <cell r="D2276">
            <v>1</v>
          </cell>
          <cell r="E2276">
            <v>135.97999999999999</v>
          </cell>
        </row>
        <row r="2277">
          <cell r="A2277">
            <v>6325</v>
          </cell>
          <cell r="B2277" t="str">
            <v>Reflector exterior para cancha deportiva 250w 220v</v>
          </cell>
          <cell r="C2277" t="str">
            <v>u</v>
          </cell>
          <cell r="D2277">
            <v>1</v>
          </cell>
          <cell r="E2277">
            <v>241.03</v>
          </cell>
        </row>
        <row r="2278">
          <cell r="A2278">
            <v>6326</v>
          </cell>
          <cell r="B2278" t="str">
            <v>Accesorios de Red de media tensión aérea</v>
          </cell>
          <cell r="C2278" t="str">
            <v>u</v>
          </cell>
          <cell r="D2278">
            <v>1</v>
          </cell>
          <cell r="E2278">
            <v>298.52</v>
          </cell>
        </row>
        <row r="2279">
          <cell r="A2279">
            <v>6327</v>
          </cell>
          <cell r="B2279" t="str">
            <v>Luminaria cerrada de sodio alto rendimiento 150W auto cont</v>
          </cell>
          <cell r="C2279" t="str">
            <v>u</v>
          </cell>
          <cell r="D2279">
            <v>1</v>
          </cell>
          <cell r="E2279">
            <v>335.99</v>
          </cell>
        </row>
        <row r="2280">
          <cell r="A2280">
            <v>6328</v>
          </cell>
          <cell r="B2280" t="str">
            <v>Alimentador  3x8 THHN+1x10 AWG THHN sin tubería</v>
          </cell>
          <cell r="C2280" t="str">
            <v>m</v>
          </cell>
          <cell r="D2280">
            <v>1</v>
          </cell>
          <cell r="E2280">
            <v>7.67</v>
          </cell>
        </row>
        <row r="2281">
          <cell r="A2281">
            <v>6329</v>
          </cell>
          <cell r="B2281" t="str">
            <v>Alimentador 2#8+1#10 THHN AWG sin tubería</v>
          </cell>
          <cell r="C2281" t="str">
            <v>m</v>
          </cell>
          <cell r="D2281">
            <v>1</v>
          </cell>
          <cell r="E2281">
            <v>5.61</v>
          </cell>
        </row>
        <row r="2282">
          <cell r="A2282">
            <v>6330</v>
          </cell>
          <cell r="B2282" t="str">
            <v>Salida de secador de  manos 120v</v>
          </cell>
          <cell r="C2282" t="str">
            <v>u</v>
          </cell>
          <cell r="D2282">
            <v>1</v>
          </cell>
          <cell r="E2282">
            <v>50.68</v>
          </cell>
        </row>
        <row r="2283">
          <cell r="A2283">
            <v>6331</v>
          </cell>
          <cell r="B2283" t="str">
            <v>Salida para secadora  240/120V (2x#12F+#14T)</v>
          </cell>
          <cell r="C2283" t="str">
            <v>u</v>
          </cell>
          <cell r="D2283">
            <v>1</v>
          </cell>
          <cell r="E2283">
            <v>78.28</v>
          </cell>
        </row>
        <row r="2284">
          <cell r="A2284">
            <v>6332</v>
          </cell>
          <cell r="B2284" t="str">
            <v>Salida para duchas eléctricas</v>
          </cell>
          <cell r="C2284" t="str">
            <v>u</v>
          </cell>
          <cell r="D2284">
            <v>1</v>
          </cell>
          <cell r="E2284">
            <v>78.790000000000006</v>
          </cell>
        </row>
        <row r="2285">
          <cell r="A2285">
            <v>6333</v>
          </cell>
          <cell r="B2285" t="str">
            <v>Salida para bomba monofásica</v>
          </cell>
          <cell r="C2285" t="str">
            <v>u</v>
          </cell>
          <cell r="D2285">
            <v>1</v>
          </cell>
          <cell r="E2285">
            <v>61.98</v>
          </cell>
        </row>
        <row r="2286">
          <cell r="A2286">
            <v>6334</v>
          </cell>
          <cell r="B2286" t="str">
            <v>Salida para equipo aire acondicionado 2x#10+1x#12T</v>
          </cell>
          <cell r="C2286" t="str">
            <v>u</v>
          </cell>
          <cell r="D2286">
            <v>1</v>
          </cell>
          <cell r="E2286">
            <v>76.08</v>
          </cell>
        </row>
        <row r="2287">
          <cell r="A2287">
            <v>6335</v>
          </cell>
          <cell r="B2287" t="str">
            <v>Salida especial 240V para proyectores (2x#12 F+#14T)</v>
          </cell>
          <cell r="C2287" t="str">
            <v>u</v>
          </cell>
          <cell r="D2287">
            <v>1</v>
          </cell>
          <cell r="E2287">
            <v>86.87</v>
          </cell>
        </row>
        <row r="2288">
          <cell r="A2288">
            <v>6336</v>
          </cell>
          <cell r="B2288" t="str">
            <v>Salida iluminación jardines (2x12)F + 1x14N</v>
          </cell>
          <cell r="C2288" t="str">
            <v>m</v>
          </cell>
          <cell r="D2288">
            <v>1</v>
          </cell>
          <cell r="E2288">
            <v>5.13</v>
          </cell>
        </row>
        <row r="2289">
          <cell r="A2289">
            <v>6337</v>
          </cell>
          <cell r="B2289" t="str">
            <v>Salida iluminación con lámpara industrial 250W-220V(2x12)F + 1x14N</v>
          </cell>
          <cell r="C2289" t="str">
            <v>u</v>
          </cell>
          <cell r="D2289">
            <v>1</v>
          </cell>
          <cell r="E2289">
            <v>159.24</v>
          </cell>
        </row>
        <row r="2290">
          <cell r="A2290">
            <v>6338</v>
          </cell>
          <cell r="B2290" t="str">
            <v>Bandeja tipo escalerilla 200x100mm incluye tapa y accesorios</v>
          </cell>
          <cell r="C2290" t="str">
            <v>m</v>
          </cell>
          <cell r="D2290">
            <v>1</v>
          </cell>
          <cell r="E2290">
            <v>25.88</v>
          </cell>
        </row>
        <row r="2291">
          <cell r="A2291">
            <v>6339</v>
          </cell>
          <cell r="B2291" t="str">
            <v>Estructura  UP</v>
          </cell>
          <cell r="C2291" t="str">
            <v>u</v>
          </cell>
          <cell r="D2291">
            <v>1</v>
          </cell>
          <cell r="E2291">
            <v>52.83</v>
          </cell>
        </row>
        <row r="2292">
          <cell r="A2292">
            <v>6340</v>
          </cell>
          <cell r="B2292" t="str">
            <v>Estructura  UR</v>
          </cell>
          <cell r="C2292" t="str">
            <v>u</v>
          </cell>
          <cell r="D2292">
            <v>1</v>
          </cell>
          <cell r="E2292">
            <v>63.5</v>
          </cell>
        </row>
        <row r="2293">
          <cell r="A2293">
            <v>6341</v>
          </cell>
          <cell r="B2293" t="str">
            <v>Estructura  ES3</v>
          </cell>
          <cell r="C2293" t="str">
            <v>u</v>
          </cell>
          <cell r="D2293">
            <v>1</v>
          </cell>
          <cell r="E2293">
            <v>29.36</v>
          </cell>
        </row>
        <row r="2294">
          <cell r="A2294">
            <v>6342</v>
          </cell>
          <cell r="B2294" t="str">
            <v>Tensor TTD (cable 10mm alta resistencia)</v>
          </cell>
          <cell r="C2294" t="str">
            <v>u</v>
          </cell>
          <cell r="D2294">
            <v>1</v>
          </cell>
          <cell r="E2294">
            <v>62.08</v>
          </cell>
        </row>
        <row r="2295">
          <cell r="A2295">
            <v>6343</v>
          </cell>
          <cell r="B2295" t="str">
            <v>Seccionador S1</v>
          </cell>
          <cell r="C2295" t="str">
            <v>u</v>
          </cell>
          <cell r="D2295">
            <v>1</v>
          </cell>
          <cell r="E2295">
            <v>132.78</v>
          </cell>
        </row>
        <row r="2296">
          <cell r="A2296">
            <v>6344</v>
          </cell>
          <cell r="B2296" t="str">
            <v>Pararrayo distribución</v>
          </cell>
          <cell r="C2296" t="str">
            <v>u</v>
          </cell>
          <cell r="D2296">
            <v>1</v>
          </cell>
          <cell r="E2296">
            <v>99.44</v>
          </cell>
        </row>
        <row r="2297">
          <cell r="A2297">
            <v>6345</v>
          </cell>
          <cell r="B2297" t="str">
            <v>Punta terminal para exterior ,cable de Cu 2AWG</v>
          </cell>
          <cell r="C2297" t="str">
            <v>u</v>
          </cell>
          <cell r="D2297">
            <v>1</v>
          </cell>
          <cell r="E2297">
            <v>544.66</v>
          </cell>
        </row>
        <row r="2298">
          <cell r="A2298">
            <v>6346</v>
          </cell>
          <cell r="B2298" t="str">
            <v>Alimentador THHN( 3x8+1x8+1x10)AWG</v>
          </cell>
          <cell r="C2298" t="str">
            <v>m</v>
          </cell>
          <cell r="D2298">
            <v>1</v>
          </cell>
          <cell r="E2298">
            <v>9.34</v>
          </cell>
        </row>
        <row r="2299">
          <cell r="A2299">
            <v>6347</v>
          </cell>
          <cell r="B2299" t="str">
            <v>Alimentador THHN 3x1/0+1x1/0+1x2 sin tubería</v>
          </cell>
          <cell r="C2299" t="str">
            <v>m</v>
          </cell>
          <cell r="D2299">
            <v>1</v>
          </cell>
          <cell r="E2299">
            <v>55.68</v>
          </cell>
        </row>
        <row r="2300">
          <cell r="A2300">
            <v>6348</v>
          </cell>
          <cell r="B2300" t="str">
            <v>Alimentador THHN 2x12+1x12+1x14 sin tubería</v>
          </cell>
          <cell r="C2300" t="str">
            <v>m</v>
          </cell>
          <cell r="D2300">
            <v>1</v>
          </cell>
          <cell r="E2300">
            <v>3.4</v>
          </cell>
        </row>
        <row r="2301">
          <cell r="A2301">
            <v>6349</v>
          </cell>
          <cell r="B2301" t="str">
            <v xml:space="preserve">Alimentador THHN 3x10+1x10+1x12 </v>
          </cell>
          <cell r="C2301" t="str">
            <v>m</v>
          </cell>
          <cell r="D2301">
            <v>1</v>
          </cell>
          <cell r="E2301">
            <v>6.18</v>
          </cell>
        </row>
        <row r="2302">
          <cell r="A2302">
            <v>6350</v>
          </cell>
          <cell r="B2302" t="str">
            <v>ALIMENTADOR THHN(3x4 + 1x4 + 1x6)</v>
          </cell>
          <cell r="C2302" t="str">
            <v>m</v>
          </cell>
          <cell r="D2302">
            <v>1</v>
          </cell>
          <cell r="E2302">
            <v>22.51</v>
          </cell>
        </row>
        <row r="2303">
          <cell r="A2303">
            <v>6351</v>
          </cell>
          <cell r="B2303" t="str">
            <v>Alimentador THHN 2x10 flexible tubería emt 1/2"</v>
          </cell>
          <cell r="C2303" t="str">
            <v>m</v>
          </cell>
          <cell r="D2303">
            <v>1</v>
          </cell>
          <cell r="E2303">
            <v>6.53</v>
          </cell>
        </row>
        <row r="2304">
          <cell r="A2304">
            <v>6352</v>
          </cell>
          <cell r="B2304" t="str">
            <v>Alimentador THHN 6x10 flexible tubería emt 3/4"</v>
          </cell>
          <cell r="C2304" t="str">
            <v>m</v>
          </cell>
          <cell r="D2304">
            <v>1</v>
          </cell>
          <cell r="E2304">
            <v>11.74</v>
          </cell>
        </row>
        <row r="2305">
          <cell r="A2305">
            <v>6353</v>
          </cell>
          <cell r="B2305" t="str">
            <v>Alimentador THHN 3x8+1x10 flexible tubería emt 3/4"</v>
          </cell>
          <cell r="C2305" t="str">
            <v>m</v>
          </cell>
          <cell r="D2305">
            <v>1</v>
          </cell>
          <cell r="E2305">
            <v>11.81</v>
          </cell>
        </row>
        <row r="2306">
          <cell r="A2306">
            <v>6354</v>
          </cell>
          <cell r="B2306" t="str">
            <v>Salida para bombas 2x10+1x12  THHN EMT 1"</v>
          </cell>
          <cell r="C2306" t="str">
            <v>m</v>
          </cell>
          <cell r="D2306">
            <v>1</v>
          </cell>
          <cell r="E2306">
            <v>7.31</v>
          </cell>
        </row>
        <row r="2307">
          <cell r="A2307">
            <v>6355</v>
          </cell>
          <cell r="B2307" t="str">
            <v>Salida para UPS 1x10+1x10+1x12 THHN tubería EMT3/4"</v>
          </cell>
          <cell r="C2307" t="str">
            <v>m</v>
          </cell>
          <cell r="D2307">
            <v>1</v>
          </cell>
          <cell r="E2307">
            <v>7.51</v>
          </cell>
        </row>
        <row r="2308">
          <cell r="A2308">
            <v>6356</v>
          </cell>
          <cell r="B2308" t="str">
            <v>Alimentador THHN 3x10+1x10+1x12  tubería PVC 2"</v>
          </cell>
          <cell r="C2308" t="str">
            <v>m</v>
          </cell>
          <cell r="D2308">
            <v>1</v>
          </cell>
          <cell r="E2308">
            <v>9.57</v>
          </cell>
        </row>
        <row r="2309">
          <cell r="A2309">
            <v>6357</v>
          </cell>
          <cell r="B2309" t="str">
            <v>Acometida TTU 3x2+1x4 tubería EMT 1" A.T secundarios</v>
          </cell>
          <cell r="C2309" t="str">
            <v>m</v>
          </cell>
          <cell r="D2309">
            <v>1</v>
          </cell>
          <cell r="E2309">
            <v>43.5</v>
          </cell>
        </row>
        <row r="2310">
          <cell r="A2310">
            <v>6358</v>
          </cell>
          <cell r="B2310" t="str">
            <v>Alimentador 2x3#2/0 TTU+2x#1/0TTU+2x2 Cu desn  PVC 4"</v>
          </cell>
          <cell r="C2310" t="str">
            <v>m</v>
          </cell>
          <cell r="D2310">
            <v>1</v>
          </cell>
          <cell r="E2310">
            <v>122.95</v>
          </cell>
        </row>
        <row r="2311">
          <cell r="A2311">
            <v>6359</v>
          </cell>
          <cell r="B2311" t="str">
            <v>Alimentador (3x2 TTU) +1X4TTU+1X6 Cu desn Manguera  2"</v>
          </cell>
          <cell r="C2311" t="str">
            <v>m</v>
          </cell>
          <cell r="D2311">
            <v>1</v>
          </cell>
          <cell r="E2311">
            <v>40</v>
          </cell>
        </row>
        <row r="2312">
          <cell r="A2312">
            <v>6360</v>
          </cell>
          <cell r="B2312" t="str">
            <v>Alimentador (3x8 TTU)+1X10TTU+1X12Cu desn. En manguera 2"</v>
          </cell>
          <cell r="C2312" t="str">
            <v>m</v>
          </cell>
          <cell r="D2312">
            <v>1</v>
          </cell>
          <cell r="E2312">
            <v>10.39</v>
          </cell>
        </row>
        <row r="2313">
          <cell r="A2313">
            <v>6361</v>
          </cell>
          <cell r="B2313" t="str">
            <v>Breakers caja moldeada 3P-16A</v>
          </cell>
          <cell r="C2313" t="str">
            <v>u</v>
          </cell>
          <cell r="D2313">
            <v>1</v>
          </cell>
          <cell r="E2313">
            <v>75.819999999999993</v>
          </cell>
        </row>
        <row r="2314">
          <cell r="A2314">
            <v>6362</v>
          </cell>
          <cell r="B2314" t="str">
            <v>Alimentador (3x10 TTU)+1X12TTU+1X14 Cu desn. En manguera 2"</v>
          </cell>
          <cell r="C2314" t="str">
            <v>m</v>
          </cell>
          <cell r="D2314">
            <v>1</v>
          </cell>
          <cell r="E2314">
            <v>8.3800000000000008</v>
          </cell>
        </row>
        <row r="2315">
          <cell r="A2315">
            <v>6363</v>
          </cell>
          <cell r="B2315" t="str">
            <v>Alimentador (3F#1/0TTU) sin tubería</v>
          </cell>
          <cell r="C2315" t="str">
            <v>m</v>
          </cell>
          <cell r="D2315">
            <v>1</v>
          </cell>
          <cell r="E2315">
            <v>36.590000000000003</v>
          </cell>
        </row>
        <row r="2316">
          <cell r="A2316">
            <v>6364</v>
          </cell>
          <cell r="B2316" t="str">
            <v>Alimentador 3F#2/0 TTU)+1N#1/0 TTU en manguera 2"</v>
          </cell>
          <cell r="C2316" t="str">
            <v>m</v>
          </cell>
          <cell r="D2316">
            <v>1</v>
          </cell>
          <cell r="E2316">
            <v>58.55</v>
          </cell>
        </row>
        <row r="2317">
          <cell r="A2317">
            <v>6365</v>
          </cell>
          <cell r="B2317" t="str">
            <v>Alimentador 3F#6 TTU)+1N#8 TTU en manguera 2"</v>
          </cell>
          <cell r="C2317" t="str">
            <v>m</v>
          </cell>
          <cell r="D2317">
            <v>1</v>
          </cell>
          <cell r="E2317">
            <v>13.08</v>
          </cell>
        </row>
        <row r="2318">
          <cell r="A2318">
            <v>6366</v>
          </cell>
          <cell r="B2318" t="str">
            <v>Alimentador THHN (4x16)AWG sin tubería</v>
          </cell>
          <cell r="C2318" t="str">
            <v>m</v>
          </cell>
          <cell r="D2318">
            <v>1</v>
          </cell>
          <cell r="E2318">
            <v>2.0299999999999998</v>
          </cell>
        </row>
        <row r="2319">
          <cell r="A2319">
            <v>6367</v>
          </cell>
          <cell r="B2319" t="str">
            <v>Alimentador THHN (2x12+1x12)AWG EMT ø3/4"</v>
          </cell>
          <cell r="C2319" t="str">
            <v>m</v>
          </cell>
          <cell r="D2319">
            <v>1</v>
          </cell>
          <cell r="E2319">
            <v>5.8</v>
          </cell>
        </row>
        <row r="2320">
          <cell r="A2320">
            <v>6368</v>
          </cell>
          <cell r="B2320" t="str">
            <v>Alimentador THHN(3x8+2x10)AWG sin tubería</v>
          </cell>
          <cell r="C2320" t="str">
            <v>m</v>
          </cell>
          <cell r="D2320">
            <v>1</v>
          </cell>
          <cell r="E2320">
            <v>8.2899999999999991</v>
          </cell>
        </row>
        <row r="2321">
          <cell r="A2321">
            <v>6369</v>
          </cell>
          <cell r="B2321" t="str">
            <v>Suelda termofundente de conexión y acople, incluye accesorios</v>
          </cell>
          <cell r="C2321" t="str">
            <v>u</v>
          </cell>
          <cell r="D2321">
            <v>1</v>
          </cell>
          <cell r="E2321">
            <v>43.57</v>
          </cell>
        </row>
        <row r="2322">
          <cell r="A2322">
            <v>6370</v>
          </cell>
          <cell r="B2322" t="str">
            <v>Suministro e instalación varilla copperweld L=2,00m</v>
          </cell>
          <cell r="C2322" t="str">
            <v>u</v>
          </cell>
          <cell r="D2322">
            <v>1</v>
          </cell>
          <cell r="E2322">
            <v>38.9</v>
          </cell>
        </row>
        <row r="2323">
          <cell r="A2323">
            <v>6371</v>
          </cell>
          <cell r="B2323" t="str">
            <v>Sistema de tierra para UPS (2varillas)</v>
          </cell>
          <cell r="C2323" t="str">
            <v>u</v>
          </cell>
          <cell r="D2323">
            <v>1</v>
          </cell>
          <cell r="E2323">
            <v>144.38999999999999</v>
          </cell>
        </row>
        <row r="2324">
          <cell r="A2324">
            <v>6372</v>
          </cell>
          <cell r="B2324" t="str">
            <v>Sistema de tierra para UPS (4varillas)</v>
          </cell>
          <cell r="C2324" t="str">
            <v>u</v>
          </cell>
          <cell r="D2324">
            <v>1</v>
          </cell>
          <cell r="E2324">
            <v>497.38</v>
          </cell>
        </row>
        <row r="2325">
          <cell r="A2325">
            <v>6373</v>
          </cell>
          <cell r="B2325" t="str">
            <v>Sistema de puesta a tierra de poste</v>
          </cell>
          <cell r="C2325" t="str">
            <v>u</v>
          </cell>
          <cell r="D2325">
            <v>1</v>
          </cell>
          <cell r="E2325">
            <v>83.8</v>
          </cell>
        </row>
        <row r="2326">
          <cell r="A2326">
            <v>6374</v>
          </cell>
          <cell r="B2326" t="str">
            <v>Alimentador THHN(3x8+2x10)AWG EMT 1"</v>
          </cell>
          <cell r="C2326" t="str">
            <v>m</v>
          </cell>
          <cell r="D2326">
            <v>1</v>
          </cell>
          <cell r="E2326">
            <v>12.98</v>
          </cell>
        </row>
        <row r="2327">
          <cell r="A2327">
            <v>6375</v>
          </cell>
          <cell r="B2327" t="str">
            <v xml:space="preserve">Subtablero de UPS Sups </v>
          </cell>
          <cell r="C2327" t="str">
            <v>u</v>
          </cell>
          <cell r="D2327">
            <v>1</v>
          </cell>
          <cell r="E2327">
            <v>2360.5700000000002</v>
          </cell>
        </row>
        <row r="2328">
          <cell r="A2328">
            <v>6376</v>
          </cell>
          <cell r="B2328" t="str">
            <v>Generador trifásico 150KVA</v>
          </cell>
          <cell r="C2328" t="str">
            <v>u</v>
          </cell>
          <cell r="D2328">
            <v>1</v>
          </cell>
          <cell r="E2328">
            <v>51397.19</v>
          </cell>
        </row>
        <row r="2329">
          <cell r="A2329">
            <v>6377</v>
          </cell>
          <cell r="B2329" t="str">
            <v>Suministro e instalación de estructura tipo EST-3CR</v>
          </cell>
          <cell r="C2329" t="str">
            <v>u</v>
          </cell>
          <cell r="D2329">
            <v>1</v>
          </cell>
          <cell r="E2329">
            <v>401.87</v>
          </cell>
        </row>
        <row r="2330">
          <cell r="A2330">
            <v>6378</v>
          </cell>
          <cell r="B2330" t="str">
            <v>Suministro e instalación de estructura tipo EST-3CD</v>
          </cell>
          <cell r="C2330" t="str">
            <v>u</v>
          </cell>
          <cell r="D2330">
            <v>1</v>
          </cell>
          <cell r="E2330">
            <v>535.69000000000005</v>
          </cell>
        </row>
        <row r="2331">
          <cell r="A2331">
            <v>6379</v>
          </cell>
          <cell r="B2331" t="str">
            <v>Suministro e instalación de estructura tipo EST-3CP</v>
          </cell>
          <cell r="C2331" t="str">
            <v>u</v>
          </cell>
          <cell r="D2331">
            <v>1</v>
          </cell>
          <cell r="E2331">
            <v>174.5</v>
          </cell>
        </row>
        <row r="2332">
          <cell r="A2332">
            <v>6380</v>
          </cell>
          <cell r="B2332" t="str">
            <v>Tablero general a baja tensión a 500A</v>
          </cell>
          <cell r="C2332" t="str">
            <v>u</v>
          </cell>
          <cell r="D2332">
            <v>1</v>
          </cell>
          <cell r="E2332">
            <v>843.72</v>
          </cell>
        </row>
        <row r="2333">
          <cell r="A2333">
            <v>6381</v>
          </cell>
          <cell r="B2333" t="str">
            <v>Suministro e instalación de tablero metálico de distribución con barras</v>
          </cell>
          <cell r="C2333" t="str">
            <v>u</v>
          </cell>
          <cell r="D2333">
            <v>1</v>
          </cell>
          <cell r="E2333">
            <v>1182.5999999999999</v>
          </cell>
        </row>
        <row r="2334">
          <cell r="A2334">
            <v>6382</v>
          </cell>
          <cell r="B2334" t="str">
            <v>Tablero bypass 10 KVA para UPS</v>
          </cell>
          <cell r="C2334" t="str">
            <v>u</v>
          </cell>
          <cell r="D2334">
            <v>1</v>
          </cell>
          <cell r="E2334">
            <v>605.41</v>
          </cell>
        </row>
        <row r="2335">
          <cell r="A2335">
            <v>6383</v>
          </cell>
          <cell r="B2335" t="str">
            <v>Tablero bypass 12 KVA para UPS</v>
          </cell>
          <cell r="C2335" t="str">
            <v>u</v>
          </cell>
          <cell r="D2335">
            <v>1</v>
          </cell>
          <cell r="E2335">
            <v>669.53</v>
          </cell>
        </row>
        <row r="2336">
          <cell r="A2336">
            <v>6384</v>
          </cell>
          <cell r="B2336" t="str">
            <v>Tablero bypass 15 KVA para UPS</v>
          </cell>
          <cell r="C2336" t="str">
            <v>u</v>
          </cell>
          <cell r="D2336">
            <v>1</v>
          </cell>
          <cell r="E2336">
            <v>951.64</v>
          </cell>
        </row>
        <row r="2337">
          <cell r="A2337">
            <v>6385</v>
          </cell>
          <cell r="B2337" t="str">
            <v>Tablero bypass 25 KVA para UPS</v>
          </cell>
          <cell r="C2337" t="str">
            <v>u</v>
          </cell>
          <cell r="D2337">
            <v>1</v>
          </cell>
          <cell r="E2337">
            <v>1274.8800000000001</v>
          </cell>
        </row>
        <row r="2338">
          <cell r="A2338">
            <v>6386</v>
          </cell>
          <cell r="B2338" t="str">
            <v>Tablero bypass 6 KVA</v>
          </cell>
          <cell r="C2338" t="str">
            <v>u</v>
          </cell>
          <cell r="D2338">
            <v>1</v>
          </cell>
          <cell r="E2338">
            <v>467.74</v>
          </cell>
        </row>
        <row r="2339">
          <cell r="A2339">
            <v>6387</v>
          </cell>
          <cell r="B2339" t="str">
            <v>Tablero bypass 7.5 KVA</v>
          </cell>
          <cell r="C2339" t="str">
            <v>u</v>
          </cell>
          <cell r="D2339">
            <v>1</v>
          </cell>
          <cell r="E2339">
            <v>531.86</v>
          </cell>
        </row>
        <row r="2340">
          <cell r="A2340">
            <v>6388</v>
          </cell>
          <cell r="B2340" t="str">
            <v>Tablero de control de iluminación con contactor</v>
          </cell>
          <cell r="C2340" t="str">
            <v>u</v>
          </cell>
          <cell r="D2340">
            <v>1</v>
          </cell>
          <cell r="E2340">
            <v>256.29000000000002</v>
          </cell>
        </row>
        <row r="2341">
          <cell r="A2341">
            <v>6389</v>
          </cell>
          <cell r="B2341" t="str">
            <v>Tablero de control de iluminación con Temporizador</v>
          </cell>
          <cell r="C2341" t="str">
            <v>u</v>
          </cell>
          <cell r="D2341">
            <v>1</v>
          </cell>
          <cell r="E2341">
            <v>305.02</v>
          </cell>
        </row>
        <row r="2342">
          <cell r="A2342">
            <v>6390</v>
          </cell>
          <cell r="B2342" t="str">
            <v>Tablero bypass 20 KVA para UPS</v>
          </cell>
          <cell r="C2342" t="str">
            <v>u</v>
          </cell>
          <cell r="D2342">
            <v>1</v>
          </cell>
          <cell r="E2342">
            <v>1108.17</v>
          </cell>
        </row>
        <row r="2343">
          <cell r="A2343">
            <v>6391</v>
          </cell>
          <cell r="B2343" t="str">
            <v>Tablero bypass 5 KVA para UPS</v>
          </cell>
          <cell r="C2343" t="str">
            <v>u</v>
          </cell>
          <cell r="D2343">
            <v>1</v>
          </cell>
          <cell r="E2343">
            <v>403.63</v>
          </cell>
        </row>
        <row r="2344">
          <cell r="A2344">
            <v>6392</v>
          </cell>
          <cell r="B2344" t="str">
            <v>Gabinete metálico con barras de 500A</v>
          </cell>
          <cell r="C2344" t="str">
            <v>u</v>
          </cell>
          <cell r="D2344">
            <v>1</v>
          </cell>
          <cell r="E2344">
            <v>1337.65</v>
          </cell>
        </row>
        <row r="2345">
          <cell r="A2345">
            <v>6393</v>
          </cell>
          <cell r="B2345" t="str">
            <v>Tensor TVA-OTS</v>
          </cell>
          <cell r="C2345" t="str">
            <v>u</v>
          </cell>
          <cell r="D2345">
            <v>1</v>
          </cell>
          <cell r="E2345">
            <v>80.72</v>
          </cell>
        </row>
        <row r="2346">
          <cell r="A2346">
            <v>6394</v>
          </cell>
          <cell r="B2346" t="str">
            <v>Luminaria  reflector  MH 700W 120V</v>
          </cell>
          <cell r="C2346" t="str">
            <v>u</v>
          </cell>
          <cell r="D2346">
            <v>1</v>
          </cell>
          <cell r="E2346">
            <v>1676.63</v>
          </cell>
        </row>
        <row r="2347">
          <cell r="A2347">
            <v>6395</v>
          </cell>
          <cell r="B2347" t="str">
            <v>Tablero bypass trifásico 30 KVA para UPS</v>
          </cell>
          <cell r="C2347" t="str">
            <v>u</v>
          </cell>
          <cell r="D2347">
            <v>1</v>
          </cell>
          <cell r="E2347">
            <v>1595.47</v>
          </cell>
        </row>
        <row r="2348">
          <cell r="A2348">
            <v>6396</v>
          </cell>
          <cell r="B2348" t="str">
            <v>Tomacorriente  polarizado 20A 120V con tapa</v>
          </cell>
          <cell r="C2348" t="str">
            <v>u</v>
          </cell>
          <cell r="D2348">
            <v>1</v>
          </cell>
          <cell r="E2348">
            <v>5.96</v>
          </cell>
        </row>
        <row r="2349">
          <cell r="A2349">
            <v>6397</v>
          </cell>
          <cell r="B2349" t="str">
            <v>Tomacorriente bifásico polarizado 20A 250V</v>
          </cell>
          <cell r="C2349" t="str">
            <v>u</v>
          </cell>
          <cell r="D2349">
            <v>1</v>
          </cell>
          <cell r="E2349">
            <v>8.4</v>
          </cell>
        </row>
        <row r="2350">
          <cell r="A2350">
            <v>6398</v>
          </cell>
          <cell r="B2350" t="str">
            <v>Tomacorriente tripolar tipo industrial con tapa IP23, 25A</v>
          </cell>
          <cell r="C2350" t="str">
            <v>u</v>
          </cell>
          <cell r="D2350">
            <v>1</v>
          </cell>
          <cell r="E2350">
            <v>23.79</v>
          </cell>
        </row>
        <row r="2351">
          <cell r="A2351">
            <v>6399</v>
          </cell>
          <cell r="B2351" t="str">
            <v>Tomacorriente bi o tripolar tipo intemperie , con tapa IP23, 25A</v>
          </cell>
          <cell r="C2351" t="str">
            <v>u</v>
          </cell>
          <cell r="D2351">
            <v>1</v>
          </cell>
          <cell r="E2351">
            <v>23.79</v>
          </cell>
        </row>
        <row r="2352">
          <cell r="A2352">
            <v>6400</v>
          </cell>
          <cell r="B2352" t="str">
            <v>Tubería politubo flexible 1/2"</v>
          </cell>
          <cell r="C2352" t="str">
            <v>u</v>
          </cell>
          <cell r="D2352">
            <v>1</v>
          </cell>
          <cell r="E2352">
            <v>2.11</v>
          </cell>
        </row>
        <row r="2353">
          <cell r="A2353">
            <v>6401</v>
          </cell>
          <cell r="B2353" t="str">
            <v>Tubería politubo flexible 3/4"</v>
          </cell>
          <cell r="C2353" t="str">
            <v>u</v>
          </cell>
          <cell r="D2353">
            <v>1</v>
          </cell>
          <cell r="E2353">
            <v>2.87</v>
          </cell>
        </row>
        <row r="2354">
          <cell r="A2354">
            <v>6402</v>
          </cell>
          <cell r="B2354" t="str">
            <v>Tubería politubo flexible 1"</v>
          </cell>
          <cell r="C2354" t="str">
            <v>u</v>
          </cell>
          <cell r="D2354">
            <v>1</v>
          </cell>
          <cell r="E2354">
            <v>3.62</v>
          </cell>
        </row>
        <row r="2355">
          <cell r="A2355">
            <v>6403</v>
          </cell>
          <cell r="B2355" t="str">
            <v>Tubería politubo flexible 2"</v>
          </cell>
          <cell r="C2355" t="str">
            <v>u</v>
          </cell>
          <cell r="D2355">
            <v>1</v>
          </cell>
          <cell r="E2355">
            <v>4.8899999999999997</v>
          </cell>
        </row>
        <row r="2356">
          <cell r="A2356">
            <v>6404</v>
          </cell>
          <cell r="B2356" t="str">
            <v>Suministro e Instalación Estructura ESE-1ER</v>
          </cell>
          <cell r="C2356" t="str">
            <v>u</v>
          </cell>
          <cell r="D2356">
            <v>1</v>
          </cell>
          <cell r="E2356">
            <v>26.8</v>
          </cell>
        </row>
        <row r="2357">
          <cell r="A2357">
            <v>6405</v>
          </cell>
          <cell r="B2357" t="str">
            <v>Suministro e Instalación Estructura ESE-2ER</v>
          </cell>
          <cell r="C2357" t="str">
            <v>u</v>
          </cell>
          <cell r="D2357">
            <v>1</v>
          </cell>
          <cell r="E2357">
            <v>45.83</v>
          </cell>
        </row>
        <row r="2358">
          <cell r="A2358">
            <v>6406</v>
          </cell>
          <cell r="B2358" t="str">
            <v>Suministro e Instalación Estructura ESE-3ER</v>
          </cell>
          <cell r="C2358" t="str">
            <v>u</v>
          </cell>
          <cell r="D2358">
            <v>1</v>
          </cell>
          <cell r="E2358">
            <v>64.08</v>
          </cell>
        </row>
        <row r="2359">
          <cell r="A2359">
            <v>6407</v>
          </cell>
          <cell r="B2359" t="str">
            <v>Suministro e Instalación Estructura ESE-4ER</v>
          </cell>
          <cell r="C2359" t="str">
            <v>u</v>
          </cell>
          <cell r="D2359">
            <v>1</v>
          </cell>
          <cell r="E2359">
            <v>83.89</v>
          </cell>
        </row>
        <row r="2360">
          <cell r="A2360">
            <v>6408</v>
          </cell>
          <cell r="B2360" t="str">
            <v>Suministro e Instalación Estructura ESE-1ED</v>
          </cell>
          <cell r="C2360" t="str">
            <v>u</v>
          </cell>
          <cell r="D2360">
            <v>1</v>
          </cell>
          <cell r="E2360">
            <v>40.270000000000003</v>
          </cell>
        </row>
        <row r="2361">
          <cell r="A2361">
            <v>6409</v>
          </cell>
          <cell r="B2361" t="str">
            <v>Suministro e Instalación Estructura ESE-2ED</v>
          </cell>
          <cell r="C2361" t="str">
            <v>u</v>
          </cell>
          <cell r="D2361">
            <v>1</v>
          </cell>
          <cell r="E2361">
            <v>72.75</v>
          </cell>
        </row>
        <row r="2362">
          <cell r="A2362">
            <v>6410</v>
          </cell>
          <cell r="B2362" t="str">
            <v>Suministro e Instalación Estructura ESE-3ED</v>
          </cell>
          <cell r="C2362" t="str">
            <v>u</v>
          </cell>
          <cell r="D2362">
            <v>1</v>
          </cell>
          <cell r="E2362">
            <v>104.47</v>
          </cell>
        </row>
        <row r="2363">
          <cell r="A2363">
            <v>6411</v>
          </cell>
          <cell r="B2363" t="str">
            <v>Suministro e Instalación Estructura ESE-4ED</v>
          </cell>
          <cell r="C2363" t="str">
            <v>u</v>
          </cell>
          <cell r="D2363">
            <v>1</v>
          </cell>
          <cell r="E2363">
            <v>133.07</v>
          </cell>
        </row>
        <row r="2364">
          <cell r="A2364">
            <v>6412</v>
          </cell>
          <cell r="B2364" t="str">
            <v>Suministro e Instalación Estructura ESE-1EP</v>
          </cell>
          <cell r="C2364" t="str">
            <v>u</v>
          </cell>
          <cell r="D2364">
            <v>1</v>
          </cell>
          <cell r="E2364">
            <v>27.54</v>
          </cell>
        </row>
        <row r="2365">
          <cell r="A2365">
            <v>6413</v>
          </cell>
          <cell r="B2365" t="str">
            <v>Suministro e Instalación Estructura ESE-2EP</v>
          </cell>
          <cell r="C2365" t="str">
            <v>u</v>
          </cell>
          <cell r="D2365">
            <v>1</v>
          </cell>
          <cell r="E2365">
            <v>47.3</v>
          </cell>
        </row>
        <row r="2366">
          <cell r="A2366">
            <v>6414</v>
          </cell>
          <cell r="B2366" t="str">
            <v>Suministro e Instalación Estructura ESE-3EP</v>
          </cell>
          <cell r="C2366" t="str">
            <v>u</v>
          </cell>
          <cell r="D2366">
            <v>1</v>
          </cell>
          <cell r="E2366">
            <v>66.28</v>
          </cell>
        </row>
        <row r="2367">
          <cell r="A2367">
            <v>6415</v>
          </cell>
          <cell r="B2367" t="str">
            <v>Suministro e Instalación Estructura ESE-4EP</v>
          </cell>
          <cell r="C2367" t="str">
            <v>u</v>
          </cell>
          <cell r="D2367">
            <v>1</v>
          </cell>
          <cell r="E2367">
            <v>86.82</v>
          </cell>
        </row>
        <row r="2368">
          <cell r="A2368">
            <v>6416</v>
          </cell>
          <cell r="B2368" t="str">
            <v>Tablero de control #1 (con breakers C.M 3F; 1 de 325A; 9 de 80A; 2de 20A) incluye aisladores</v>
          </cell>
          <cell r="C2368" t="str">
            <v>u</v>
          </cell>
          <cell r="D2368">
            <v>1</v>
          </cell>
          <cell r="E2368">
            <v>5548</v>
          </cell>
        </row>
        <row r="2369">
          <cell r="A2369">
            <v>6417</v>
          </cell>
          <cell r="B2369" t="str">
            <v>Tablero de distribución principal , trifásico, 2000 A, incluye aisladores</v>
          </cell>
          <cell r="C2369" t="str">
            <v>u</v>
          </cell>
          <cell r="D2369">
            <v>1</v>
          </cell>
          <cell r="E2369">
            <v>2276.6999999999998</v>
          </cell>
        </row>
        <row r="2370">
          <cell r="A2370">
            <v>6418</v>
          </cell>
          <cell r="B2370" t="str">
            <v>Tablero principal de emergencia</v>
          </cell>
          <cell r="C2370" t="str">
            <v>u</v>
          </cell>
          <cell r="D2370">
            <v>1</v>
          </cell>
          <cell r="E2370">
            <v>2330.66</v>
          </cell>
        </row>
        <row r="2371">
          <cell r="A2371">
            <v>6419</v>
          </cell>
          <cell r="B2371" t="str">
            <v>Tablero de distribución TD2</v>
          </cell>
          <cell r="C2371" t="str">
            <v>u</v>
          </cell>
          <cell r="D2371">
            <v>1</v>
          </cell>
          <cell r="E2371">
            <v>820.68</v>
          </cell>
        </row>
        <row r="2372">
          <cell r="A2372">
            <v>6420</v>
          </cell>
          <cell r="B2372" t="str">
            <v xml:space="preserve">Tablero para aire acondicionado principal </v>
          </cell>
          <cell r="C2372" t="str">
            <v>u</v>
          </cell>
          <cell r="D2372">
            <v>1</v>
          </cell>
          <cell r="E2372">
            <v>2330.66</v>
          </cell>
        </row>
        <row r="2373">
          <cell r="A2373">
            <v>6421</v>
          </cell>
          <cell r="B2373" t="str">
            <v>Tablero de medidor 60x60x20 abertura circular</v>
          </cell>
          <cell r="C2373" t="str">
            <v>u</v>
          </cell>
          <cell r="D2373">
            <v>1</v>
          </cell>
          <cell r="E2373">
            <v>529.99</v>
          </cell>
        </row>
        <row r="2374">
          <cell r="A2374">
            <v>6422</v>
          </cell>
          <cell r="B2374" t="str">
            <v>Tablero de distribución principal 600A con barras</v>
          </cell>
          <cell r="C2374" t="str">
            <v>u</v>
          </cell>
          <cell r="D2374">
            <v>1</v>
          </cell>
          <cell r="E2374">
            <v>2494.41</v>
          </cell>
        </row>
        <row r="2375">
          <cell r="A2375">
            <v>6423</v>
          </cell>
          <cell r="B2375" t="str">
            <v>Gabinete metálico de 80x80x30 con sistema a tierra</v>
          </cell>
          <cell r="C2375" t="str">
            <v>u</v>
          </cell>
          <cell r="D2375">
            <v>1</v>
          </cell>
          <cell r="E2375">
            <v>513.59</v>
          </cell>
        </row>
        <row r="2376">
          <cell r="A2376">
            <v>6424</v>
          </cell>
          <cell r="B2376" t="str">
            <v>Tablero de distribución principal en BT 800A con barras</v>
          </cell>
          <cell r="C2376" t="str">
            <v>u</v>
          </cell>
          <cell r="D2376">
            <v>1</v>
          </cell>
          <cell r="E2376">
            <v>1042.1400000000001</v>
          </cell>
        </row>
        <row r="2377">
          <cell r="A2377">
            <v>6425</v>
          </cell>
          <cell r="B2377" t="str">
            <v>Tablero de distribución principal en BT 400A con barras</v>
          </cell>
          <cell r="C2377" t="str">
            <v>u</v>
          </cell>
          <cell r="D2377">
            <v>1</v>
          </cell>
          <cell r="E2377">
            <v>811.32</v>
          </cell>
        </row>
        <row r="2378">
          <cell r="A2378">
            <v>6426</v>
          </cell>
          <cell r="B2378" t="str">
            <v>Tablero de medidor clase 20A trifásico</v>
          </cell>
          <cell r="C2378" t="str">
            <v>u</v>
          </cell>
          <cell r="D2378">
            <v>1</v>
          </cell>
          <cell r="E2378">
            <v>817.99</v>
          </cell>
        </row>
        <row r="2379">
          <cell r="A2379">
            <v>6427</v>
          </cell>
          <cell r="B2379" t="str">
            <v>Tablero de control #3(con breakers C.M 3F; 1de 50A)</v>
          </cell>
          <cell r="C2379" t="str">
            <v>u</v>
          </cell>
          <cell r="D2379">
            <v>1</v>
          </cell>
          <cell r="E2379">
            <v>2363.5100000000002</v>
          </cell>
        </row>
        <row r="2380">
          <cell r="A2380">
            <v>6428</v>
          </cell>
          <cell r="B2380" t="str">
            <v>Tablero de control #2(con breakers C.M 3F; 1de 100A)</v>
          </cell>
          <cell r="C2380" t="str">
            <v>u</v>
          </cell>
          <cell r="D2380">
            <v>1</v>
          </cell>
          <cell r="E2380">
            <v>2414.81</v>
          </cell>
        </row>
        <row r="2381">
          <cell r="A2381">
            <v>6429</v>
          </cell>
          <cell r="B2381" t="str">
            <v>Breaker caja moldeada 3 polos 70 A</v>
          </cell>
          <cell r="C2381" t="str">
            <v>u</v>
          </cell>
          <cell r="D2381">
            <v>1</v>
          </cell>
          <cell r="E2381">
            <v>212.04</v>
          </cell>
        </row>
        <row r="2382">
          <cell r="A2382">
            <v>6430</v>
          </cell>
          <cell r="B2382" t="str">
            <v>Breaker caja moldeada 3 polos 90 A</v>
          </cell>
          <cell r="C2382" t="str">
            <v>u</v>
          </cell>
          <cell r="D2382">
            <v>1</v>
          </cell>
          <cell r="E2382">
            <v>263.33999999999997</v>
          </cell>
        </row>
        <row r="2383">
          <cell r="A2383">
            <v>6431</v>
          </cell>
          <cell r="B2383" t="str">
            <v>Breaker caja moldeada 3 polos 200 A</v>
          </cell>
          <cell r="C2383" t="str">
            <v>u</v>
          </cell>
          <cell r="D2383">
            <v>1</v>
          </cell>
          <cell r="E2383">
            <v>665.17</v>
          </cell>
        </row>
        <row r="2384">
          <cell r="A2384">
            <v>6432</v>
          </cell>
          <cell r="B2384" t="str">
            <v>Breaker caja moldeada 3 polos 400 A</v>
          </cell>
          <cell r="C2384" t="str">
            <v>u</v>
          </cell>
          <cell r="D2384">
            <v>1</v>
          </cell>
          <cell r="E2384">
            <v>937.03</v>
          </cell>
        </row>
        <row r="2385">
          <cell r="A2385">
            <v>6433</v>
          </cell>
          <cell r="B2385" t="str">
            <v>Tablero de transferencia  automático  1000A</v>
          </cell>
          <cell r="C2385" t="str">
            <v>u</v>
          </cell>
          <cell r="D2385">
            <v>1</v>
          </cell>
          <cell r="E2385">
            <v>9261</v>
          </cell>
        </row>
        <row r="2386">
          <cell r="A2386">
            <v>6434</v>
          </cell>
          <cell r="B2386" t="str">
            <v>Tablero de transferencia  automático  800A</v>
          </cell>
          <cell r="C2386" t="str">
            <v>u</v>
          </cell>
          <cell r="D2386">
            <v>1</v>
          </cell>
          <cell r="E2386">
            <v>8297.25</v>
          </cell>
        </row>
        <row r="2387">
          <cell r="A2387">
            <v>6435</v>
          </cell>
          <cell r="B2387" t="str">
            <v>Tablero de transferencia 100A</v>
          </cell>
          <cell r="C2387" t="str">
            <v>u</v>
          </cell>
          <cell r="D2387">
            <v>1</v>
          </cell>
          <cell r="E2387">
            <v>3129.61</v>
          </cell>
        </row>
        <row r="2388">
          <cell r="A2388">
            <v>6436</v>
          </cell>
          <cell r="B2388" t="str">
            <v>Tablero de transferencia 600A</v>
          </cell>
          <cell r="C2388" t="str">
            <v>u</v>
          </cell>
          <cell r="D2388">
            <v>1</v>
          </cell>
          <cell r="E2388">
            <v>8015.13</v>
          </cell>
        </row>
        <row r="2389">
          <cell r="A2389">
            <v>6437</v>
          </cell>
          <cell r="B2389" t="str">
            <v>Alimentador THHN 3(8x500MCM)+1(8x500MCM)+1(6x500MCM)</v>
          </cell>
          <cell r="C2389" t="str">
            <v>m</v>
          </cell>
          <cell r="D2389">
            <v>120</v>
          </cell>
          <cell r="E2389">
            <v>2157.09</v>
          </cell>
        </row>
        <row r="2390">
          <cell r="A2390">
            <v>6438</v>
          </cell>
          <cell r="B2390" t="str">
            <v>Alimentador THHN 3(7x500MCM)+1(7x500MCM)+1(5x500MCM)</v>
          </cell>
          <cell r="C2390" t="str">
            <v>m</v>
          </cell>
          <cell r="D2390">
            <v>1</v>
          </cell>
          <cell r="E2390">
            <v>1866.64</v>
          </cell>
        </row>
        <row r="2391">
          <cell r="A2391">
            <v>6439</v>
          </cell>
          <cell r="B2391" t="str">
            <v>Alimentador THHN 3(5x500MCM)+1(5x500MCM)+1(3x500MCM)</v>
          </cell>
          <cell r="C2391" t="str">
            <v>m</v>
          </cell>
          <cell r="D2391">
            <v>1</v>
          </cell>
          <cell r="E2391">
            <v>1305.05</v>
          </cell>
        </row>
        <row r="2392">
          <cell r="A2392">
            <v>6440</v>
          </cell>
          <cell r="B2392" t="str">
            <v>Alimentador THHN 3(3x500MCM)+1(3x500MCM)+1(2x500MCM)</v>
          </cell>
          <cell r="C2392" t="str">
            <v>m</v>
          </cell>
          <cell r="D2392">
            <v>1</v>
          </cell>
          <cell r="E2392">
            <v>799.21</v>
          </cell>
        </row>
        <row r="2393">
          <cell r="A2393">
            <v>6441</v>
          </cell>
          <cell r="B2393" t="str">
            <v>Alimentador THHN 3(2x500MCM)+1(2x500MCM)+1(1x500MCM)</v>
          </cell>
          <cell r="C2393" t="str">
            <v>m</v>
          </cell>
          <cell r="D2393">
            <v>1</v>
          </cell>
          <cell r="E2393">
            <v>517.73</v>
          </cell>
        </row>
        <row r="2394">
          <cell r="A2394">
            <v>6442</v>
          </cell>
          <cell r="B2394" t="str">
            <v>Alimentador THHN (3x500MCM+1x500MCM+1x500MCM)</v>
          </cell>
          <cell r="C2394" t="str">
            <v>m</v>
          </cell>
          <cell r="D2394">
            <v>1</v>
          </cell>
          <cell r="E2394">
            <v>291.47000000000003</v>
          </cell>
        </row>
        <row r="2395">
          <cell r="A2395">
            <v>6443</v>
          </cell>
          <cell r="B2395" t="str">
            <v>Alimentador THHN  (3x3/0+2x2/0)AWG EMT ø2"</v>
          </cell>
          <cell r="C2395" t="str">
            <v>m</v>
          </cell>
          <cell r="D2395">
            <v>1</v>
          </cell>
          <cell r="E2395">
            <v>98.98</v>
          </cell>
        </row>
        <row r="2396">
          <cell r="A2396">
            <v>6444</v>
          </cell>
          <cell r="B2396" t="str">
            <v xml:space="preserve">AlimentadorTHHN  (3x1/0+2x2)AWG </v>
          </cell>
          <cell r="C2396" t="str">
            <v>m</v>
          </cell>
          <cell r="D2396">
            <v>1</v>
          </cell>
          <cell r="E2396">
            <v>50.98</v>
          </cell>
        </row>
        <row r="2397">
          <cell r="A2397">
            <v>6445</v>
          </cell>
          <cell r="B2397" t="str">
            <v xml:space="preserve">Alimentador THHN (3x2+2x4)AWG </v>
          </cell>
          <cell r="C2397" t="str">
            <v>m</v>
          </cell>
          <cell r="D2397">
            <v>1</v>
          </cell>
          <cell r="E2397">
            <v>31.95</v>
          </cell>
        </row>
        <row r="2398">
          <cell r="A2398">
            <v>6446</v>
          </cell>
          <cell r="B2398" t="str">
            <v>Alimentador THHN (3x2+2x4)AWG EMT ø2"</v>
          </cell>
          <cell r="C2398" t="str">
            <v>m</v>
          </cell>
          <cell r="D2398">
            <v>1</v>
          </cell>
          <cell r="E2398">
            <v>42.9</v>
          </cell>
        </row>
        <row r="2399">
          <cell r="A2399">
            <v>6447</v>
          </cell>
          <cell r="B2399" t="str">
            <v xml:space="preserve">Alimentador THHN (3x4+2x6)AWG </v>
          </cell>
          <cell r="C2399" t="str">
            <v>m</v>
          </cell>
          <cell r="D2399">
            <v>1</v>
          </cell>
          <cell r="E2399">
            <v>20.89</v>
          </cell>
        </row>
        <row r="2400">
          <cell r="A2400">
            <v>6448</v>
          </cell>
          <cell r="B2400" t="str">
            <v>Alimentador THHN (3x4+2x6)AWG EMT ø 1 1/2"</v>
          </cell>
          <cell r="C2400" t="str">
            <v>m</v>
          </cell>
          <cell r="D2400">
            <v>1</v>
          </cell>
          <cell r="E2400">
            <v>28.65</v>
          </cell>
        </row>
        <row r="2401">
          <cell r="A2401">
            <v>6449</v>
          </cell>
          <cell r="B2401" t="str">
            <v>Alimentador THHN (3x6+2x8)AWG EMT ø 1 1/2"</v>
          </cell>
          <cell r="C2401" t="str">
            <v>m</v>
          </cell>
          <cell r="D2401">
            <v>1</v>
          </cell>
          <cell r="E2401">
            <v>21.48</v>
          </cell>
        </row>
        <row r="2402">
          <cell r="A2402">
            <v>6450</v>
          </cell>
          <cell r="B2402" t="str">
            <v>Alimentador THHN (3x6+2x8)AWG sin tubería</v>
          </cell>
          <cell r="C2402" t="str">
            <v>m</v>
          </cell>
          <cell r="D2402">
            <v>1</v>
          </cell>
          <cell r="E2402">
            <v>13.72</v>
          </cell>
        </row>
        <row r="2403">
          <cell r="A2403">
            <v>6451</v>
          </cell>
          <cell r="B2403" t="str">
            <v>Alimentador THHN (3x10+2x12)AWG sin tubería</v>
          </cell>
          <cell r="C2403" t="str">
            <v>m</v>
          </cell>
          <cell r="D2403">
            <v>1</v>
          </cell>
          <cell r="E2403">
            <v>5.72</v>
          </cell>
        </row>
        <row r="2404">
          <cell r="A2404">
            <v>6452</v>
          </cell>
          <cell r="B2404" t="str">
            <v>Alimentador THHN (3x3/0+2x3/0)AWG sin tubería</v>
          </cell>
          <cell r="C2404" t="str">
            <v>m</v>
          </cell>
          <cell r="D2404">
            <v>1</v>
          </cell>
          <cell r="E2404">
            <v>94.48</v>
          </cell>
        </row>
        <row r="2405">
          <cell r="A2405">
            <v>6453</v>
          </cell>
          <cell r="B2405" t="str">
            <v>Tomacorriente bifásico de 220V THHN 3X12 EMT 1/2"</v>
          </cell>
          <cell r="C2405" t="str">
            <v>pto</v>
          </cell>
          <cell r="D2405">
            <v>1</v>
          </cell>
          <cell r="E2405">
            <v>31.5</v>
          </cell>
        </row>
        <row r="2406">
          <cell r="A2406">
            <v>6454</v>
          </cell>
          <cell r="B2406" t="str">
            <v>Breaker caja moldeada 3 polos 1250 A</v>
          </cell>
          <cell r="C2406" t="str">
            <v>u</v>
          </cell>
          <cell r="D2406">
            <v>1</v>
          </cell>
          <cell r="E2406">
            <v>1492.82</v>
          </cell>
        </row>
        <row r="2407">
          <cell r="A2407">
            <v>6455</v>
          </cell>
          <cell r="B2407" t="str">
            <v>Breaker caja moldeada 3 polos 2000 A</v>
          </cell>
          <cell r="C2407" t="str">
            <v>u</v>
          </cell>
          <cell r="D2407">
            <v>1</v>
          </cell>
          <cell r="E2407">
            <v>2210.94</v>
          </cell>
        </row>
        <row r="2408">
          <cell r="A2408">
            <v>6456</v>
          </cell>
          <cell r="B2408" t="str">
            <v>Breaker caja moldeada 3 polos 3000 A</v>
          </cell>
          <cell r="C2408" t="str">
            <v>u</v>
          </cell>
          <cell r="D2408">
            <v>1</v>
          </cell>
          <cell r="E2408">
            <v>2929.05</v>
          </cell>
        </row>
        <row r="2409">
          <cell r="A2409">
            <v>6457</v>
          </cell>
          <cell r="B2409" t="str">
            <v>Breaker caja moldeada 3 polos 650 A</v>
          </cell>
          <cell r="C2409" t="str">
            <v>u</v>
          </cell>
          <cell r="D2409">
            <v>1</v>
          </cell>
          <cell r="E2409">
            <v>1024.23</v>
          </cell>
        </row>
        <row r="2410">
          <cell r="A2410">
            <v>6458</v>
          </cell>
          <cell r="B2410" t="str">
            <v>Breaker caja moldeada 3 polos 450 A</v>
          </cell>
          <cell r="C2410" t="str">
            <v>u</v>
          </cell>
          <cell r="D2410">
            <v>1</v>
          </cell>
          <cell r="E2410">
            <v>952.42</v>
          </cell>
        </row>
        <row r="2411">
          <cell r="A2411">
            <v>6459</v>
          </cell>
          <cell r="B2411" t="str">
            <v>Breaker caja moldeada 3 polos 250 A</v>
          </cell>
          <cell r="C2411" t="str">
            <v>u</v>
          </cell>
          <cell r="D2411">
            <v>1</v>
          </cell>
          <cell r="E2411">
            <v>808.79</v>
          </cell>
        </row>
        <row r="2412">
          <cell r="A2412">
            <v>6460</v>
          </cell>
          <cell r="B2412" t="str">
            <v>Transformador 3ø de 1200KVA;208/120</v>
          </cell>
          <cell r="C2412" t="str">
            <v>u</v>
          </cell>
          <cell r="D2412">
            <v>1</v>
          </cell>
          <cell r="E2412">
            <v>32446.52</v>
          </cell>
        </row>
        <row r="2413">
          <cell r="A2413">
            <v>6461</v>
          </cell>
          <cell r="B2413" t="str">
            <v>Transformador seco 3ø de 440 a 220V de 100KVA</v>
          </cell>
          <cell r="C2413" t="str">
            <v>u</v>
          </cell>
          <cell r="D2413">
            <v>1</v>
          </cell>
          <cell r="E2413">
            <v>5686.77</v>
          </cell>
        </row>
        <row r="2414">
          <cell r="A2414">
            <v>6462</v>
          </cell>
          <cell r="B2414" t="str">
            <v>Transformador seco 3ø de 440 a 220V de 1500KVA</v>
          </cell>
          <cell r="C2414" t="str">
            <v>u</v>
          </cell>
          <cell r="D2414">
            <v>1</v>
          </cell>
          <cell r="E2414">
            <v>38149.43</v>
          </cell>
        </row>
        <row r="2415">
          <cell r="A2415">
            <v>6463</v>
          </cell>
          <cell r="B2415" t="str">
            <v>Transformador Trifásico Fabr. Local de 100 KVA</v>
          </cell>
          <cell r="C2415" t="str">
            <v>u</v>
          </cell>
          <cell r="D2415">
            <v>1</v>
          </cell>
          <cell r="E2415">
            <v>7652.71</v>
          </cell>
        </row>
        <row r="2416">
          <cell r="A2416">
            <v>6464</v>
          </cell>
          <cell r="B2416" t="str">
            <v>Transformador monofásico convencional 37,5KVA</v>
          </cell>
          <cell r="C2416" t="str">
            <v>u</v>
          </cell>
          <cell r="D2416">
            <v>1</v>
          </cell>
          <cell r="E2416">
            <v>3426.21</v>
          </cell>
        </row>
        <row r="2417">
          <cell r="A2417">
            <v>6465</v>
          </cell>
          <cell r="B2417" t="str">
            <v>Transformador Trifásico Fabr. Local de 50 KVA</v>
          </cell>
          <cell r="C2417" t="str">
            <v>u</v>
          </cell>
          <cell r="D2417">
            <v>1</v>
          </cell>
          <cell r="E2417">
            <v>5496.61</v>
          </cell>
        </row>
        <row r="2418">
          <cell r="A2418">
            <v>6466</v>
          </cell>
          <cell r="B2418" t="str">
            <v>Transformador trifásico 150 KVA dos devanados</v>
          </cell>
          <cell r="C2418" t="str">
            <v>u</v>
          </cell>
          <cell r="D2418">
            <v>1</v>
          </cell>
          <cell r="E2418">
            <v>9055.7800000000007</v>
          </cell>
        </row>
        <row r="2419">
          <cell r="A2419">
            <v>6467</v>
          </cell>
          <cell r="B2419" t="str">
            <v>Transformador de 75 KVA</v>
          </cell>
          <cell r="C2419" t="str">
            <v>u</v>
          </cell>
          <cell r="D2419">
            <v>1</v>
          </cell>
          <cell r="E2419">
            <v>4477.58</v>
          </cell>
        </row>
        <row r="2420">
          <cell r="A2420">
            <v>6468</v>
          </cell>
          <cell r="B2420" t="str">
            <v>Transformador trifásico 125 KVA</v>
          </cell>
          <cell r="C2420" t="str">
            <v>u</v>
          </cell>
          <cell r="D2420">
            <v>1</v>
          </cell>
          <cell r="E2420">
            <v>8765.27</v>
          </cell>
        </row>
        <row r="2421">
          <cell r="A2421">
            <v>6469</v>
          </cell>
          <cell r="B2421" t="str">
            <v xml:space="preserve">Transformador trifásico autoprotegido de 200 KVA </v>
          </cell>
          <cell r="C2421" t="str">
            <v>u</v>
          </cell>
          <cell r="D2421">
            <v>1</v>
          </cell>
          <cell r="E2421">
            <v>10145.370000000001</v>
          </cell>
        </row>
        <row r="2422">
          <cell r="A2422">
            <v>6470</v>
          </cell>
          <cell r="B2422" t="str">
            <v>Transformador trifásico 200 KVA  FABRIC. LOCAL CON SISTEMA A TIERRA</v>
          </cell>
          <cell r="C2422" t="str">
            <v>u</v>
          </cell>
          <cell r="D2422">
            <v>1</v>
          </cell>
          <cell r="E2422">
            <v>10700.96</v>
          </cell>
        </row>
        <row r="2423">
          <cell r="A2423">
            <v>6471</v>
          </cell>
          <cell r="B2423" t="str">
            <v>Generador trifásico 250 KVA 220-127V CON TABLERO DE TRANSFERENCIA AUTOMATICA</v>
          </cell>
          <cell r="C2423" t="str">
            <v>u</v>
          </cell>
          <cell r="D2423">
            <v>1</v>
          </cell>
          <cell r="E2423">
            <v>43141.65</v>
          </cell>
        </row>
        <row r="2424">
          <cell r="A2424">
            <v>6472</v>
          </cell>
          <cell r="B2424" t="str">
            <v>Transformador trifásico 350 KVA (PAD MOUNTED) con sistema puesta a tierra</v>
          </cell>
          <cell r="C2424" t="str">
            <v>u</v>
          </cell>
          <cell r="D2424">
            <v>1</v>
          </cell>
          <cell r="E2424">
            <v>16592.759999999998</v>
          </cell>
        </row>
        <row r="2425">
          <cell r="A2425">
            <v>6473</v>
          </cell>
          <cell r="B2425" t="str">
            <v>Transformador Trifásico Fabr. Local de 400 KVA padmouted con sistema puesta a tierra</v>
          </cell>
          <cell r="C2425" t="str">
            <v>u</v>
          </cell>
          <cell r="D2425">
            <v>1</v>
          </cell>
          <cell r="E2425">
            <v>16438.3</v>
          </cell>
        </row>
        <row r="2426">
          <cell r="A2426">
            <v>6474</v>
          </cell>
          <cell r="B2426" t="str">
            <v>Transformador Trifásico Fabr. Local de 450 KVA padmouted con sistema puesta a tierra</v>
          </cell>
          <cell r="C2426" t="str">
            <v>u</v>
          </cell>
          <cell r="D2426">
            <v>1</v>
          </cell>
          <cell r="E2426">
            <v>25036.66</v>
          </cell>
        </row>
        <row r="2427">
          <cell r="A2427">
            <v>6475</v>
          </cell>
          <cell r="B2427" t="str">
            <v>Tubería  EMT 1/2" y accesorios</v>
          </cell>
          <cell r="C2427" t="str">
            <v>m</v>
          </cell>
          <cell r="D2427">
            <v>1</v>
          </cell>
          <cell r="E2427">
            <v>3.34</v>
          </cell>
        </row>
        <row r="2428">
          <cell r="A2428">
            <v>6476</v>
          </cell>
          <cell r="B2428" t="str">
            <v>Tubería  EMT 3/4" y accesorios</v>
          </cell>
          <cell r="C2428" t="str">
            <v>m</v>
          </cell>
          <cell r="D2428">
            <v>1</v>
          </cell>
          <cell r="E2428">
            <v>4.78</v>
          </cell>
        </row>
        <row r="2429">
          <cell r="A2429">
            <v>6477</v>
          </cell>
          <cell r="B2429" t="str">
            <v>Tubería  EMT 1" y accesorios</v>
          </cell>
          <cell r="C2429" t="str">
            <v>m</v>
          </cell>
          <cell r="D2429">
            <v>1</v>
          </cell>
          <cell r="E2429">
            <v>6.09</v>
          </cell>
        </row>
        <row r="2430">
          <cell r="A2430">
            <v>6478</v>
          </cell>
          <cell r="B2430" t="str">
            <v>Tubería  EMT 1 1/4 y accesorios</v>
          </cell>
          <cell r="C2430" t="str">
            <v>m</v>
          </cell>
          <cell r="D2430">
            <v>1</v>
          </cell>
          <cell r="E2430">
            <v>8.39</v>
          </cell>
        </row>
        <row r="2431">
          <cell r="A2431">
            <v>6479</v>
          </cell>
          <cell r="B2431" t="str">
            <v>Tubería  EMT 1 1/2" y accesorios</v>
          </cell>
          <cell r="C2431" t="str">
            <v>m</v>
          </cell>
          <cell r="D2431">
            <v>1</v>
          </cell>
          <cell r="E2431">
            <v>9.69</v>
          </cell>
        </row>
        <row r="2432">
          <cell r="A2432">
            <v>6480</v>
          </cell>
          <cell r="B2432" t="str">
            <v>Tubería  EMT  2" y accesorios</v>
          </cell>
          <cell r="C2432" t="str">
            <v>m</v>
          </cell>
          <cell r="D2432">
            <v>1</v>
          </cell>
          <cell r="E2432">
            <v>13.83</v>
          </cell>
        </row>
        <row r="2433">
          <cell r="A2433">
            <v>6481</v>
          </cell>
          <cell r="B2433" t="str">
            <v>Tubería  EMT 2 1/2" mm y accesorios</v>
          </cell>
          <cell r="C2433" t="str">
            <v>m</v>
          </cell>
          <cell r="D2433">
            <v>1</v>
          </cell>
          <cell r="E2433">
            <v>12.49</v>
          </cell>
        </row>
        <row r="2434">
          <cell r="A2434">
            <v>6482</v>
          </cell>
          <cell r="B2434" t="str">
            <v>Tubería  EMT 3" mm y accesorios</v>
          </cell>
          <cell r="C2434" t="str">
            <v>m</v>
          </cell>
          <cell r="D2434">
            <v>1</v>
          </cell>
          <cell r="E2434">
            <v>21.11</v>
          </cell>
        </row>
        <row r="2435">
          <cell r="A2435">
            <v>6483</v>
          </cell>
          <cell r="B2435" t="str">
            <v>Tubería  EMT  4" mm y accesorios</v>
          </cell>
          <cell r="C2435" t="str">
            <v>m</v>
          </cell>
          <cell r="D2435">
            <v>1</v>
          </cell>
          <cell r="E2435">
            <v>37.18</v>
          </cell>
        </row>
        <row r="2436">
          <cell r="A2436">
            <v>6484</v>
          </cell>
          <cell r="B2436" t="str">
            <v>Tubería conduit EMT  1/2" con accesorios</v>
          </cell>
          <cell r="C2436" t="str">
            <v>m</v>
          </cell>
          <cell r="D2436">
            <v>1</v>
          </cell>
          <cell r="E2436">
            <v>2.5299999999999998</v>
          </cell>
        </row>
        <row r="2437">
          <cell r="A2437">
            <v>6485</v>
          </cell>
          <cell r="B2437" t="str">
            <v>Tubería conduit EMT  3/4" con accesorios</v>
          </cell>
          <cell r="C2437" t="str">
            <v>m</v>
          </cell>
          <cell r="D2437">
            <v>1</v>
          </cell>
          <cell r="E2437">
            <v>3.19</v>
          </cell>
        </row>
        <row r="2438">
          <cell r="A2438">
            <v>6486</v>
          </cell>
          <cell r="B2438" t="str">
            <v>Tubería conduit EMT  1" con accesorios</v>
          </cell>
          <cell r="C2438" t="str">
            <v>m</v>
          </cell>
          <cell r="D2438">
            <v>1</v>
          </cell>
          <cell r="E2438">
            <v>4.79</v>
          </cell>
        </row>
        <row r="2439">
          <cell r="A2439">
            <v>6487</v>
          </cell>
          <cell r="B2439" t="str">
            <v>Tubería conduit EMT  1 1/4" con accesorios</v>
          </cell>
          <cell r="C2439" t="str">
            <v>m</v>
          </cell>
          <cell r="D2439">
            <v>1</v>
          </cell>
          <cell r="E2439">
            <v>6.57</v>
          </cell>
        </row>
        <row r="2440">
          <cell r="A2440">
            <v>6488</v>
          </cell>
          <cell r="B2440" t="str">
            <v>Tubería conduit EMT  1 1/2" con accesorios</v>
          </cell>
          <cell r="C2440" t="str">
            <v>m</v>
          </cell>
          <cell r="D2440">
            <v>1</v>
          </cell>
          <cell r="E2440">
            <v>7.55</v>
          </cell>
        </row>
        <row r="2441">
          <cell r="A2441">
            <v>6489</v>
          </cell>
          <cell r="B2441" t="str">
            <v>Tubería conduit EMT   2" con accesorios</v>
          </cell>
          <cell r="C2441" t="str">
            <v>m</v>
          </cell>
          <cell r="D2441">
            <v>1</v>
          </cell>
          <cell r="E2441">
            <v>10.51</v>
          </cell>
        </row>
        <row r="2442">
          <cell r="A2442">
            <v>6490</v>
          </cell>
          <cell r="B2442" t="str">
            <v>Tubería conduit EMT  2 1/2" con accesorios</v>
          </cell>
          <cell r="C2442" t="str">
            <v>m</v>
          </cell>
          <cell r="D2442">
            <v>1</v>
          </cell>
          <cell r="E2442">
            <v>16.649999999999999</v>
          </cell>
        </row>
        <row r="2443">
          <cell r="A2443">
            <v>6491</v>
          </cell>
          <cell r="B2443" t="str">
            <v>Tubería conduit EMT  3" con accesorios</v>
          </cell>
          <cell r="C2443" t="str">
            <v>m</v>
          </cell>
          <cell r="D2443">
            <v>1</v>
          </cell>
          <cell r="E2443">
            <v>20.6</v>
          </cell>
        </row>
        <row r="2444">
          <cell r="A2444">
            <v>6492</v>
          </cell>
          <cell r="B2444" t="str">
            <v>Tubería  PVC 3/4" y accesorios</v>
          </cell>
          <cell r="C2444" t="str">
            <v>m</v>
          </cell>
          <cell r="D2444">
            <v>1</v>
          </cell>
          <cell r="E2444">
            <v>1.63</v>
          </cell>
        </row>
        <row r="2445">
          <cell r="A2445">
            <v>6493</v>
          </cell>
          <cell r="B2445" t="str">
            <v>Tubería  PVC 2" y accesorios</v>
          </cell>
          <cell r="C2445" t="str">
            <v>m</v>
          </cell>
          <cell r="D2445">
            <v>1</v>
          </cell>
          <cell r="E2445">
            <v>2.85</v>
          </cell>
        </row>
        <row r="2446">
          <cell r="A2446">
            <v>6494</v>
          </cell>
          <cell r="B2446" t="str">
            <v>Tubería  PVC 1" y accesorios</v>
          </cell>
          <cell r="C2446" t="str">
            <v>m</v>
          </cell>
          <cell r="D2446">
            <v>1</v>
          </cell>
          <cell r="E2446">
            <v>2.21</v>
          </cell>
        </row>
        <row r="2447">
          <cell r="A2447">
            <v>6495</v>
          </cell>
          <cell r="B2447" t="str">
            <v>Tubería  PVC 4" y accesorios</v>
          </cell>
          <cell r="C2447" t="str">
            <v>m</v>
          </cell>
          <cell r="D2447">
            <v>1</v>
          </cell>
          <cell r="E2447">
            <v>5.44</v>
          </cell>
        </row>
        <row r="2448">
          <cell r="A2448">
            <v>6496</v>
          </cell>
          <cell r="B2448" t="str">
            <v>Varilla coperweld y conector 16x1,80m(provisión y montaje)</v>
          </cell>
          <cell r="C2448" t="str">
            <v>u</v>
          </cell>
          <cell r="D2448">
            <v>1</v>
          </cell>
          <cell r="E2448">
            <v>38.31</v>
          </cell>
        </row>
        <row r="2449">
          <cell r="A2449">
            <v>6497</v>
          </cell>
          <cell r="B2449" t="str">
            <v>Tubo galvanizado para protección de cables eléctricos de 4" con reversible y flejes</v>
          </cell>
          <cell r="C2449" t="str">
            <v>u</v>
          </cell>
          <cell r="D2449">
            <v>1</v>
          </cell>
          <cell r="E2449">
            <v>262.33</v>
          </cell>
        </row>
        <row r="2450">
          <cell r="A2450">
            <v>6498</v>
          </cell>
          <cell r="B2450" t="str">
            <v>UPS de 6 KVA online</v>
          </cell>
          <cell r="C2450" t="str">
            <v>u</v>
          </cell>
          <cell r="D2450">
            <v>1</v>
          </cell>
          <cell r="E2450">
            <v>7176.25</v>
          </cell>
        </row>
        <row r="2451">
          <cell r="A2451">
            <v>6499</v>
          </cell>
          <cell r="B2451" t="str">
            <v>UPS de 3 KVA online</v>
          </cell>
          <cell r="C2451" t="str">
            <v>u</v>
          </cell>
          <cell r="D2451">
            <v>1</v>
          </cell>
          <cell r="E2451">
            <v>1975.04</v>
          </cell>
        </row>
        <row r="2452">
          <cell r="A2452">
            <v>6500</v>
          </cell>
          <cell r="B2452" t="str">
            <v>Tubería  PVC 3" y accesorios</v>
          </cell>
          <cell r="C2452" t="str">
            <v>m</v>
          </cell>
          <cell r="D2452">
            <v>1</v>
          </cell>
          <cell r="E2452">
            <v>4.12</v>
          </cell>
        </row>
        <row r="2453">
          <cell r="A2453">
            <v>6501</v>
          </cell>
          <cell r="B2453" t="str">
            <v>UPS Bifásica  210 V 60 HZ, 6 KVA</v>
          </cell>
          <cell r="C2453" t="str">
            <v>u</v>
          </cell>
          <cell r="D2453">
            <v>1</v>
          </cell>
          <cell r="E2453">
            <v>8171.27</v>
          </cell>
        </row>
        <row r="2454">
          <cell r="A2454">
            <v>6502</v>
          </cell>
          <cell r="B2454" t="str">
            <v>UPS de 15 KVA para RACK</v>
          </cell>
          <cell r="C2454" t="str">
            <v>u</v>
          </cell>
          <cell r="D2454">
            <v>1</v>
          </cell>
          <cell r="E2454">
            <v>16086.02</v>
          </cell>
        </row>
        <row r="2455">
          <cell r="A2455">
            <v>6503</v>
          </cell>
          <cell r="B2455" t="str">
            <v>UPS Trifásica de 20 KVA</v>
          </cell>
          <cell r="C2455" t="str">
            <v>u</v>
          </cell>
          <cell r="D2455">
            <v>1</v>
          </cell>
          <cell r="E2455">
            <v>23768.79</v>
          </cell>
        </row>
        <row r="2456">
          <cell r="A2456">
            <v>6504</v>
          </cell>
          <cell r="B2456" t="str">
            <v>UPS de 25 KVA</v>
          </cell>
          <cell r="C2456" t="str">
            <v>u</v>
          </cell>
          <cell r="D2456">
            <v>1</v>
          </cell>
          <cell r="E2456">
            <v>15949.15</v>
          </cell>
        </row>
        <row r="2457">
          <cell r="A2457">
            <v>6505</v>
          </cell>
          <cell r="B2457" t="str">
            <v>UPS BIFASICO 8 KVA</v>
          </cell>
          <cell r="C2457" t="str">
            <v>u</v>
          </cell>
          <cell r="D2457">
            <v>1</v>
          </cell>
          <cell r="E2457">
            <v>13358.38</v>
          </cell>
        </row>
        <row r="2458">
          <cell r="A2458">
            <v>6506</v>
          </cell>
          <cell r="B2458" t="str">
            <v>UPS 5 KVA a 220V de alimentación incluido puesta a tierra</v>
          </cell>
          <cell r="C2458" t="str">
            <v>u</v>
          </cell>
          <cell r="D2458">
            <v>1</v>
          </cell>
          <cell r="E2458">
            <v>5018.0600000000004</v>
          </cell>
        </row>
        <row r="2459">
          <cell r="A2459">
            <v>6507</v>
          </cell>
          <cell r="B2459" t="str">
            <v>UPS trifásico de 30KVA</v>
          </cell>
          <cell r="C2459" t="str">
            <v>u</v>
          </cell>
          <cell r="D2459">
            <v>1</v>
          </cell>
          <cell r="E2459">
            <v>15919.33</v>
          </cell>
        </row>
        <row r="2460">
          <cell r="A2460">
            <v>6508</v>
          </cell>
          <cell r="B2460" t="str">
            <v>UPS de 12 KVA online</v>
          </cell>
          <cell r="C2460" t="str">
            <v>u</v>
          </cell>
          <cell r="D2460">
            <v>1</v>
          </cell>
          <cell r="E2460">
            <v>11726.03</v>
          </cell>
        </row>
        <row r="2461">
          <cell r="A2461">
            <v>6509</v>
          </cell>
          <cell r="B2461" t="str">
            <v xml:space="preserve">UPS de 10 KVA online </v>
          </cell>
          <cell r="C2461" t="str">
            <v>u</v>
          </cell>
          <cell r="D2461">
            <v>1</v>
          </cell>
          <cell r="E2461">
            <v>11084.86</v>
          </cell>
        </row>
        <row r="2462">
          <cell r="A2462">
            <v>6510</v>
          </cell>
          <cell r="B2462" t="str">
            <v>UPS  para PC escritorio</v>
          </cell>
          <cell r="C2462" t="str">
            <v>u</v>
          </cell>
          <cell r="D2462">
            <v>1</v>
          </cell>
          <cell r="E2462">
            <v>99.56</v>
          </cell>
        </row>
        <row r="2463">
          <cell r="A2463">
            <v>6511</v>
          </cell>
          <cell r="B2463" t="str">
            <v>Tensor trifásico en V "TV"</v>
          </cell>
          <cell r="C2463" t="str">
            <v>u</v>
          </cell>
          <cell r="D2463">
            <v>1</v>
          </cell>
          <cell r="E2463">
            <v>125.9</v>
          </cell>
        </row>
        <row r="2464">
          <cell r="A2464">
            <v>6512</v>
          </cell>
          <cell r="B2464" t="str">
            <v>UPS trifásico de 50KVA</v>
          </cell>
          <cell r="C2464" t="str">
            <v>u</v>
          </cell>
          <cell r="D2464">
            <v>1</v>
          </cell>
          <cell r="E2464">
            <v>50818.7</v>
          </cell>
        </row>
        <row r="2465">
          <cell r="A2465">
            <v>6513</v>
          </cell>
          <cell r="B2465" t="str">
            <v>UPS trifásico de 60KVA</v>
          </cell>
          <cell r="C2465" t="str">
            <v>u</v>
          </cell>
          <cell r="D2465">
            <v>1</v>
          </cell>
          <cell r="E2465">
            <v>60391.44</v>
          </cell>
        </row>
        <row r="2466">
          <cell r="A2466">
            <v>6514</v>
          </cell>
          <cell r="B2466" t="str">
            <v>UPS BIFASICO 10 KVA</v>
          </cell>
          <cell r="C2466" t="str">
            <v>u</v>
          </cell>
          <cell r="D2466">
            <v>1</v>
          </cell>
          <cell r="E2466">
            <v>14662.53</v>
          </cell>
        </row>
        <row r="2467">
          <cell r="A2467">
            <v>6515</v>
          </cell>
          <cell r="B2467" t="str">
            <v>UPS BIFASICO 12 KVA</v>
          </cell>
          <cell r="C2467" t="str">
            <v>u</v>
          </cell>
          <cell r="D2467">
            <v>1</v>
          </cell>
          <cell r="E2467">
            <v>15324.22</v>
          </cell>
        </row>
        <row r="2468">
          <cell r="A2468">
            <v>6516</v>
          </cell>
          <cell r="B2468" t="str">
            <v>UPS BIFASICO 15 KVA</v>
          </cell>
          <cell r="C2468" t="str">
            <v>u</v>
          </cell>
          <cell r="D2468">
            <v>1</v>
          </cell>
          <cell r="E2468">
            <v>15892.39</v>
          </cell>
        </row>
        <row r="2469">
          <cell r="A2469">
            <v>6517</v>
          </cell>
          <cell r="B2469" t="str">
            <v>UPS BIFASICO 7,5 KVA</v>
          </cell>
          <cell r="C2469" t="str">
            <v>u</v>
          </cell>
          <cell r="D2469">
            <v>1</v>
          </cell>
          <cell r="E2469">
            <v>9004.7999999999993</v>
          </cell>
        </row>
        <row r="2470">
          <cell r="A2470">
            <v>6518</v>
          </cell>
          <cell r="B2470" t="str">
            <v>UPS BIFASICO 1 KVA</v>
          </cell>
          <cell r="C2470" t="str">
            <v>u</v>
          </cell>
          <cell r="D2470">
            <v>1</v>
          </cell>
          <cell r="E2470">
            <v>1291.45</v>
          </cell>
        </row>
        <row r="2471">
          <cell r="A2471">
            <v>6519</v>
          </cell>
          <cell r="B2471" t="str">
            <v>UPS trifásico de 40KVA</v>
          </cell>
          <cell r="C2471" t="str">
            <v>u</v>
          </cell>
          <cell r="D2471">
            <v>1</v>
          </cell>
          <cell r="E2471">
            <v>44951.95</v>
          </cell>
        </row>
        <row r="2472">
          <cell r="A2472">
            <v>6520</v>
          </cell>
          <cell r="B2472" t="str">
            <v>Tablero bypass 40 KVA trifásico</v>
          </cell>
          <cell r="C2472" t="str">
            <v>u</v>
          </cell>
          <cell r="D2472">
            <v>1</v>
          </cell>
          <cell r="E2472">
            <v>1723.7</v>
          </cell>
        </row>
        <row r="2473">
          <cell r="A2473">
            <v>6521</v>
          </cell>
          <cell r="B2473" t="str">
            <v>Tablero bypass 60 KVA trifásico</v>
          </cell>
          <cell r="C2473" t="str">
            <v>u</v>
          </cell>
          <cell r="D2473">
            <v>1</v>
          </cell>
          <cell r="E2473">
            <v>1980.17</v>
          </cell>
        </row>
        <row r="2474">
          <cell r="A2474">
            <v>6522</v>
          </cell>
          <cell r="B2474" t="str">
            <v xml:space="preserve">Tablero bypass 3 KVA </v>
          </cell>
          <cell r="C2474" t="str">
            <v>u</v>
          </cell>
          <cell r="D2474">
            <v>1</v>
          </cell>
          <cell r="E2474">
            <v>309.14</v>
          </cell>
        </row>
        <row r="2475">
          <cell r="A2475">
            <v>6523</v>
          </cell>
          <cell r="B2475" t="str">
            <v>Tablero general con barras para 1300A</v>
          </cell>
          <cell r="C2475" t="str">
            <v>u</v>
          </cell>
          <cell r="D2475">
            <v>1</v>
          </cell>
          <cell r="E2475">
            <v>2483.36</v>
          </cell>
        </row>
        <row r="2476">
          <cell r="A2476">
            <v>6524</v>
          </cell>
          <cell r="B2476" t="str">
            <v>Tablero general con barras para 800A</v>
          </cell>
          <cell r="C2476" t="str">
            <v>u</v>
          </cell>
          <cell r="D2476">
            <v>1</v>
          </cell>
          <cell r="E2476">
            <v>2361.2800000000002</v>
          </cell>
        </row>
        <row r="2477">
          <cell r="A2477">
            <v>6525</v>
          </cell>
          <cell r="B2477" t="str">
            <v>Tablero general con barras para 600A</v>
          </cell>
          <cell r="C2477" t="str">
            <v>u</v>
          </cell>
          <cell r="D2477">
            <v>1</v>
          </cell>
          <cell r="E2477">
            <v>2225.31</v>
          </cell>
        </row>
        <row r="2478">
          <cell r="A2478">
            <v>6526</v>
          </cell>
          <cell r="B2478" t="str">
            <v>Tablero general con barras para 400A</v>
          </cell>
          <cell r="C2478" t="str">
            <v>u</v>
          </cell>
          <cell r="D2478">
            <v>1</v>
          </cell>
          <cell r="E2478">
            <v>997.56</v>
          </cell>
        </row>
        <row r="2479">
          <cell r="A2479">
            <v>6527</v>
          </cell>
          <cell r="B2479" t="str">
            <v>Alimentador THHN (3x4/0+2x3/0)AWG sin tubería</v>
          </cell>
          <cell r="C2479" t="str">
            <v>m</v>
          </cell>
          <cell r="D2479">
            <v>1</v>
          </cell>
          <cell r="E2479">
            <v>108.67</v>
          </cell>
        </row>
        <row r="2480">
          <cell r="A2480">
            <v>6528</v>
          </cell>
          <cell r="B2480" t="str">
            <v>Alimentador TTU (2x6+1x6+1x8)AWG sin tubería</v>
          </cell>
          <cell r="C2480" t="str">
            <v>m</v>
          </cell>
          <cell r="D2480">
            <v>1</v>
          </cell>
          <cell r="E2480">
            <v>13.23</v>
          </cell>
        </row>
        <row r="2481">
          <cell r="A2481">
            <v>6529</v>
          </cell>
          <cell r="B2481" t="str">
            <v>Alimentador TTU (2x2/0+1x2/0)AWG sin tubería</v>
          </cell>
          <cell r="C2481" t="str">
            <v>m</v>
          </cell>
          <cell r="D2481">
            <v>1</v>
          </cell>
          <cell r="E2481">
            <v>46.79</v>
          </cell>
        </row>
        <row r="2482">
          <cell r="A2482">
            <v>6530</v>
          </cell>
          <cell r="B2482" t="str">
            <v>Alimentador THHN 2x10+1x#12 EMT 3/4" coc.electric y lavadora</v>
          </cell>
          <cell r="C2482" t="str">
            <v>m</v>
          </cell>
          <cell r="D2482">
            <v>1</v>
          </cell>
          <cell r="E2482">
            <v>7.92</v>
          </cell>
        </row>
        <row r="2483">
          <cell r="A2483">
            <v>6531</v>
          </cell>
          <cell r="B2483" t="str">
            <v>Alimentador THHN 2x8 EMT 3/4" Emt 3/4" para ducha</v>
          </cell>
          <cell r="C2483" t="str">
            <v>m</v>
          </cell>
          <cell r="D2483">
            <v>1</v>
          </cell>
          <cell r="E2483">
            <v>8.73</v>
          </cell>
        </row>
        <row r="2484">
          <cell r="A2484">
            <v>6532</v>
          </cell>
          <cell r="B2484" t="str">
            <v>Breakers caja moldeada 2P-90A</v>
          </cell>
          <cell r="C2484" t="str">
            <v>u</v>
          </cell>
          <cell r="D2484">
            <v>1</v>
          </cell>
          <cell r="E2484">
            <v>86.37</v>
          </cell>
        </row>
        <row r="2485">
          <cell r="A2485">
            <v>6533</v>
          </cell>
          <cell r="B2485" t="str">
            <v>Breakers caja moldeada 3P-325A</v>
          </cell>
          <cell r="C2485" t="str">
            <v>u</v>
          </cell>
          <cell r="D2485">
            <v>1</v>
          </cell>
          <cell r="E2485">
            <v>851.11</v>
          </cell>
        </row>
        <row r="2486">
          <cell r="A2486">
            <v>6534</v>
          </cell>
          <cell r="B2486" t="str">
            <v>Sistema de tierra con tres varillas en triangulo de 2,5m de lado</v>
          </cell>
          <cell r="C2486" t="str">
            <v>u</v>
          </cell>
          <cell r="D2486">
            <v>1</v>
          </cell>
          <cell r="E2486">
            <v>427.05</v>
          </cell>
        </row>
        <row r="2487">
          <cell r="A2487">
            <v>6535</v>
          </cell>
          <cell r="B2487" t="str">
            <v>Tomacorriente dobles polarizado grado hospital</v>
          </cell>
          <cell r="C2487" t="str">
            <v>u</v>
          </cell>
          <cell r="D2487">
            <v>1</v>
          </cell>
          <cell r="E2487">
            <v>19.04</v>
          </cell>
        </row>
        <row r="2488">
          <cell r="A2488">
            <v>6536</v>
          </cell>
          <cell r="B2488" t="str">
            <v>Generador trifásico 200KVA con tablero de transferencia Automática de 200KVA</v>
          </cell>
          <cell r="C2488" t="str">
            <v>u</v>
          </cell>
          <cell r="D2488">
            <v>1</v>
          </cell>
          <cell r="E2488">
            <v>87272.69</v>
          </cell>
        </row>
        <row r="2489">
          <cell r="A2489">
            <v>6537</v>
          </cell>
          <cell r="B2489" t="str">
            <v>Luminarias Fluorescente antideslumbrantes 2x54 W T5</v>
          </cell>
          <cell r="C2489" t="str">
            <v>u</v>
          </cell>
          <cell r="D2489">
            <v>1</v>
          </cell>
          <cell r="E2489">
            <v>329.65</v>
          </cell>
        </row>
        <row r="2490">
          <cell r="A2490">
            <v>6538</v>
          </cell>
          <cell r="B2490" t="str">
            <v>Luminaria incandescente 100W plafón</v>
          </cell>
          <cell r="C2490" t="str">
            <v>u</v>
          </cell>
          <cell r="D2490">
            <v>1</v>
          </cell>
          <cell r="E2490">
            <v>4.68</v>
          </cell>
        </row>
        <row r="2491">
          <cell r="A2491">
            <v>6539</v>
          </cell>
          <cell r="B2491" t="str">
            <v>Pozo eléctrico de 0,40x0,40x0,60 con tapa con cerco metálico</v>
          </cell>
          <cell r="C2491" t="str">
            <v>u</v>
          </cell>
          <cell r="D2491">
            <v>1</v>
          </cell>
          <cell r="E2491">
            <v>76.72</v>
          </cell>
        </row>
        <row r="2492">
          <cell r="A2492">
            <v>6540</v>
          </cell>
          <cell r="B2492" t="str">
            <v>Salida especial 220V  (2x#10 F+#12T) conduit pesado 1"</v>
          </cell>
          <cell r="C2492" t="str">
            <v>u</v>
          </cell>
          <cell r="D2492">
            <v>1</v>
          </cell>
          <cell r="E2492">
            <v>76.08</v>
          </cell>
        </row>
        <row r="2493">
          <cell r="A2493">
            <v>6541</v>
          </cell>
          <cell r="B2493" t="str">
            <v>Salida para extractor  (2x#10 F+#12T) EMT 3/4"</v>
          </cell>
          <cell r="C2493" t="str">
            <v>u</v>
          </cell>
          <cell r="D2493">
            <v>1</v>
          </cell>
          <cell r="E2493">
            <v>85.68</v>
          </cell>
        </row>
        <row r="2494">
          <cell r="A2494">
            <v>6542</v>
          </cell>
          <cell r="B2494" t="str">
            <v>Alimentador 3x2+1x2+1x4 TTU tubería PVC 2"</v>
          </cell>
          <cell r="C2494" t="str">
            <v>m</v>
          </cell>
          <cell r="D2494">
            <v>1</v>
          </cell>
          <cell r="E2494">
            <v>49.18</v>
          </cell>
        </row>
        <row r="2495">
          <cell r="A2495">
            <v>6543</v>
          </cell>
          <cell r="B2495" t="str">
            <v>Alimentador TTU 3x1/0+1x2+1x4 AWG tubería PVC 2"</v>
          </cell>
          <cell r="C2495" t="str">
            <v>m</v>
          </cell>
          <cell r="D2495">
            <v>1</v>
          </cell>
          <cell r="E2495">
            <v>53.72</v>
          </cell>
        </row>
        <row r="2496">
          <cell r="A2496">
            <v>6544</v>
          </cell>
          <cell r="B2496" t="str">
            <v>Alimentador TTU 2x6 tubería 2"</v>
          </cell>
          <cell r="C2496" t="str">
            <v>m</v>
          </cell>
          <cell r="D2496">
            <v>1</v>
          </cell>
          <cell r="E2496">
            <v>11.55</v>
          </cell>
        </row>
        <row r="2497">
          <cell r="A2497">
            <v>6545</v>
          </cell>
          <cell r="B2497" t="str">
            <v>Breaker DIN tripolar 20A</v>
          </cell>
          <cell r="C2497" t="str">
            <v>u</v>
          </cell>
          <cell r="D2497">
            <v>1</v>
          </cell>
          <cell r="E2497">
            <v>38.81</v>
          </cell>
        </row>
        <row r="2498">
          <cell r="A2498">
            <v>6546</v>
          </cell>
          <cell r="B2498" t="str">
            <v>Breaker DIN tripolar 32A</v>
          </cell>
          <cell r="C2498" t="str">
            <v>u</v>
          </cell>
          <cell r="D2498">
            <v>1</v>
          </cell>
          <cell r="E2498">
            <v>37.08</v>
          </cell>
        </row>
        <row r="2499">
          <cell r="A2499">
            <v>6547</v>
          </cell>
          <cell r="B2499" t="str">
            <v>Breaker 3P 15A</v>
          </cell>
          <cell r="C2499" t="str">
            <v>u</v>
          </cell>
          <cell r="D2499">
            <v>1</v>
          </cell>
          <cell r="E2499">
            <v>37.549999999999997</v>
          </cell>
        </row>
        <row r="2500">
          <cell r="A2500">
            <v>6548</v>
          </cell>
          <cell r="B2500" t="str">
            <v>Alimentador TTU 2x2 tubería PVC 2"</v>
          </cell>
          <cell r="C2500" t="str">
            <v>m</v>
          </cell>
          <cell r="D2500">
            <v>1</v>
          </cell>
          <cell r="E2500">
            <v>20.79</v>
          </cell>
        </row>
        <row r="2501">
          <cell r="A2501">
            <v>6549</v>
          </cell>
          <cell r="B2501" t="str">
            <v>Alimentador TTU 2x10 tubería PVC 2"</v>
          </cell>
          <cell r="C2501" t="str">
            <v>m</v>
          </cell>
          <cell r="D2501">
            <v>1</v>
          </cell>
          <cell r="E2501">
            <v>6.64</v>
          </cell>
        </row>
        <row r="2502">
          <cell r="A2502">
            <v>6550</v>
          </cell>
          <cell r="B2502" t="str">
            <v>Alimentador TTU 3x4+1x2 tubería PVC 2"</v>
          </cell>
          <cell r="C2502" t="str">
            <v>m</v>
          </cell>
          <cell r="D2502">
            <v>1</v>
          </cell>
          <cell r="E2502">
            <v>27.01</v>
          </cell>
        </row>
        <row r="2503">
          <cell r="A2503">
            <v>6551</v>
          </cell>
          <cell r="B2503" t="str">
            <v>Alimentador TTU 3x8+1x8+1x10 AWG tubería de 2"</v>
          </cell>
          <cell r="C2503" t="str">
            <v>m</v>
          </cell>
          <cell r="D2503">
            <v>1</v>
          </cell>
          <cell r="E2503">
            <v>14.18</v>
          </cell>
        </row>
        <row r="2504">
          <cell r="A2504">
            <v>6552</v>
          </cell>
          <cell r="B2504" t="str">
            <v>Ampliación de cámara de transformación de 250KVA a 550KVA, con dos transformadores de 150KVA incluye gestión en empresa eléctrica</v>
          </cell>
          <cell r="C2504" t="str">
            <v>u</v>
          </cell>
          <cell r="D2504">
            <v>1</v>
          </cell>
          <cell r="E2504">
            <v>21220.18</v>
          </cell>
        </row>
        <row r="2505">
          <cell r="A2505">
            <v>6553</v>
          </cell>
          <cell r="B2505" t="str">
            <v>Alimentador THHN  (2x#10 F+#10T) EMT 3/4"</v>
          </cell>
          <cell r="C2505" t="str">
            <v>m</v>
          </cell>
          <cell r="D2505">
            <v>1</v>
          </cell>
          <cell r="E2505">
            <v>7.88</v>
          </cell>
        </row>
        <row r="2506">
          <cell r="A2506">
            <v>6554</v>
          </cell>
          <cell r="B2506" t="str">
            <v>Alimentador THHN  (2x#10 F+#10T) BX 3/4"</v>
          </cell>
          <cell r="C2506" t="str">
            <v>m</v>
          </cell>
          <cell r="D2506">
            <v>1</v>
          </cell>
          <cell r="E2506">
            <v>6.71</v>
          </cell>
        </row>
        <row r="2507">
          <cell r="A2507">
            <v>6555</v>
          </cell>
          <cell r="B2507" t="str">
            <v>Alimentador THHN  (2x#12 F+#12T) BX 1/2"</v>
          </cell>
          <cell r="C2507" t="str">
            <v>m</v>
          </cell>
          <cell r="D2507">
            <v>1</v>
          </cell>
          <cell r="E2507">
            <v>4.51</v>
          </cell>
        </row>
        <row r="2508">
          <cell r="A2508">
            <v>6556</v>
          </cell>
          <cell r="B2508" t="str">
            <v>Alimentador THHN  (2x#12 F+#12T) EMT 1/2"</v>
          </cell>
          <cell r="C2508" t="str">
            <v>m</v>
          </cell>
          <cell r="D2508">
            <v>1</v>
          </cell>
          <cell r="E2508">
            <v>5.24</v>
          </cell>
        </row>
        <row r="2509">
          <cell r="A2509">
            <v>6557</v>
          </cell>
          <cell r="B2509" t="str">
            <v>Alimentador THHN  (2x#6 F+#6T) EMT  1 1/2"</v>
          </cell>
          <cell r="C2509" t="str">
            <v>m</v>
          </cell>
          <cell r="D2509">
            <v>1</v>
          </cell>
          <cell r="E2509">
            <v>18.36</v>
          </cell>
        </row>
        <row r="2510">
          <cell r="A2510">
            <v>6558</v>
          </cell>
          <cell r="B2510" t="str">
            <v>Alimentador THHN 3x10+1x10</v>
          </cell>
          <cell r="C2510" t="str">
            <v>m</v>
          </cell>
          <cell r="D2510">
            <v>1</v>
          </cell>
          <cell r="E2510">
            <v>5.48</v>
          </cell>
        </row>
        <row r="2511">
          <cell r="A2511">
            <v>6559</v>
          </cell>
          <cell r="B2511" t="str">
            <v>Acometida THHN 2x1/0+1x2+1x4 AWG</v>
          </cell>
          <cell r="C2511" t="str">
            <v>m</v>
          </cell>
          <cell r="D2511">
            <v>1</v>
          </cell>
          <cell r="E2511">
            <v>35.729999999999997</v>
          </cell>
        </row>
        <row r="2512">
          <cell r="A2512">
            <v>6560</v>
          </cell>
          <cell r="B2512" t="str">
            <v>Poste de hormigón de 10X500KG incluye montaje</v>
          </cell>
          <cell r="C2512" t="str">
            <v>u</v>
          </cell>
          <cell r="D2512">
            <v>1</v>
          </cell>
          <cell r="E2512">
            <v>315.89</v>
          </cell>
        </row>
        <row r="2513">
          <cell r="A2513">
            <v>6561</v>
          </cell>
          <cell r="B2513" t="str">
            <v>Luminaria tipo globo de 70W Na- a220V</v>
          </cell>
          <cell r="C2513" t="str">
            <v>u</v>
          </cell>
          <cell r="D2513">
            <v>1</v>
          </cell>
          <cell r="E2513">
            <v>123.19</v>
          </cell>
        </row>
        <row r="2514">
          <cell r="A2514">
            <v>6562</v>
          </cell>
          <cell r="B2514" t="str">
            <v>Alimentador cable sucre # 12, tubería PVC 3/4"</v>
          </cell>
          <cell r="C2514" t="str">
            <v>m</v>
          </cell>
          <cell r="D2514">
            <v>1</v>
          </cell>
          <cell r="E2514">
            <v>5.31</v>
          </cell>
        </row>
        <row r="2515">
          <cell r="A2515">
            <v>6563</v>
          </cell>
          <cell r="B2515" t="str">
            <v>Alimentador TTU 3x2 + 2x4 AWG</v>
          </cell>
          <cell r="C2515" t="str">
            <v>m</v>
          </cell>
          <cell r="D2515">
            <v>1</v>
          </cell>
          <cell r="E2515">
            <v>36.01</v>
          </cell>
        </row>
        <row r="2516">
          <cell r="A2516">
            <v>6564</v>
          </cell>
          <cell r="B2516" t="str">
            <v>Tubería PVC 1 1/2" y accesorios</v>
          </cell>
          <cell r="C2516" t="str">
            <v>m</v>
          </cell>
          <cell r="D2516">
            <v>1</v>
          </cell>
          <cell r="E2516">
            <v>2.39</v>
          </cell>
        </row>
        <row r="2517">
          <cell r="A2517">
            <v>6565</v>
          </cell>
          <cell r="B2517" t="str">
            <v>Alimentador TTU 3x2 + 1x4 AWG</v>
          </cell>
          <cell r="C2517" t="str">
            <v>m</v>
          </cell>
          <cell r="D2517">
            <v>1</v>
          </cell>
          <cell r="E2517">
            <v>30.09</v>
          </cell>
        </row>
        <row r="2518">
          <cell r="A2518">
            <v>6566</v>
          </cell>
          <cell r="B2518" t="str">
            <v>Acometida (3#4TTU)+1T#6</v>
          </cell>
          <cell r="C2518" t="str">
            <v>m</v>
          </cell>
          <cell r="D2518">
            <v>1</v>
          </cell>
          <cell r="E2518">
            <v>20.12</v>
          </cell>
        </row>
        <row r="2519">
          <cell r="A2519">
            <v>6567</v>
          </cell>
          <cell r="B2519" t="str">
            <v>Tablero de distribución 300 A</v>
          </cell>
          <cell r="C2519" t="str">
            <v>u</v>
          </cell>
          <cell r="D2519">
            <v>1</v>
          </cell>
          <cell r="E2519">
            <v>797.73</v>
          </cell>
        </row>
        <row r="2520">
          <cell r="A2520">
            <v>6568</v>
          </cell>
          <cell r="B2520" t="str">
            <v>Tablero de distribución 200 A</v>
          </cell>
          <cell r="C2520" t="str">
            <v>u</v>
          </cell>
          <cell r="D2520">
            <v>1</v>
          </cell>
          <cell r="E2520">
            <v>797.73</v>
          </cell>
        </row>
        <row r="2521">
          <cell r="A2521">
            <v>6569</v>
          </cell>
          <cell r="B2521" t="str">
            <v>Breaker caja moldeada 3P, regulable de 750A</v>
          </cell>
          <cell r="C2521" t="str">
            <v>u</v>
          </cell>
          <cell r="D2521">
            <v>1</v>
          </cell>
          <cell r="E2521">
            <v>1883.1</v>
          </cell>
        </row>
        <row r="2522">
          <cell r="A2522">
            <v>6570</v>
          </cell>
          <cell r="B2522" t="str">
            <v>Tablero de distribución de 600 A</v>
          </cell>
          <cell r="C2522" t="str">
            <v>u</v>
          </cell>
          <cell r="D2522">
            <v>1</v>
          </cell>
          <cell r="E2522">
            <v>964.43</v>
          </cell>
        </row>
        <row r="2523">
          <cell r="A2523">
            <v>6571</v>
          </cell>
          <cell r="B2523" t="str">
            <v>Tablero de distribución de 800 A</v>
          </cell>
          <cell r="C2523" t="str">
            <v>u</v>
          </cell>
          <cell r="D2523">
            <v>1</v>
          </cell>
          <cell r="E2523">
            <v>964.43</v>
          </cell>
        </row>
        <row r="2524">
          <cell r="A2524">
            <v>6572</v>
          </cell>
          <cell r="B2524" t="str">
            <v>Tablero de distribución de 1000 A</v>
          </cell>
          <cell r="C2524" t="str">
            <v>u</v>
          </cell>
          <cell r="D2524">
            <v>1</v>
          </cell>
          <cell r="E2524">
            <v>1669.72</v>
          </cell>
        </row>
        <row r="2525">
          <cell r="A2525">
            <v>6573</v>
          </cell>
          <cell r="B2525" t="str">
            <v>Alimentador THHN 2 (3x3/0+2x2/0)AWG</v>
          </cell>
          <cell r="C2525" t="str">
            <v>m</v>
          </cell>
          <cell r="D2525">
            <v>1</v>
          </cell>
          <cell r="E2525">
            <v>186.05</v>
          </cell>
        </row>
        <row r="2526">
          <cell r="A2526">
            <v>6574</v>
          </cell>
          <cell r="B2526" t="str">
            <v>Alimentador THHN 3 (3x3/0+2x2/0)AWG</v>
          </cell>
          <cell r="C2526" t="str">
            <v>m</v>
          </cell>
          <cell r="D2526">
            <v>1</v>
          </cell>
          <cell r="E2526">
            <v>274.61</v>
          </cell>
        </row>
        <row r="2527">
          <cell r="A2527">
            <v>6575</v>
          </cell>
          <cell r="B2527" t="str">
            <v>Acometida con Cable XLPE 25KV con aislamiento para uso subterráneo</v>
          </cell>
          <cell r="C2527" t="str">
            <v>m</v>
          </cell>
          <cell r="D2527">
            <v>1</v>
          </cell>
          <cell r="E2527">
            <v>14.65</v>
          </cell>
        </row>
        <row r="2528">
          <cell r="A2528">
            <v>6576</v>
          </cell>
          <cell r="B2528" t="str">
            <v>Transformador trifásico 250KVA PADMOUNTED 13200 KV / 220 V</v>
          </cell>
          <cell r="C2528" t="str">
            <v>u</v>
          </cell>
          <cell r="D2528">
            <v>1</v>
          </cell>
          <cell r="E2528">
            <v>18372.990000000002</v>
          </cell>
        </row>
        <row r="2529">
          <cell r="A2529">
            <v>6577</v>
          </cell>
          <cell r="B2529" t="str">
            <v>Transformador trifásico 150KVA PADMOUNTED 13200 KV / 220 V</v>
          </cell>
          <cell r="C2529" t="str">
            <v>u</v>
          </cell>
          <cell r="D2529">
            <v>1</v>
          </cell>
          <cell r="E2529">
            <v>16218.65</v>
          </cell>
        </row>
        <row r="2530">
          <cell r="A2530">
            <v>6578</v>
          </cell>
          <cell r="B2530" t="str">
            <v>Alimentador ST-UPS3 y AA THHN (3x4+1x6N+1x6T)AWG EMT 1"</v>
          </cell>
          <cell r="C2530" t="str">
            <v>m</v>
          </cell>
          <cell r="D2530">
            <v>1</v>
          </cell>
          <cell r="E2530">
            <v>25.63</v>
          </cell>
        </row>
        <row r="2531">
          <cell r="A2531">
            <v>6579</v>
          </cell>
          <cell r="B2531" t="str">
            <v>Transformador trifásico  PADMOUNTED 75KVA 380/400/440/480</v>
          </cell>
          <cell r="C2531" t="str">
            <v>u</v>
          </cell>
          <cell r="D2531">
            <v>1</v>
          </cell>
          <cell r="E2531">
            <v>5901.87</v>
          </cell>
        </row>
        <row r="2532">
          <cell r="A2532">
            <v>6580</v>
          </cell>
          <cell r="B2532" t="str">
            <v>Alimentador UPS 3x1/0+1x1/0+1x2 THHN</v>
          </cell>
          <cell r="C2532" t="str">
            <v>m</v>
          </cell>
          <cell r="D2532">
            <v>1</v>
          </cell>
          <cell r="E2532">
            <v>55.27</v>
          </cell>
        </row>
        <row r="2533">
          <cell r="A2533">
            <v>6581</v>
          </cell>
          <cell r="B2533" t="str">
            <v>Alimentador para cortinas de aire 2x12+1x14T  THHN EMT 1/2"</v>
          </cell>
          <cell r="C2533" t="str">
            <v>m</v>
          </cell>
          <cell r="D2533">
            <v>1</v>
          </cell>
          <cell r="E2533">
            <v>4.57</v>
          </cell>
        </row>
        <row r="2534">
          <cell r="A2534">
            <v>6582</v>
          </cell>
          <cell r="B2534" t="str">
            <v>Tablero de distribución con barras 125A</v>
          </cell>
          <cell r="C2534" t="str">
            <v>u</v>
          </cell>
          <cell r="D2534">
            <v>1</v>
          </cell>
          <cell r="E2534">
            <v>818.2</v>
          </cell>
        </row>
        <row r="2535">
          <cell r="A2535">
            <v>6583</v>
          </cell>
          <cell r="B2535" t="str">
            <v>Alimentador TTU 3x6 + 2x8 AWG</v>
          </cell>
          <cell r="C2535" t="str">
            <v>m</v>
          </cell>
          <cell r="D2535">
            <v>1</v>
          </cell>
          <cell r="E2535">
            <v>16.04</v>
          </cell>
        </row>
        <row r="2536">
          <cell r="A2536">
            <v>6584</v>
          </cell>
          <cell r="B2536" t="str">
            <v>Alimentador TTU 3x4 + 2x2 AWG</v>
          </cell>
          <cell r="C2536" t="str">
            <v>m</v>
          </cell>
          <cell r="D2536">
            <v>1</v>
          </cell>
          <cell r="E2536">
            <v>33.049999999999997</v>
          </cell>
        </row>
        <row r="2537">
          <cell r="A2537">
            <v>6585</v>
          </cell>
          <cell r="B2537" t="str">
            <v>Tablero bypass 50 KVA para UPS</v>
          </cell>
          <cell r="C2537" t="str">
            <v>u</v>
          </cell>
          <cell r="D2537">
            <v>1</v>
          </cell>
          <cell r="E2537">
            <v>1851.94</v>
          </cell>
        </row>
        <row r="2538">
          <cell r="A2538">
            <v>6586</v>
          </cell>
          <cell r="B2538" t="str">
            <v>Generador trifásico 220V/127V 75KVA</v>
          </cell>
          <cell r="C2538" t="str">
            <v>u</v>
          </cell>
          <cell r="D2538">
            <v>1</v>
          </cell>
          <cell r="E2538">
            <v>29104.95</v>
          </cell>
        </row>
        <row r="2539">
          <cell r="A2539">
            <v>6587</v>
          </cell>
          <cell r="B2539" t="str">
            <v>Alimentador TTU 3x1/0+2x2</v>
          </cell>
          <cell r="C2539" t="str">
            <v>m</v>
          </cell>
          <cell r="D2539">
            <v>1</v>
          </cell>
          <cell r="E2539">
            <v>54.22</v>
          </cell>
        </row>
        <row r="2540">
          <cell r="A2540">
            <v>6588</v>
          </cell>
          <cell r="B2540" t="str">
            <v xml:space="preserve">Alimentador THHN 3x2/0 + 2 x!/0 </v>
          </cell>
          <cell r="C2540" t="str">
            <v xml:space="preserve">m </v>
          </cell>
          <cell r="D2540">
            <v>1</v>
          </cell>
          <cell r="E2540">
            <v>71.31</v>
          </cell>
        </row>
        <row r="2541">
          <cell r="A2541">
            <v>6589</v>
          </cell>
          <cell r="B2541" t="str">
            <v xml:space="preserve">Acometida en baja tensión THHN 2(3x3/0 + 2x2/0 AWG) </v>
          </cell>
          <cell r="C2541" t="str">
            <v xml:space="preserve">m </v>
          </cell>
          <cell r="D2541">
            <v>1</v>
          </cell>
          <cell r="E2541">
            <v>172.83</v>
          </cell>
        </row>
        <row r="2542">
          <cell r="A2542">
            <v>6590</v>
          </cell>
          <cell r="B2542" t="str">
            <v xml:space="preserve">Acometida en baja tensión THHN 2(3x2/0 + 2x1/0 AWG) </v>
          </cell>
          <cell r="C2542" t="str">
            <v>m</v>
          </cell>
          <cell r="D2542">
            <v>1</v>
          </cell>
          <cell r="E2542">
            <v>137.12</v>
          </cell>
        </row>
        <row r="2543">
          <cell r="A2543">
            <v>6591</v>
          </cell>
          <cell r="B2543" t="str">
            <v>Tablero de distribución de 400 A</v>
          </cell>
          <cell r="C2543" t="str">
            <v>U</v>
          </cell>
          <cell r="D2543">
            <v>1</v>
          </cell>
          <cell r="E2543">
            <v>884.93</v>
          </cell>
        </row>
        <row r="2544">
          <cell r="A2544">
            <v>6592</v>
          </cell>
          <cell r="B2544" t="str">
            <v>Tablero de transferencia automática de 75 KVA</v>
          </cell>
          <cell r="C2544" t="str">
            <v>u</v>
          </cell>
          <cell r="D2544">
            <v>1</v>
          </cell>
          <cell r="E2544">
            <v>6298.76</v>
          </cell>
        </row>
        <row r="2545">
          <cell r="A2545">
            <v>6593</v>
          </cell>
          <cell r="B2545" t="str">
            <v>Transformador trifásico 125KVA PADMOUNTED 13200 KV / 220 V</v>
          </cell>
          <cell r="C2545" t="str">
            <v>u</v>
          </cell>
          <cell r="D2545">
            <v>1</v>
          </cell>
          <cell r="E2545">
            <v>14638.79</v>
          </cell>
        </row>
        <row r="2546">
          <cell r="A2546">
            <v>6594</v>
          </cell>
          <cell r="B2546" t="str">
            <v>Alimentador 2#6 + 1#10 pvc 1"</v>
          </cell>
          <cell r="C2546" t="str">
            <v>m</v>
          </cell>
          <cell r="D2546">
            <v>1</v>
          </cell>
          <cell r="E2546">
            <v>10.49</v>
          </cell>
        </row>
        <row r="2547">
          <cell r="A2547">
            <v>6595</v>
          </cell>
          <cell r="B2547" t="str">
            <v xml:space="preserve">Alimentador THHN 3x12 </v>
          </cell>
          <cell r="C2547" t="str">
            <v>m</v>
          </cell>
          <cell r="D2547">
            <v>1</v>
          </cell>
          <cell r="E2547">
            <v>5.69</v>
          </cell>
        </row>
        <row r="2548">
          <cell r="A2548">
            <v>6596</v>
          </cell>
          <cell r="B2548" t="str">
            <v>Manguera de 1"</v>
          </cell>
          <cell r="C2548" t="str">
            <v>m</v>
          </cell>
          <cell r="D2548">
            <v>1</v>
          </cell>
          <cell r="E2548">
            <v>1.1000000000000001</v>
          </cell>
        </row>
        <row r="2549">
          <cell r="A2549">
            <v>6597</v>
          </cell>
          <cell r="B2549" t="str">
            <v>Tomacorriente normal polarizado GFCI</v>
          </cell>
          <cell r="C2549" t="str">
            <v>u</v>
          </cell>
          <cell r="D2549">
            <v>1</v>
          </cell>
          <cell r="E2549">
            <v>32.18</v>
          </cell>
        </row>
        <row r="2550">
          <cell r="A2550">
            <v>6598</v>
          </cell>
          <cell r="B2550" t="str">
            <v>Lámpara fluorescente T5 56W HO</v>
          </cell>
          <cell r="C2550" t="str">
            <v>u</v>
          </cell>
          <cell r="D2550">
            <v>1</v>
          </cell>
          <cell r="E2550">
            <v>151.47</v>
          </cell>
        </row>
        <row r="2551">
          <cell r="A2551">
            <v>6599</v>
          </cell>
          <cell r="B2551" t="str">
            <v>Conmutador 4 vías</v>
          </cell>
          <cell r="C2551" t="str">
            <v>u</v>
          </cell>
          <cell r="D2551">
            <v>1</v>
          </cell>
          <cell r="E2551">
            <v>24.82</v>
          </cell>
        </row>
        <row r="2552">
          <cell r="A2552">
            <v>6600</v>
          </cell>
          <cell r="B2552" t="str">
            <v>Tablero de Bypass  con selector de 50A un polo</v>
          </cell>
          <cell r="C2552" t="str">
            <v>u</v>
          </cell>
          <cell r="D2552">
            <v>1</v>
          </cell>
          <cell r="E2552">
            <v>316.48</v>
          </cell>
        </row>
        <row r="2553">
          <cell r="A2553">
            <v>6601</v>
          </cell>
          <cell r="B2553" t="str">
            <v>Caja de revisión de 60x60 eléctrico con tapa y cerco metálico</v>
          </cell>
          <cell r="C2553" t="str">
            <v>u</v>
          </cell>
          <cell r="D2553">
            <v>1</v>
          </cell>
          <cell r="E2553">
            <v>96.3</v>
          </cell>
        </row>
        <row r="2554">
          <cell r="A2554">
            <v>6602</v>
          </cell>
          <cell r="B2554" t="str">
            <v>Lampara de piso tipo LED 6w ip-68</v>
          </cell>
          <cell r="C2554" t="str">
            <v>u</v>
          </cell>
          <cell r="D2554">
            <v>1</v>
          </cell>
          <cell r="E2554">
            <v>83.67</v>
          </cell>
        </row>
        <row r="2555">
          <cell r="A2555">
            <v>6603</v>
          </cell>
          <cell r="B2555" t="str">
            <v>Acometida 2x#12+1x#14T  THHN tubería EMT 3/4</v>
          </cell>
          <cell r="C2555" t="str">
            <v>m</v>
          </cell>
          <cell r="D2555">
            <v>1</v>
          </cell>
          <cell r="E2555">
            <v>5.1100000000000003</v>
          </cell>
        </row>
        <row r="2556">
          <cell r="A2556">
            <v>6604</v>
          </cell>
          <cell r="B2556" t="str">
            <v>Acometida TTU 3x6 + 2x8 AWG PVC 4"</v>
          </cell>
          <cell r="C2556" t="str">
            <v>m</v>
          </cell>
          <cell r="D2556">
            <v>1</v>
          </cell>
          <cell r="E2556">
            <v>20.68</v>
          </cell>
        </row>
        <row r="2557">
          <cell r="A2557">
            <v>6605</v>
          </cell>
          <cell r="B2557" t="str">
            <v>Acometida 2x#8+1x#10T  THHN tubería EMT 3/4</v>
          </cell>
          <cell r="C2557" t="str">
            <v>m</v>
          </cell>
          <cell r="D2557">
            <v>1</v>
          </cell>
          <cell r="E2557">
            <v>9.0399999999999991</v>
          </cell>
        </row>
        <row r="2558">
          <cell r="A2558">
            <v>6606</v>
          </cell>
          <cell r="B2558" t="str">
            <v>Tablero de distribucion principal con 2breakers de 3P 50A</v>
          </cell>
          <cell r="C2558" t="str">
            <v>u</v>
          </cell>
          <cell r="D2558">
            <v>1</v>
          </cell>
          <cell r="E2558">
            <v>350.01</v>
          </cell>
        </row>
        <row r="2559">
          <cell r="A2559">
            <v>6607</v>
          </cell>
          <cell r="B2559" t="str">
            <v>Acometida TTU 2x8 + 1x8 +1x10 AWG PVC 2"</v>
          </cell>
          <cell r="C2559" t="str">
            <v>m</v>
          </cell>
          <cell r="D2559">
            <v>1</v>
          </cell>
          <cell r="E2559">
            <v>11.86</v>
          </cell>
        </row>
        <row r="2560">
          <cell r="A2560">
            <v>6608</v>
          </cell>
          <cell r="B2560" t="str">
            <v>Acometida en BT 3#2TTU</v>
          </cell>
          <cell r="C2560" t="str">
            <v>m</v>
          </cell>
          <cell r="D2560">
            <v>1</v>
          </cell>
          <cell r="E2560">
            <v>25.19</v>
          </cell>
        </row>
        <row r="2561">
          <cell r="A2561">
            <v>6609</v>
          </cell>
          <cell r="B2561" t="str">
            <v xml:space="preserve">Boquilla de baquelita y foco ahorrador </v>
          </cell>
          <cell r="C2561" t="str">
            <v>u</v>
          </cell>
          <cell r="D2561">
            <v>1</v>
          </cell>
          <cell r="E2561">
            <v>6.57</v>
          </cell>
        </row>
        <row r="2562">
          <cell r="A2562">
            <v>6610</v>
          </cell>
          <cell r="B2562" t="str">
            <v>Manguera negra de 2" 6ATM de presion</v>
          </cell>
          <cell r="C2562" t="str">
            <v>u</v>
          </cell>
          <cell r="D2562">
            <v>1</v>
          </cell>
          <cell r="E2562">
            <v>5.17</v>
          </cell>
        </row>
        <row r="2563">
          <cell r="A2563">
            <v>6611</v>
          </cell>
          <cell r="B2563" t="str">
            <v>Alimentador SUPERFLEX (2x8+1x8+1x8) AWG</v>
          </cell>
          <cell r="C2563" t="str">
            <v>m</v>
          </cell>
          <cell r="D2563">
            <v>1</v>
          </cell>
          <cell r="E2563">
            <v>8.2799999999999994</v>
          </cell>
        </row>
        <row r="2564">
          <cell r="A2564">
            <v>6612</v>
          </cell>
          <cell r="B2564" t="str">
            <v>Canalizacion con 6 tuberias PVC tipo TDP de 4"</v>
          </cell>
          <cell r="C2564" t="str">
            <v>m</v>
          </cell>
          <cell r="D2564">
            <v>1</v>
          </cell>
          <cell r="E2564">
            <v>34.22</v>
          </cell>
        </row>
        <row r="2565">
          <cell r="A2565">
            <v>6613</v>
          </cell>
          <cell r="B2565" t="str">
            <v>Canalizacion con 3 tuberias PVC tipo TDP de 4"</v>
          </cell>
          <cell r="C2565" t="str">
            <v>m</v>
          </cell>
          <cell r="D2565">
            <v>1</v>
          </cell>
          <cell r="E2565">
            <v>18.22</v>
          </cell>
        </row>
        <row r="2566">
          <cell r="A2566">
            <v>6614</v>
          </cell>
          <cell r="B2566" t="str">
            <v>Canalizacion con 5 tuberias PVC tipo TDP de 2"</v>
          </cell>
          <cell r="C2566" t="str">
            <v>m</v>
          </cell>
          <cell r="D2566">
            <v>1</v>
          </cell>
          <cell r="E2566">
            <v>29.45</v>
          </cell>
        </row>
        <row r="2567">
          <cell r="A2567">
            <v>6615</v>
          </cell>
          <cell r="B2567" t="str">
            <v>Canalizacion con 4 tuberias PVC tipo TDP de 2"</v>
          </cell>
          <cell r="C2567" t="str">
            <v>m</v>
          </cell>
          <cell r="D2567">
            <v>1</v>
          </cell>
          <cell r="E2567">
            <v>24.68</v>
          </cell>
        </row>
        <row r="2568">
          <cell r="A2568">
            <v>6616</v>
          </cell>
          <cell r="B2568" t="str">
            <v>Canalizacion con 2 tuberias PVC tipo TDP de 2"</v>
          </cell>
          <cell r="C2568" t="str">
            <v>m</v>
          </cell>
          <cell r="D2568">
            <v>1</v>
          </cell>
          <cell r="E2568">
            <v>10.25</v>
          </cell>
        </row>
        <row r="2569">
          <cell r="A2569">
            <v>6617</v>
          </cell>
          <cell r="B2569" t="str">
            <v>Breaker MCCB trifásico regulable 800-1000A</v>
          </cell>
          <cell r="C2569" t="str">
            <v>u</v>
          </cell>
          <cell r="D2569">
            <v>1</v>
          </cell>
          <cell r="E2569">
            <v>1899.83</v>
          </cell>
        </row>
        <row r="2570">
          <cell r="A2570">
            <v>6618</v>
          </cell>
          <cell r="B2570" t="str">
            <v>Bandeja tipo escalerilla galavanizada 300x100mm incluye tapa y accesorios</v>
          </cell>
          <cell r="C2570" t="str">
            <v>m</v>
          </cell>
          <cell r="D2570">
            <v>1</v>
          </cell>
          <cell r="E2570">
            <v>28.57</v>
          </cell>
        </row>
        <row r="2571">
          <cell r="A2571">
            <v>6619</v>
          </cell>
          <cell r="B2571" t="str">
            <v>Modulo de 4tomacorrientes dobles polarizados grado hospital</v>
          </cell>
          <cell r="C2571" t="str">
            <v>m</v>
          </cell>
          <cell r="D2571">
            <v>1</v>
          </cell>
          <cell r="E2571">
            <v>34.4</v>
          </cell>
        </row>
        <row r="2572">
          <cell r="A2572">
            <v>6620</v>
          </cell>
          <cell r="B2572" t="str">
            <v>Conmutador 3 vías simple 15A/120v</v>
          </cell>
          <cell r="C2572" t="str">
            <v>u</v>
          </cell>
          <cell r="D2572">
            <v>1</v>
          </cell>
          <cell r="E2572">
            <v>22.26</v>
          </cell>
        </row>
        <row r="2573">
          <cell r="A2573">
            <v>6621</v>
          </cell>
          <cell r="B2573" t="str">
            <v>Luminaria ornamental para piso 1x70w-220v IP 68</v>
          </cell>
          <cell r="C2573" t="str">
            <v>u</v>
          </cell>
          <cell r="D2573">
            <v>1</v>
          </cell>
          <cell r="E2573">
            <v>122.16</v>
          </cell>
        </row>
        <row r="2574">
          <cell r="A2574">
            <v>6622</v>
          </cell>
          <cell r="B2574" t="str">
            <v>Luminaria de alumbrado publico 1x250w-220v sodio-brazo decorativo</v>
          </cell>
          <cell r="C2574" t="str">
            <v>u</v>
          </cell>
          <cell r="D2574">
            <v>1</v>
          </cell>
          <cell r="E2574">
            <v>468</v>
          </cell>
        </row>
        <row r="2575">
          <cell r="A2575">
            <v>6623</v>
          </cell>
          <cell r="B2575" t="str">
            <v xml:space="preserve">Pararrayos ionico </v>
          </cell>
          <cell r="C2575" t="str">
            <v>u</v>
          </cell>
          <cell r="D2575">
            <v>1</v>
          </cell>
          <cell r="E2575">
            <v>3345.77</v>
          </cell>
        </row>
        <row r="2576">
          <cell r="A2576">
            <v>6624</v>
          </cell>
          <cell r="B2576" t="str">
            <v>Manguera negra de 3/4"</v>
          </cell>
          <cell r="C2576" t="str">
            <v>m</v>
          </cell>
          <cell r="D2576">
            <v>1</v>
          </cell>
          <cell r="E2576">
            <v>0.92</v>
          </cell>
        </row>
        <row r="2577">
          <cell r="A2577">
            <v>6625</v>
          </cell>
          <cell r="B2577" t="str">
            <v>Superflex 5(3x4/0+1x4/0)+2(1x4/0)</v>
          </cell>
          <cell r="C2577" t="str">
            <v>m</v>
          </cell>
          <cell r="D2577">
            <v>1</v>
          </cell>
          <cell r="E2577">
            <v>550.48</v>
          </cell>
        </row>
        <row r="2578">
          <cell r="A2578">
            <v>6626</v>
          </cell>
          <cell r="B2578" t="str">
            <v>Alimentador THHN (3x6+1x6+1x10)AWG</v>
          </cell>
          <cell r="C2578" t="str">
            <v>m</v>
          </cell>
          <cell r="D2578">
            <v>1</v>
          </cell>
          <cell r="E2578">
            <v>16.149999999999999</v>
          </cell>
        </row>
        <row r="2579">
          <cell r="A2579">
            <v>6627</v>
          </cell>
          <cell r="B2579" t="str">
            <v>Alimentador THHN (3x4+1x4+1x8)AWG</v>
          </cell>
          <cell r="C2579" t="str">
            <v>m</v>
          </cell>
          <cell r="D2579">
            <v>1</v>
          </cell>
          <cell r="E2579">
            <v>23.7</v>
          </cell>
        </row>
        <row r="2580">
          <cell r="A2580">
            <v>6628</v>
          </cell>
          <cell r="B2580" t="str">
            <v>Alimentador THHN (3x8+1x8+1x12)AWG</v>
          </cell>
          <cell r="C2580" t="str">
            <v>m</v>
          </cell>
          <cell r="D2580">
            <v>1</v>
          </cell>
          <cell r="E2580">
            <v>10.53</v>
          </cell>
        </row>
        <row r="2581">
          <cell r="A2581">
            <v>6629</v>
          </cell>
          <cell r="B2581" t="str">
            <v>Superflex (3x1/0+1x1/0)+(1x4)AWG</v>
          </cell>
          <cell r="C2581" t="str">
            <v>m</v>
          </cell>
          <cell r="D2581">
            <v>1</v>
          </cell>
          <cell r="E2581">
            <v>60.24</v>
          </cell>
        </row>
        <row r="2582">
          <cell r="A2582">
            <v>6630</v>
          </cell>
          <cell r="B2582" t="str">
            <v>Superflex (3x2+1x2)+(1x6)AWG</v>
          </cell>
          <cell r="C2582" t="str">
            <v>m</v>
          </cell>
          <cell r="D2582">
            <v>1</v>
          </cell>
          <cell r="E2582">
            <v>34.47</v>
          </cell>
        </row>
        <row r="2583">
          <cell r="A2583">
            <v>6631</v>
          </cell>
          <cell r="B2583" t="str">
            <v>Superflex 2(3x2/0)+(1x2/0)AWG</v>
          </cell>
          <cell r="C2583" t="str">
            <v>m</v>
          </cell>
          <cell r="D2583">
            <v>1</v>
          </cell>
          <cell r="E2583">
            <v>114.43</v>
          </cell>
        </row>
        <row r="2584">
          <cell r="A2584">
            <v>6632</v>
          </cell>
          <cell r="B2584" t="str">
            <v>Superflex 2(3x3/0)+(1x3/0)AWG</v>
          </cell>
          <cell r="C2584" t="str">
            <v>m</v>
          </cell>
          <cell r="D2584">
            <v>1</v>
          </cell>
          <cell r="E2584">
            <v>145.68</v>
          </cell>
        </row>
        <row r="2585">
          <cell r="A2585">
            <v>6633</v>
          </cell>
          <cell r="B2585" t="str">
            <v>Alimentador THHn FLEX (3x4+1x6)AWG</v>
          </cell>
          <cell r="C2585" t="str">
            <v>m</v>
          </cell>
          <cell r="D2585">
            <v>1</v>
          </cell>
          <cell r="E2585">
            <v>20.8</v>
          </cell>
        </row>
        <row r="2586">
          <cell r="A2586">
            <v>6634</v>
          </cell>
          <cell r="B2586" t="str">
            <v>Alimentador THHn FLEX (3x6+1x8)AWG</v>
          </cell>
          <cell r="C2586" t="str">
            <v>m</v>
          </cell>
          <cell r="D2586">
            <v>1</v>
          </cell>
          <cell r="E2586">
            <v>14.44</v>
          </cell>
        </row>
        <row r="2587">
          <cell r="A2587">
            <v>6635</v>
          </cell>
          <cell r="B2587" t="str">
            <v>Alimentador THHn FLEX (3x10+1x12)AWG</v>
          </cell>
          <cell r="C2587" t="str">
            <v>m</v>
          </cell>
          <cell r="D2587">
            <v>1</v>
          </cell>
          <cell r="E2587">
            <v>6.51</v>
          </cell>
        </row>
        <row r="2588">
          <cell r="A2588">
            <v>6636</v>
          </cell>
          <cell r="B2588" t="str">
            <v>Alimentador THHn FLEX (3x8+1x10)AWG</v>
          </cell>
          <cell r="C2588" t="str">
            <v>m</v>
          </cell>
          <cell r="D2588">
            <v>1</v>
          </cell>
          <cell r="E2588">
            <v>9.4</v>
          </cell>
        </row>
        <row r="2589">
          <cell r="A2589">
            <v>6637</v>
          </cell>
          <cell r="B2589" t="str">
            <v>Alimentador THHn FLEX (2x10+1x12)AWG</v>
          </cell>
          <cell r="C2589" t="str">
            <v>m</v>
          </cell>
          <cell r="D2589">
            <v>1</v>
          </cell>
          <cell r="E2589">
            <v>5.34</v>
          </cell>
        </row>
        <row r="2590">
          <cell r="A2590">
            <v>6638</v>
          </cell>
          <cell r="B2590" t="str">
            <v>Superflex 4(3x4/0+1x4/0)+2(1x4/0)</v>
          </cell>
          <cell r="C2590" t="str">
            <v>m</v>
          </cell>
          <cell r="D2590">
            <v>1</v>
          </cell>
          <cell r="E2590">
            <v>452.28</v>
          </cell>
        </row>
        <row r="2591">
          <cell r="A2591">
            <v>6639</v>
          </cell>
          <cell r="B2591" t="str">
            <v>Canalizacion con 3 tuberias PVC tipo TDP de 2"</v>
          </cell>
          <cell r="C2591" t="str">
            <v>m</v>
          </cell>
          <cell r="D2591">
            <v>1</v>
          </cell>
          <cell r="E2591">
            <v>12.8</v>
          </cell>
        </row>
        <row r="2592">
          <cell r="A2592">
            <v>6640</v>
          </cell>
          <cell r="B2592" t="str">
            <v>Celda de proteccion principal</v>
          </cell>
          <cell r="C2592" t="str">
            <v>u</v>
          </cell>
          <cell r="D2592">
            <v>1</v>
          </cell>
          <cell r="E2592">
            <v>9081.06</v>
          </cell>
        </row>
        <row r="2593">
          <cell r="A2593">
            <v>6641</v>
          </cell>
          <cell r="B2593" t="str">
            <v>Celda de medicion</v>
          </cell>
          <cell r="C2593" t="str">
            <v>u</v>
          </cell>
          <cell r="D2593">
            <v>1</v>
          </cell>
          <cell r="E2593">
            <v>16324.49</v>
          </cell>
        </row>
        <row r="2594">
          <cell r="A2594">
            <v>6642</v>
          </cell>
          <cell r="B2594" t="str">
            <v>Celda de remonte</v>
          </cell>
          <cell r="C2594" t="str">
            <v>u</v>
          </cell>
          <cell r="D2594">
            <v>1</v>
          </cell>
          <cell r="E2594">
            <v>852.93</v>
          </cell>
        </row>
        <row r="2595">
          <cell r="A2595">
            <v>6643</v>
          </cell>
          <cell r="B2595" t="str">
            <v>Celda de proteccion C1 y C2</v>
          </cell>
          <cell r="C2595" t="str">
            <v>u</v>
          </cell>
          <cell r="D2595">
            <v>1</v>
          </cell>
          <cell r="E2595">
            <v>8888.7800000000007</v>
          </cell>
        </row>
        <row r="2596">
          <cell r="A2596">
            <v>6644</v>
          </cell>
          <cell r="B2596" t="str">
            <v>Poste de polimero 12m de largo deflexion &lt;5%</v>
          </cell>
          <cell r="C2596" t="str">
            <v>u</v>
          </cell>
          <cell r="D2596">
            <v>1</v>
          </cell>
          <cell r="E2596">
            <v>724.82</v>
          </cell>
        </row>
        <row r="2597">
          <cell r="A2597">
            <v>6645</v>
          </cell>
          <cell r="B2597" t="str">
            <v>Brazo metalico (HN) de 1 luminaria con revestimiento epoxico</v>
          </cell>
          <cell r="C2597" t="str">
            <v>u</v>
          </cell>
          <cell r="D2597">
            <v>1</v>
          </cell>
          <cell r="E2597">
            <v>62.17</v>
          </cell>
        </row>
        <row r="2598">
          <cell r="A2598">
            <v>6646</v>
          </cell>
          <cell r="B2598" t="str">
            <v>Luminaria de alumbrado publico 1x400w-220v sodio-brazo decorativo</v>
          </cell>
          <cell r="C2598" t="str">
            <v>u</v>
          </cell>
          <cell r="D2598">
            <v>1</v>
          </cell>
          <cell r="E2598">
            <v>522.77</v>
          </cell>
        </row>
        <row r="2599">
          <cell r="A2599">
            <v>6647</v>
          </cell>
          <cell r="B2599" t="str">
            <v>Canalizacion con 4 tuberias PVC tipo TDP de 4"</v>
          </cell>
          <cell r="C2599" t="str">
            <v>m</v>
          </cell>
          <cell r="D2599">
            <v>1</v>
          </cell>
          <cell r="E2599">
            <v>23.82</v>
          </cell>
        </row>
        <row r="2600">
          <cell r="A2600">
            <v>6648</v>
          </cell>
          <cell r="B2600" t="str">
            <v>Alimentador 3#2 XLP+1#6 +1#10 THHN INCLUYE CAJA PORTAFUSIBLES</v>
          </cell>
          <cell r="C2600" t="str">
            <v>m</v>
          </cell>
          <cell r="D2600">
            <v>1</v>
          </cell>
          <cell r="E2600">
            <v>57.92</v>
          </cell>
        </row>
        <row r="2601">
          <cell r="A2601">
            <v>6649</v>
          </cell>
          <cell r="B2601" t="str">
            <v>Alimentador 3#2 XLP+1#6 +1#10 THHN INCLUYE SIN CAJA PORTAFUSIBLES</v>
          </cell>
          <cell r="C2601" t="str">
            <v>m</v>
          </cell>
          <cell r="D2601">
            <v>1</v>
          </cell>
          <cell r="E2601">
            <v>77.66</v>
          </cell>
        </row>
        <row r="2602">
          <cell r="A2602">
            <v>6650</v>
          </cell>
          <cell r="B2602" t="str">
            <v>Acometida 4(3#500MCM+1#350MCM) THHN</v>
          </cell>
          <cell r="C2602" t="str">
            <v>m</v>
          </cell>
          <cell r="D2602">
            <v>1</v>
          </cell>
          <cell r="E2602">
            <v>845.82</v>
          </cell>
        </row>
        <row r="2603">
          <cell r="A2603">
            <v>6651</v>
          </cell>
          <cell r="B2603" t="str">
            <v>Acometida 2(3#2/0+1#1/0 WAG THHN)</v>
          </cell>
          <cell r="C2603" t="str">
            <v>m</v>
          </cell>
          <cell r="D2603">
            <v>1</v>
          </cell>
          <cell r="E2603">
            <v>113.25</v>
          </cell>
        </row>
        <row r="2604">
          <cell r="A2604">
            <v>6652</v>
          </cell>
          <cell r="B2604" t="str">
            <v>Parrilla galvanizada con tapa de 50x10cm</v>
          </cell>
          <cell r="C2604" t="str">
            <v>m</v>
          </cell>
          <cell r="D2604">
            <v>1</v>
          </cell>
          <cell r="E2604">
            <v>31.28</v>
          </cell>
        </row>
        <row r="2605">
          <cell r="A2605">
            <v>6653</v>
          </cell>
          <cell r="B2605" t="str">
            <v>Parrilla galvanizada con tapa de 15x10cm</v>
          </cell>
          <cell r="C2605" t="str">
            <v>m</v>
          </cell>
          <cell r="D2605">
            <v>1</v>
          </cell>
          <cell r="E2605">
            <v>31.68</v>
          </cell>
        </row>
        <row r="2606">
          <cell r="A2606">
            <v>6654</v>
          </cell>
          <cell r="B2606" t="str">
            <v>Canaleta galvanizada con tapa de 40x10cm</v>
          </cell>
          <cell r="C2606" t="str">
            <v>m</v>
          </cell>
          <cell r="D2606">
            <v>1</v>
          </cell>
          <cell r="E2606">
            <v>24.62</v>
          </cell>
        </row>
        <row r="2607">
          <cell r="A2607">
            <v>6655</v>
          </cell>
          <cell r="B2607" t="str">
            <v>Interruptor caja moldeada 275A</v>
          </cell>
          <cell r="C2607" t="str">
            <v>u</v>
          </cell>
          <cell r="D2607">
            <v>1</v>
          </cell>
          <cell r="E2607">
            <v>847.02</v>
          </cell>
        </row>
        <row r="2608">
          <cell r="A2608">
            <v>6656</v>
          </cell>
          <cell r="B2608" t="str">
            <v>Alimentador TTU 3x4+2x6</v>
          </cell>
          <cell r="C2608" t="str">
            <v>m</v>
          </cell>
          <cell r="D2608">
            <v>1</v>
          </cell>
          <cell r="E2608">
            <v>22.78</v>
          </cell>
        </row>
        <row r="2609">
          <cell r="A2609">
            <v>6657</v>
          </cell>
          <cell r="B2609" t="str">
            <v>ACOMETIDA TTU (2X2+1X2+1X4)</v>
          </cell>
          <cell r="C2609" t="str">
            <v>m</v>
          </cell>
          <cell r="D2609">
            <v>1</v>
          </cell>
          <cell r="E2609">
            <v>30.34</v>
          </cell>
        </row>
        <row r="2610">
          <cell r="A2610">
            <v>6658</v>
          </cell>
          <cell r="B2610" t="str">
            <v>ALIMENTADOR TTU 3X8+2X10</v>
          </cell>
          <cell r="C2610" t="str">
            <v>m</v>
          </cell>
          <cell r="D2610">
            <v>1</v>
          </cell>
          <cell r="E2610">
            <v>10.53</v>
          </cell>
        </row>
        <row r="2611">
          <cell r="A2611">
            <v>6659</v>
          </cell>
          <cell r="B2611" t="str">
            <v>Alimentador TTU 2x4+1x4+1x6 AWG</v>
          </cell>
          <cell r="C2611" t="str">
            <v>m</v>
          </cell>
          <cell r="D2611">
            <v>1</v>
          </cell>
          <cell r="E2611">
            <v>19.809999999999999</v>
          </cell>
        </row>
        <row r="2612">
          <cell r="A2612">
            <v>6660</v>
          </cell>
          <cell r="B2612" t="str">
            <v>Tomacorriente bifásico polarizado 30A 250V</v>
          </cell>
          <cell r="C2612" t="str">
            <v>u</v>
          </cell>
          <cell r="D2612">
            <v>1</v>
          </cell>
          <cell r="E2612">
            <v>29.69</v>
          </cell>
        </row>
        <row r="2613">
          <cell r="A2613">
            <v>6661</v>
          </cell>
          <cell r="B2613" t="str">
            <v>Acometida en baja tension THHN 2(3x3/0+2x2/0)AWG</v>
          </cell>
          <cell r="C2613" t="str">
            <v>m</v>
          </cell>
          <cell r="D2613">
            <v>1</v>
          </cell>
          <cell r="E2613">
            <v>171.59</v>
          </cell>
        </row>
        <row r="2614">
          <cell r="A2614">
            <v>6662</v>
          </cell>
          <cell r="B2614" t="str">
            <v>Acometida en baja tension THHN 3(3x3/0+2x2/0)AWG</v>
          </cell>
          <cell r="C2614" t="str">
            <v>m</v>
          </cell>
          <cell r="D2614">
            <v>1</v>
          </cell>
          <cell r="E2614">
            <v>255.3</v>
          </cell>
        </row>
        <row r="2615">
          <cell r="A2615">
            <v>6663</v>
          </cell>
          <cell r="B2615" t="str">
            <v>Breaker caja moldeada 3P 700A</v>
          </cell>
          <cell r="C2615" t="str">
            <v>u</v>
          </cell>
          <cell r="D2615">
            <v>1</v>
          </cell>
          <cell r="E2615">
            <v>1024.23</v>
          </cell>
        </row>
        <row r="2616">
          <cell r="A2616">
            <v>6664</v>
          </cell>
          <cell r="B2616" t="str">
            <v xml:space="preserve">Alimentador THHN 2(3x4/0+2x3/0)AWG </v>
          </cell>
          <cell r="C2616" t="str">
            <v>m</v>
          </cell>
          <cell r="D2616">
            <v>1</v>
          </cell>
          <cell r="E2616">
            <v>204.59</v>
          </cell>
        </row>
        <row r="2617">
          <cell r="A2617">
            <v>6665</v>
          </cell>
          <cell r="B2617" t="str">
            <v>Alimentador  2(3x2+2x4) THHN</v>
          </cell>
          <cell r="C2617" t="str">
            <v>m</v>
          </cell>
          <cell r="D2617">
            <v>1</v>
          </cell>
          <cell r="E2617">
            <v>63.67</v>
          </cell>
        </row>
        <row r="2618">
          <cell r="A2618">
            <v>6666</v>
          </cell>
          <cell r="B2618" t="str">
            <v>Alimentador (3x2/0+2x1/0)THHN</v>
          </cell>
          <cell r="C2618" t="str">
            <v>m</v>
          </cell>
          <cell r="D2618">
            <v>1</v>
          </cell>
          <cell r="E2618">
            <v>69.150000000000006</v>
          </cell>
        </row>
        <row r="2619">
          <cell r="A2619">
            <v>6667</v>
          </cell>
          <cell r="B2619" t="str">
            <v>Alimentador 3x10+2x12 THHN</v>
          </cell>
          <cell r="C2619" t="str">
            <v>m</v>
          </cell>
          <cell r="D2619">
            <v>1</v>
          </cell>
          <cell r="E2619">
            <v>5.93</v>
          </cell>
        </row>
        <row r="2620">
          <cell r="A2620">
            <v>6668</v>
          </cell>
          <cell r="B2620" t="str">
            <v>Alimentador 3x6+2x8 THHN</v>
          </cell>
          <cell r="C2620" t="str">
            <v>m</v>
          </cell>
          <cell r="D2620">
            <v>1</v>
          </cell>
          <cell r="E2620">
            <v>13.81</v>
          </cell>
        </row>
        <row r="2621">
          <cell r="A2621">
            <v>6669</v>
          </cell>
          <cell r="B2621" t="str">
            <v>alimentador (2x4+1x8) PVC 1" THHN</v>
          </cell>
          <cell r="C2621" t="str">
            <v>m</v>
          </cell>
          <cell r="D2621">
            <v>1</v>
          </cell>
          <cell r="E2621">
            <v>12.51</v>
          </cell>
        </row>
        <row r="2622">
          <cell r="A2622">
            <v>6670</v>
          </cell>
          <cell r="B2622" t="str">
            <v>Alimentador THHN FLEX 4(3x4/0+1x4/0+1x2/0)AWG</v>
          </cell>
          <cell r="C2622" t="str">
            <v>m</v>
          </cell>
          <cell r="D2622">
            <v>1</v>
          </cell>
          <cell r="E2622">
            <v>436.73</v>
          </cell>
        </row>
        <row r="2623">
          <cell r="A2623">
            <v>6671</v>
          </cell>
          <cell r="B2623" t="str">
            <v>Alimentador THHN FLEX 2(x3/0+1x3/0+1x1/0)AWG</v>
          </cell>
          <cell r="C2623" t="str">
            <v>m</v>
          </cell>
          <cell r="D2623">
            <v>1</v>
          </cell>
          <cell r="E2623">
            <v>175.97</v>
          </cell>
        </row>
        <row r="2624">
          <cell r="A2624">
            <v>6672</v>
          </cell>
          <cell r="B2624" t="str">
            <v>Alimentador THHN FLEX 2(3x2/0+1x2/0+1x2)AWG</v>
          </cell>
          <cell r="C2624" t="str">
            <v>m</v>
          </cell>
          <cell r="D2624">
            <v>1</v>
          </cell>
          <cell r="E2624">
            <v>135.61000000000001</v>
          </cell>
        </row>
        <row r="2625">
          <cell r="A2625">
            <v>6673</v>
          </cell>
          <cell r="B2625" t="str">
            <v>Alimentador THHN FLEX (3x2/0+1x2/0+1x2)AWG</v>
          </cell>
          <cell r="C2625" t="str">
            <v>m</v>
          </cell>
          <cell r="D2625">
            <v>1</v>
          </cell>
          <cell r="E2625">
            <v>69.239999999999995</v>
          </cell>
        </row>
        <row r="2626">
          <cell r="A2626">
            <v>6674</v>
          </cell>
          <cell r="B2626" t="str">
            <v>Alimentador THHN FLEX (3x1/0+1x1/0+1x2)AWG</v>
          </cell>
          <cell r="C2626" t="str">
            <v>m</v>
          </cell>
          <cell r="D2626">
            <v>1</v>
          </cell>
          <cell r="E2626">
            <v>57.49</v>
          </cell>
        </row>
        <row r="2627">
          <cell r="A2627">
            <v>6675</v>
          </cell>
          <cell r="B2627" t="str">
            <v>Alimentador THHN FLEX (3x4+1x4+1x2)AWG</v>
          </cell>
          <cell r="C2627" t="str">
            <v>m</v>
          </cell>
          <cell r="D2627">
            <v>1</v>
          </cell>
          <cell r="E2627">
            <v>30.05</v>
          </cell>
        </row>
        <row r="2628">
          <cell r="A2628">
            <v>6676</v>
          </cell>
          <cell r="B2628" t="str">
            <v>Alimentador THHN FLEX (3x2+1x2+1x4)AWG</v>
          </cell>
          <cell r="C2628" t="str">
            <v>m</v>
          </cell>
          <cell r="D2628">
            <v>1</v>
          </cell>
          <cell r="E2628">
            <v>38.1</v>
          </cell>
        </row>
        <row r="2629">
          <cell r="A2629">
            <v>6677</v>
          </cell>
          <cell r="B2629" t="str">
            <v>Alimentador THHN FLEX (2x6+1x6+1x8)AWG</v>
          </cell>
          <cell r="C2629" t="str">
            <v>m</v>
          </cell>
          <cell r="D2629">
            <v>1</v>
          </cell>
          <cell r="E2629">
            <v>13.87</v>
          </cell>
        </row>
        <row r="2630">
          <cell r="A2630">
            <v>6678</v>
          </cell>
          <cell r="B2630" t="str">
            <v>Alimentador THHN FLEX (2x8+1x8+1x10)AWG</v>
          </cell>
          <cell r="C2630" t="str">
            <v>m</v>
          </cell>
          <cell r="D2630">
            <v>1</v>
          </cell>
          <cell r="E2630">
            <v>8.67</v>
          </cell>
        </row>
        <row r="2631">
          <cell r="A2631">
            <v>6679</v>
          </cell>
          <cell r="B2631" t="str">
            <v>Alimentador THHN FLEX (2x10+1x10+1x12)AWG</v>
          </cell>
          <cell r="C2631" t="str">
            <v>m</v>
          </cell>
          <cell r="D2631">
            <v>1</v>
          </cell>
          <cell r="E2631">
            <v>4.6399999999999997</v>
          </cell>
        </row>
        <row r="2632">
          <cell r="A2632">
            <v>6680</v>
          </cell>
          <cell r="B2632" t="str">
            <v>Transformador de 300KVA 13,2/220V</v>
          </cell>
          <cell r="C2632" t="str">
            <v>u</v>
          </cell>
          <cell r="D2632">
            <v>1</v>
          </cell>
          <cell r="E2632">
            <v>16287.18</v>
          </cell>
        </row>
        <row r="2633">
          <cell r="A2633">
            <v>6681</v>
          </cell>
          <cell r="B2633" t="str">
            <v>Tablero de distribucion Principal aire acondicionado TDAA con barras para 1200A</v>
          </cell>
          <cell r="C2633" t="str">
            <v>u</v>
          </cell>
          <cell r="D2633">
            <v>1</v>
          </cell>
          <cell r="E2633">
            <v>2272.6</v>
          </cell>
        </row>
        <row r="2634">
          <cell r="A2634">
            <v>6682</v>
          </cell>
          <cell r="B2634" t="str">
            <v>Alimentador THHN FLEX 2(3x4/0+1x4/0+1x2/0)AWG</v>
          </cell>
          <cell r="C2634" t="str">
            <v>m</v>
          </cell>
          <cell r="D2634">
            <v>1</v>
          </cell>
          <cell r="E2634">
            <v>219.57</v>
          </cell>
        </row>
        <row r="2635">
          <cell r="A2635">
            <v>6683</v>
          </cell>
          <cell r="B2635" t="str">
            <v>Alimentador THHN FLEX 2(3x2+1x2+1x4)AWG</v>
          </cell>
          <cell r="C2635" t="str">
            <v>m</v>
          </cell>
          <cell r="D2635">
            <v>1</v>
          </cell>
          <cell r="E2635">
            <v>73.06</v>
          </cell>
        </row>
        <row r="2636">
          <cell r="A2636">
            <v>6684</v>
          </cell>
          <cell r="B2636" t="str">
            <v>Alimentador THHN FLEX (3x4+1x4+1x6)AWG</v>
          </cell>
          <cell r="C2636" t="str">
            <v>m</v>
          </cell>
          <cell r="D2636">
            <v>1</v>
          </cell>
          <cell r="E2636">
            <v>25.48</v>
          </cell>
        </row>
        <row r="2637">
          <cell r="A2637">
            <v>6685</v>
          </cell>
          <cell r="B2637" t="str">
            <v>Alimentador THHN FLEX (3x6+1x6+1x8)AWG</v>
          </cell>
          <cell r="C2637" t="str">
            <v>m</v>
          </cell>
          <cell r="D2637">
            <v>1</v>
          </cell>
          <cell r="E2637">
            <v>16.04</v>
          </cell>
        </row>
        <row r="2638">
          <cell r="A2638">
            <v>6686</v>
          </cell>
          <cell r="B2638" t="str">
            <v>Alimentador THHN FLEX (3x8+1x8+1x10)AWG</v>
          </cell>
          <cell r="C2638" t="str">
            <v>m</v>
          </cell>
          <cell r="D2638">
            <v>1</v>
          </cell>
          <cell r="E2638">
            <v>10.76</v>
          </cell>
        </row>
        <row r="2639">
          <cell r="A2639">
            <v>6687</v>
          </cell>
          <cell r="B2639" t="str">
            <v>Alimentador THHN FLEX (3x6+1x6+1x8)AWG</v>
          </cell>
          <cell r="C2639" t="str">
            <v>m</v>
          </cell>
          <cell r="D2639">
            <v>1</v>
          </cell>
          <cell r="E2639">
            <v>12.8</v>
          </cell>
        </row>
        <row r="2640">
          <cell r="A2640">
            <v>6688</v>
          </cell>
          <cell r="B2640" t="str">
            <v>Alimentador THHN FLEX (3x10+1x10+1x12)AWG</v>
          </cell>
          <cell r="C2640" t="str">
            <v>m</v>
          </cell>
          <cell r="D2640">
            <v>1</v>
          </cell>
          <cell r="E2640">
            <v>7.01</v>
          </cell>
        </row>
        <row r="2641">
          <cell r="A2641">
            <v>6689</v>
          </cell>
          <cell r="B2641" t="str">
            <v>Alimentador THHN FLEX (3x12+1x12+1x14)AWG</v>
          </cell>
          <cell r="C2641" t="str">
            <v>m</v>
          </cell>
          <cell r="D2641">
            <v>1</v>
          </cell>
          <cell r="E2641">
            <v>4.95</v>
          </cell>
        </row>
        <row r="2642">
          <cell r="A2642">
            <v>6690</v>
          </cell>
          <cell r="B2642" t="str">
            <v>Alimentador THHN FLEX (2x10+1x12)AWG</v>
          </cell>
          <cell r="C2642" t="str">
            <v>m</v>
          </cell>
          <cell r="D2642">
            <v>1</v>
          </cell>
          <cell r="E2642">
            <v>3.8</v>
          </cell>
        </row>
        <row r="2643">
          <cell r="A2643">
            <v>6691</v>
          </cell>
          <cell r="B2643" t="str">
            <v>Alimentador THHN FLEX (2x12+1x12)AWG</v>
          </cell>
          <cell r="C2643" t="str">
            <v>m</v>
          </cell>
          <cell r="D2643">
            <v>1</v>
          </cell>
          <cell r="E2643">
            <v>2.94</v>
          </cell>
        </row>
        <row r="2644">
          <cell r="A2644">
            <v>6692</v>
          </cell>
          <cell r="B2644" t="str">
            <v>Alimentador THHN FLEX (2x8)AWG</v>
          </cell>
          <cell r="C2644" t="str">
            <v>m</v>
          </cell>
          <cell r="D2644">
            <v>1</v>
          </cell>
          <cell r="E2644">
            <v>4.54</v>
          </cell>
        </row>
        <row r="2645">
          <cell r="A2645">
            <v>6693</v>
          </cell>
          <cell r="B2645" t="str">
            <v>Malla con 29 varillas puesta a tierra, accesorios y conexiones (malla perimteral)</v>
          </cell>
          <cell r="C2645" t="str">
            <v>u</v>
          </cell>
          <cell r="D2645">
            <v>1</v>
          </cell>
          <cell r="E2645">
            <v>5963.62</v>
          </cell>
        </row>
        <row r="2646">
          <cell r="A2646">
            <v>6694</v>
          </cell>
          <cell r="B2646" t="str">
            <v>Malla puesta a tierra y accesorios(malla para UPS)tres varillas</v>
          </cell>
          <cell r="C2646" t="str">
            <v>u</v>
          </cell>
          <cell r="D2646">
            <v>1</v>
          </cell>
          <cell r="E2646">
            <v>653.54</v>
          </cell>
        </row>
        <row r="2647">
          <cell r="A2647">
            <v>6695</v>
          </cell>
          <cell r="B2647" t="str">
            <v>Malla puesta a tierra y accesorios (malla para parrarrayos) 6varillas</v>
          </cell>
          <cell r="C2647" t="str">
            <v>u</v>
          </cell>
          <cell r="D2647">
            <v>1</v>
          </cell>
          <cell r="E2647">
            <v>1307.0899999999999</v>
          </cell>
        </row>
        <row r="2648">
          <cell r="A2648">
            <v>6696</v>
          </cell>
          <cell r="B2648" t="str">
            <v>SPD de 120KA que cumpla con la norma UL 1449 tercera edicion TIPO 1</v>
          </cell>
          <cell r="C2648" t="str">
            <v>u</v>
          </cell>
          <cell r="D2648">
            <v>1</v>
          </cell>
          <cell r="E2648">
            <v>1867.17</v>
          </cell>
        </row>
        <row r="2649">
          <cell r="A2649">
            <v>6697</v>
          </cell>
          <cell r="B2649" t="str">
            <v>Barras de cobre de 1/4"x3"40cm con aisladores</v>
          </cell>
          <cell r="C2649" t="str">
            <v>u</v>
          </cell>
          <cell r="D2649">
            <v>1</v>
          </cell>
          <cell r="E2649">
            <v>91.66</v>
          </cell>
        </row>
        <row r="2650">
          <cell r="A2650">
            <v>6698</v>
          </cell>
          <cell r="B2650" t="str">
            <v>Breaker enchufable de 3P-16A</v>
          </cell>
          <cell r="C2650" t="str">
            <v>u</v>
          </cell>
          <cell r="D2650">
            <v>1</v>
          </cell>
          <cell r="E2650">
            <v>38.96</v>
          </cell>
        </row>
        <row r="2651">
          <cell r="A2651">
            <v>6699</v>
          </cell>
          <cell r="B2651" t="str">
            <v>Breaker enchufable de 2P-16A</v>
          </cell>
          <cell r="C2651" t="str">
            <v>u</v>
          </cell>
          <cell r="D2651">
            <v>1</v>
          </cell>
          <cell r="E2651">
            <v>26.02</v>
          </cell>
        </row>
        <row r="2652">
          <cell r="A2652">
            <v>6700</v>
          </cell>
          <cell r="B2652" t="str">
            <v>Breaker enchufable de 3P-80A</v>
          </cell>
          <cell r="C2652" t="str">
            <v>u</v>
          </cell>
          <cell r="D2652">
            <v>1</v>
          </cell>
          <cell r="E2652">
            <v>88.65</v>
          </cell>
        </row>
        <row r="2653">
          <cell r="A2653">
            <v>6701</v>
          </cell>
          <cell r="B2653" t="str">
            <v>Bandeja tipo escalerilla galavanizada 600x100mm incluye tapa y accesorios</v>
          </cell>
          <cell r="C2653" t="str">
            <v>u</v>
          </cell>
          <cell r="D2653">
            <v>1</v>
          </cell>
          <cell r="E2653">
            <v>62.44</v>
          </cell>
        </row>
        <row r="2654">
          <cell r="A2654">
            <v>6702</v>
          </cell>
          <cell r="B2654" t="str">
            <v>Bandeja tipo escalerilla galavanizada 400x100mm incluye tapa y accesorios</v>
          </cell>
          <cell r="C2654" t="str">
            <v>u</v>
          </cell>
          <cell r="D2654">
            <v>1</v>
          </cell>
          <cell r="E2654">
            <v>62.27</v>
          </cell>
        </row>
        <row r="2655">
          <cell r="A2655">
            <v>6703</v>
          </cell>
          <cell r="B2655" t="str">
            <v>Grupo electrógeno de 300KW trifasico 240V 60HZ incluye tablero de transferencia automatica y malla a tierra</v>
          </cell>
          <cell r="C2655" t="str">
            <v>u</v>
          </cell>
          <cell r="D2655">
            <v>1</v>
          </cell>
          <cell r="E2655">
            <v>99564.58</v>
          </cell>
        </row>
        <row r="2656">
          <cell r="A2656">
            <v>6704</v>
          </cell>
          <cell r="B2656" t="str">
            <v>Alimentador TFF (3X16)AWG</v>
          </cell>
          <cell r="C2656" t="str">
            <v>u</v>
          </cell>
          <cell r="D2656">
            <v>1</v>
          </cell>
          <cell r="E2656">
            <v>1.19</v>
          </cell>
        </row>
        <row r="2657">
          <cell r="A2657">
            <v>6705</v>
          </cell>
          <cell r="B2657" t="str">
            <v>Alimentador TFF (4X16)AWG</v>
          </cell>
          <cell r="C2657" t="str">
            <v>u</v>
          </cell>
          <cell r="D2657">
            <v>1</v>
          </cell>
          <cell r="E2657">
            <v>1.39</v>
          </cell>
        </row>
        <row r="2658">
          <cell r="A2658">
            <v>6706</v>
          </cell>
          <cell r="B2658" t="str">
            <v>Pararrayos ionizante con radio de cobertura de 107m</v>
          </cell>
          <cell r="C2658" t="str">
            <v>u</v>
          </cell>
          <cell r="D2658">
            <v>1</v>
          </cell>
          <cell r="E2658">
            <v>6175.97</v>
          </cell>
        </row>
        <row r="2659">
          <cell r="A2659">
            <v>6707</v>
          </cell>
          <cell r="B2659" t="str">
            <v>Luminaria tipo Bolardo de 26W</v>
          </cell>
          <cell r="C2659" t="str">
            <v>u</v>
          </cell>
          <cell r="D2659">
            <v>1</v>
          </cell>
          <cell r="E2659">
            <v>211.39</v>
          </cell>
        </row>
        <row r="2660">
          <cell r="A2660">
            <v>6708</v>
          </cell>
          <cell r="B2660" t="str">
            <v>Alimentador SUPERFLEX 2(3x500+1x500+1x350MCM)</v>
          </cell>
          <cell r="C2660" t="str">
            <v>m</v>
          </cell>
          <cell r="D2660">
            <v>1</v>
          </cell>
          <cell r="E2660">
            <v>553.44000000000005</v>
          </cell>
        </row>
        <row r="2661">
          <cell r="A2661">
            <v>6709</v>
          </cell>
          <cell r="B2661" t="str">
            <v>Breaker DIN tripolar 16A</v>
          </cell>
          <cell r="C2661" t="str">
            <v>u</v>
          </cell>
          <cell r="D2661">
            <v>1</v>
          </cell>
          <cell r="E2661">
            <v>34.28</v>
          </cell>
        </row>
        <row r="2662">
          <cell r="A2662">
            <v>6710</v>
          </cell>
          <cell r="B2662" t="str">
            <v>Alimentador FLEX (3x500+1x500+1x350MCM)</v>
          </cell>
          <cell r="C2662" t="str">
            <v>m</v>
          </cell>
          <cell r="D2662">
            <v>1</v>
          </cell>
          <cell r="E2662">
            <v>278.55</v>
          </cell>
        </row>
        <row r="2663">
          <cell r="A2663">
            <v>6711</v>
          </cell>
          <cell r="B2663" t="str">
            <v>Alimentador THHN FLEX 2 (3x1/0+1x1/0+1x2)AWG</v>
          </cell>
          <cell r="C2663" t="str">
            <v>m</v>
          </cell>
          <cell r="D2663">
            <v>1</v>
          </cell>
          <cell r="E2663">
            <v>112.14</v>
          </cell>
        </row>
        <row r="2664">
          <cell r="A2664">
            <v>6712</v>
          </cell>
          <cell r="B2664" t="str">
            <v>Alimentador THHN FLEX 3(3x4/0+1x4/0+1x2/0) AWG</v>
          </cell>
          <cell r="C2664" t="str">
            <v>m</v>
          </cell>
          <cell r="D2664">
            <v>1</v>
          </cell>
          <cell r="E2664">
            <v>329.02</v>
          </cell>
        </row>
        <row r="2665">
          <cell r="A2665">
            <v>6713</v>
          </cell>
          <cell r="B2665" t="str">
            <v>Alimentador THHN FLEX 4(3x2/0+1x2/0+1x2) AWG</v>
          </cell>
          <cell r="C2665" t="str">
            <v>m</v>
          </cell>
          <cell r="D2665">
            <v>1</v>
          </cell>
          <cell r="E2665">
            <v>268.52</v>
          </cell>
        </row>
        <row r="2666">
          <cell r="A2666">
            <v>6714</v>
          </cell>
          <cell r="B2666" t="str">
            <v>Alimentador SUPERFLEX 2(3x250+1x250)MCM+1x3/0 AWG</v>
          </cell>
          <cell r="C2666" t="str">
            <v>m</v>
          </cell>
          <cell r="D2666">
            <v>1</v>
          </cell>
          <cell r="E2666">
            <v>262.11</v>
          </cell>
        </row>
        <row r="2667">
          <cell r="A2667">
            <v>6715</v>
          </cell>
          <cell r="B2667" t="str">
            <v>Alimentador THHN FLEX (2x4+1x4+1x6)AWG</v>
          </cell>
          <cell r="C2667" t="str">
            <v>m</v>
          </cell>
          <cell r="D2667">
            <v>1</v>
          </cell>
          <cell r="E2667">
            <v>21.69</v>
          </cell>
        </row>
        <row r="2668">
          <cell r="A2668">
            <v>6716</v>
          </cell>
          <cell r="B2668" t="str">
            <v>Alimentador SUPERFLEX 2(3x350+1x350+1x250MCM)</v>
          </cell>
          <cell r="C2668" t="str">
            <v>m</v>
          </cell>
          <cell r="D2668">
            <v>1</v>
          </cell>
          <cell r="E2668">
            <v>377.7</v>
          </cell>
        </row>
        <row r="2669">
          <cell r="A2669">
            <v>6717</v>
          </cell>
          <cell r="B2669" t="str">
            <v>Alimentador THHN FLEX 3(3x3/0+1x3/0+1x1/0) AWG</v>
          </cell>
          <cell r="C2669" t="str">
            <v>m</v>
          </cell>
          <cell r="D2669">
            <v>1</v>
          </cell>
          <cell r="E2669">
            <v>263.39999999999998</v>
          </cell>
        </row>
        <row r="2670">
          <cell r="A2670">
            <v>6718</v>
          </cell>
          <cell r="B2670" t="str">
            <v>Luminaria tipo aplique con ahorrador 2x50W</v>
          </cell>
          <cell r="C2670" t="str">
            <v>u</v>
          </cell>
          <cell r="D2670">
            <v>1</v>
          </cell>
          <cell r="E2670">
            <v>40.130000000000003</v>
          </cell>
        </row>
        <row r="2671">
          <cell r="A2671">
            <v>6719</v>
          </cell>
          <cell r="B2671" t="str">
            <v>Alimentador THHN (3X1/0 +1#2+1# 4 AWG EMT 2"</v>
          </cell>
          <cell r="C2671" t="str">
            <v>m</v>
          </cell>
          <cell r="D2671">
            <v>1</v>
          </cell>
          <cell r="E2671">
            <v>60.43</v>
          </cell>
        </row>
        <row r="2672">
          <cell r="A2672">
            <v>6720</v>
          </cell>
          <cell r="B2672" t="str">
            <v>Alimentador 2(3x350MCM+1X250MCM)+1X1/0 EMT4"</v>
          </cell>
          <cell r="C2672" t="str">
            <v>m</v>
          </cell>
          <cell r="D2672">
            <v>1</v>
          </cell>
          <cell r="E2672">
            <v>339.01</v>
          </cell>
        </row>
        <row r="2673">
          <cell r="A2673">
            <v>6721</v>
          </cell>
          <cell r="B2673" t="str">
            <v>Alimentador 3x10+2x12 THHN EMT 1"</v>
          </cell>
          <cell r="C2673" t="str">
            <v>m</v>
          </cell>
          <cell r="D2673">
            <v>1</v>
          </cell>
          <cell r="E2673">
            <v>10.46</v>
          </cell>
        </row>
        <row r="2674">
          <cell r="A2674">
            <v>6722</v>
          </cell>
          <cell r="B2674" t="str">
            <v>Alimentador 3x350MCM+1X4/0 THHN EMT 4"</v>
          </cell>
          <cell r="C2674" t="str">
            <v>m</v>
          </cell>
          <cell r="D2674">
            <v>1</v>
          </cell>
          <cell r="E2674">
            <v>174.88</v>
          </cell>
        </row>
        <row r="2675">
          <cell r="A2675">
            <v>6723</v>
          </cell>
          <cell r="B2675" t="str">
            <v>Alimentador THHN (3X1/0 +1#2+1# 8 AWG EMT 2"</v>
          </cell>
          <cell r="C2675" t="str">
            <v>m</v>
          </cell>
          <cell r="D2675">
            <v>1</v>
          </cell>
          <cell r="E2675">
            <v>57.56</v>
          </cell>
        </row>
        <row r="2676">
          <cell r="A2676">
            <v>6724</v>
          </cell>
          <cell r="B2676" t="str">
            <v xml:space="preserve">Alimentador THHN3x2+1x4+1x10 EMT 1 1/2" </v>
          </cell>
          <cell r="C2676" t="str">
            <v>m</v>
          </cell>
          <cell r="D2676">
            <v>1</v>
          </cell>
          <cell r="E2676">
            <v>38.57</v>
          </cell>
        </row>
        <row r="2677">
          <cell r="A2677">
            <v>6725</v>
          </cell>
          <cell r="B2677" t="str">
            <v>Punto de alumbrado de emergencia 120V ( ojos de cangrejo) emt 1/2 THHN 1x12+1x12+1x12</v>
          </cell>
          <cell r="C2677" t="str">
            <v>pto</v>
          </cell>
          <cell r="D2677">
            <v>1</v>
          </cell>
          <cell r="E2677">
            <v>30.16</v>
          </cell>
        </row>
        <row r="2678">
          <cell r="A2678">
            <v>6726</v>
          </cell>
          <cell r="B2678" t="str">
            <v>Luminaria de emergencia tipo ojo de cangrejo 120V</v>
          </cell>
          <cell r="C2678" t="str">
            <v>u</v>
          </cell>
          <cell r="D2678">
            <v>1</v>
          </cell>
          <cell r="E2678">
            <v>49.46</v>
          </cell>
        </row>
        <row r="2679">
          <cell r="A2679">
            <v>6727</v>
          </cell>
          <cell r="B2679" t="str">
            <v>Luminaria para empotrar fluorescente compacto (exterior) 20W-120V</v>
          </cell>
          <cell r="C2679" t="str">
            <v>u</v>
          </cell>
          <cell r="D2679">
            <v>1</v>
          </cell>
          <cell r="E2679">
            <v>127.05</v>
          </cell>
        </row>
        <row r="2680">
          <cell r="A2680">
            <v>6728</v>
          </cell>
          <cell r="B2680" t="str">
            <v>Reflector lineal sobrepuesto 64,8W-208V</v>
          </cell>
          <cell r="C2680" t="str">
            <v>u</v>
          </cell>
          <cell r="D2680">
            <v>1</v>
          </cell>
          <cell r="E2680">
            <v>580.29999999999995</v>
          </cell>
        </row>
        <row r="2681">
          <cell r="A2681">
            <v>6729</v>
          </cell>
          <cell r="B2681" t="str">
            <v>Luminaria tipo reflector sobrepuesto T5 54W-120V</v>
          </cell>
          <cell r="C2681" t="str">
            <v>u</v>
          </cell>
          <cell r="D2681">
            <v>1</v>
          </cell>
          <cell r="E2681">
            <v>298.18</v>
          </cell>
        </row>
        <row r="2682">
          <cell r="A2682">
            <v>6730</v>
          </cell>
          <cell r="B2682" t="str">
            <v>Poste H:2,5m 2x42W-208V</v>
          </cell>
          <cell r="C2682" t="str">
            <v>u</v>
          </cell>
          <cell r="D2682">
            <v>1</v>
          </cell>
          <cell r="E2682">
            <v>286.85000000000002</v>
          </cell>
        </row>
        <row r="2683">
          <cell r="A2683">
            <v>6731</v>
          </cell>
          <cell r="B2683" t="str">
            <v>Reflector sobrepuesto de interperie LED T5 24W-208V</v>
          </cell>
          <cell r="C2683" t="str">
            <v>u</v>
          </cell>
          <cell r="D2683">
            <v>1</v>
          </cell>
          <cell r="E2683">
            <v>357.1</v>
          </cell>
        </row>
        <row r="2684">
          <cell r="A2684">
            <v>6732</v>
          </cell>
          <cell r="B2684" t="str">
            <v>Tablero de transferencia automática de 150A</v>
          </cell>
          <cell r="C2684" t="str">
            <v>u</v>
          </cell>
          <cell r="D2684">
            <v>1</v>
          </cell>
          <cell r="E2684">
            <v>5192.37</v>
          </cell>
        </row>
        <row r="2685">
          <cell r="A2685">
            <v>6733</v>
          </cell>
          <cell r="B2685" t="str">
            <v>Generador trifasico 45KW 208-120V (incluye tanque de combustible)</v>
          </cell>
          <cell r="C2685" t="str">
            <v>u</v>
          </cell>
          <cell r="D2685">
            <v>1</v>
          </cell>
          <cell r="E2685">
            <v>21610.67</v>
          </cell>
        </row>
        <row r="2686">
          <cell r="A2686">
            <v>6734</v>
          </cell>
          <cell r="B2686" t="str">
            <v xml:space="preserve">Tablero de TCL (luminarias) con NEMA 4X </v>
          </cell>
          <cell r="C2686" t="str">
            <v>u</v>
          </cell>
          <cell r="D2686">
            <v>1</v>
          </cell>
          <cell r="E2686">
            <v>2230.1</v>
          </cell>
        </row>
        <row r="2687">
          <cell r="A2687">
            <v>6735</v>
          </cell>
          <cell r="B2687" t="str">
            <v>Sistema control de automatizacion de motores</v>
          </cell>
          <cell r="C2687" t="str">
            <v>u</v>
          </cell>
          <cell r="D2687">
            <v>1</v>
          </cell>
          <cell r="E2687">
            <v>42705.08</v>
          </cell>
        </row>
        <row r="2688">
          <cell r="A2688">
            <v>6736</v>
          </cell>
          <cell r="B2688" t="str">
            <v xml:space="preserve">Tablero de TCL (luminarias) con NEMA 3X </v>
          </cell>
          <cell r="C2688" t="str">
            <v>u</v>
          </cell>
          <cell r="D2688">
            <v>1</v>
          </cell>
          <cell r="E2688">
            <v>1306.81</v>
          </cell>
        </row>
        <row r="2689">
          <cell r="A2689">
            <v>6737</v>
          </cell>
          <cell r="B2689" t="str">
            <v>Acometida en baja tension3x2 XLPE+1x4THHN</v>
          </cell>
          <cell r="C2689" t="str">
            <v>m</v>
          </cell>
          <cell r="D2689">
            <v>1</v>
          </cell>
          <cell r="E2689">
            <v>91.82</v>
          </cell>
        </row>
        <row r="2690">
          <cell r="A2690">
            <v>6738</v>
          </cell>
          <cell r="B2690" t="str">
            <v>Alimentador Superflex 5(3x600+1x600)+1x250MCM</v>
          </cell>
          <cell r="C2690" t="str">
            <v>m</v>
          </cell>
          <cell r="D2690">
            <v>1</v>
          </cell>
          <cell r="E2690">
            <v>1457.89</v>
          </cell>
        </row>
        <row r="2691">
          <cell r="A2691">
            <v>6739</v>
          </cell>
          <cell r="B2691" t="str">
            <v>Alimentador Superflex 2(3x500+2x500+1x250)MCM</v>
          </cell>
          <cell r="C2691" t="str">
            <v>m</v>
          </cell>
          <cell r="D2691">
            <v>1</v>
          </cell>
          <cell r="E2691">
            <v>615.42999999999995</v>
          </cell>
        </row>
        <row r="2692">
          <cell r="A2692">
            <v>6740</v>
          </cell>
          <cell r="B2692" t="str">
            <v>Alimentador Superflex (3x350+1x250)MCM+1x4/0 DESN</v>
          </cell>
          <cell r="C2692" t="str">
            <v>m</v>
          </cell>
          <cell r="D2692">
            <v>1</v>
          </cell>
          <cell r="E2692">
            <v>173.46</v>
          </cell>
        </row>
        <row r="2693">
          <cell r="A2693">
            <v>6741</v>
          </cell>
          <cell r="B2693" t="str">
            <v>Alimentador Superflex (3x2+1x2)AWG+1x6 DESN</v>
          </cell>
          <cell r="C2693" t="str">
            <v>m</v>
          </cell>
          <cell r="D2693">
            <v>1</v>
          </cell>
          <cell r="E2693">
            <v>37.770000000000003</v>
          </cell>
        </row>
        <row r="2694">
          <cell r="A2694">
            <v>6742</v>
          </cell>
          <cell r="B2694" t="str">
            <v>Alimentador Superflex (3x2/0+1x2/0)AWG+1x2 DESN</v>
          </cell>
          <cell r="C2694" t="str">
            <v>m</v>
          </cell>
          <cell r="D2694">
            <v>1</v>
          </cell>
          <cell r="E2694">
            <v>71.430000000000007</v>
          </cell>
        </row>
        <row r="2695">
          <cell r="A2695">
            <v>6743</v>
          </cell>
          <cell r="B2695" t="str">
            <v>Alimentador Superflex (3x4+1x4)AWG+1x6 DESN</v>
          </cell>
          <cell r="C2695" t="str">
            <v>m</v>
          </cell>
          <cell r="D2695">
            <v>1</v>
          </cell>
          <cell r="E2695">
            <v>25.9</v>
          </cell>
        </row>
        <row r="2696">
          <cell r="A2696">
            <v>6744</v>
          </cell>
          <cell r="B2696" t="str">
            <v>Alimentador Superflex 2(3x500+1x500)MCM+2X500MCM DESN</v>
          </cell>
          <cell r="C2696" t="str">
            <v>m</v>
          </cell>
          <cell r="D2696">
            <v>1</v>
          </cell>
          <cell r="E2696">
            <v>535.58000000000004</v>
          </cell>
        </row>
        <row r="2697">
          <cell r="A2697">
            <v>6745</v>
          </cell>
          <cell r="B2697" t="str">
            <v>Alimentador Superflex (3x250+1x250)MCM+1X2/0AWG DESN</v>
          </cell>
          <cell r="C2697" t="str">
            <v>m</v>
          </cell>
          <cell r="D2697">
            <v>1</v>
          </cell>
          <cell r="E2697">
            <v>137.52000000000001</v>
          </cell>
        </row>
        <row r="2698">
          <cell r="A2698">
            <v>6746</v>
          </cell>
          <cell r="B2698" t="str">
            <v>Alimentador Superflex (3x300+1x300)MCM+1X4/0AWG DESN</v>
          </cell>
          <cell r="C2698" t="str">
            <v>m</v>
          </cell>
          <cell r="D2698">
            <v>1</v>
          </cell>
          <cell r="E2698">
            <v>151.78</v>
          </cell>
        </row>
        <row r="2699">
          <cell r="A2699">
            <v>6747</v>
          </cell>
          <cell r="B2699" t="str">
            <v>Alimentador Superflex (3x1/0+1x1/0)AWG+1x4 DESN</v>
          </cell>
          <cell r="C2699" t="str">
            <v>m</v>
          </cell>
          <cell r="D2699">
            <v>1</v>
          </cell>
          <cell r="E2699">
            <v>56.78</v>
          </cell>
        </row>
        <row r="2700">
          <cell r="A2700">
            <v>6748</v>
          </cell>
          <cell r="B2700" t="str">
            <v>Alimentador Superflex (3x6+1x6)AWG+1x6 DESN</v>
          </cell>
          <cell r="C2700" t="str">
            <v>m</v>
          </cell>
          <cell r="D2700">
            <v>1</v>
          </cell>
          <cell r="E2700">
            <v>18.09</v>
          </cell>
        </row>
        <row r="2701">
          <cell r="A2701">
            <v>6749</v>
          </cell>
          <cell r="B2701" t="str">
            <v>Alimentador Superflex (3x8+1x8)AWG+1x8 DESN</v>
          </cell>
          <cell r="C2701" t="str">
            <v>m</v>
          </cell>
          <cell r="D2701">
            <v>1</v>
          </cell>
          <cell r="E2701">
            <v>11.49</v>
          </cell>
        </row>
        <row r="2702">
          <cell r="A2702">
            <v>6750</v>
          </cell>
          <cell r="B2702" t="str">
            <v>Malla detierra de 12 varillas de 1,8m*16mm, cable desn 1/0AWG</v>
          </cell>
          <cell r="C2702" t="str">
            <v>u</v>
          </cell>
          <cell r="D2702">
            <v>1</v>
          </cell>
          <cell r="E2702">
            <v>1567.68</v>
          </cell>
        </row>
        <row r="2703">
          <cell r="A2703">
            <v>6751</v>
          </cell>
          <cell r="B2703" t="str">
            <v>Pararrayos tipo ionizante 50m cobertura con mastil y tripode, cable 25KV #2 hasta malla tierra</v>
          </cell>
          <cell r="C2703" t="str">
            <v>u</v>
          </cell>
          <cell r="D2703">
            <v>1</v>
          </cell>
          <cell r="E2703">
            <v>3085.87</v>
          </cell>
        </row>
        <row r="2704">
          <cell r="A2704">
            <v>6752</v>
          </cell>
          <cell r="B2704" t="str">
            <v>Tablero principal de tierra con barra de 400Ay 20terminales talon para cable 6 a 1/0</v>
          </cell>
          <cell r="C2704" t="str">
            <v>u</v>
          </cell>
          <cell r="D2704">
            <v>1</v>
          </cell>
          <cell r="E2704">
            <v>486.09</v>
          </cell>
        </row>
        <row r="2705">
          <cell r="A2705">
            <v>6753</v>
          </cell>
          <cell r="B2705" t="str">
            <v>TABLERO DE TRANSFERENCIA AUTOMATICA DOBLE, EQUIPADO CON CONTROLADOR LOGICO PROGRAMABLE PLC CON RELOJ CALENDARIO TIEMPO REAL, IMPLEMENTADO CON DISYUNTORES MOTORIZADOS INDIVIDUALMENTE, CONTENIDO EN GABINETE METALICO CON PUERTA FRONTAL DE PLEXIGLASS TRANSPARENTE Y CONTENIENDO EN SU INTERIOR DOS TRANSFERENCIAS: 1 DE 3P1250A, 1 DE 3P250A INDEPENDIENTE PARA LA BOMBA DE INCENDIO Y PRESURIZACION GRADA.  CADA UNA CON ENCLAVAMIENTO ELECTRICO Y MECANICO.  EL TABLERO TTA DEBE INCLUIR MICRO-UPS ON-LINE DE MINIMO 700VA, DOS RELES MONITORES DE RED TRIFASICA, ELEMENTOS DE SEÑALIZACION Y MANIOBRA PARA EEQ, GEN., CARGA, FALLA, OPERACION AUTOMATICO-OFF-MANUAL, SELECTOR DE TEST.  BARRAJE PRINCIPAL DE NEUTRO Y TIERRA, Y MEDIDOR DIGITAL DE PARAMETROS ELECTRICOS CON PUERTO DE COMUNICACION RS485, PROTOCOLO MODBUS Y CONVERTIDOR ETHERNET.</v>
          </cell>
          <cell r="C2705" t="str">
            <v>u</v>
          </cell>
          <cell r="D2705">
            <v>1</v>
          </cell>
          <cell r="E2705">
            <v>13375.16</v>
          </cell>
        </row>
        <row r="2706">
          <cell r="A2706">
            <v>6754</v>
          </cell>
          <cell r="B2706" t="str">
            <v>TABLERO DE DISTRIBUCION PRINCIPAL TDP,  BARRAS DE 1500 A.SE INCLUIRA UN MEDIDOR DIGITAL DE PARAMETROS ELECTRICOS TIPO POWERMETER CON PANTALLA LCD, TRANSFORMADORES DE CORRIENTE, PROTECCIONES, Y PUERTO DE COMUNICACION RS485 O ETHERNET CON PROTOCOLO MODBUS.  UN MEDIDOR SIMILAR ADICIONAL SE COLOCARA EN LA ALIMENTACION PRINCIPAL DE ESTE TABLERO, BARRAJE PRINCIPAL DE NEUTRO Y TIERRA Y MEDIDOR DIGITAL DE PARAMETROS ELECTRICOS CON PUERTO DE COMUNICACION RS485, PROTOCOLO MODBUS Y CONVERTIDOR ETHERNET.  PROTECCIONES SEGUN DIAGRAMA UNIFILAR.</v>
          </cell>
          <cell r="C2706" t="str">
            <v>u</v>
          </cell>
          <cell r="D2706">
            <v>1</v>
          </cell>
          <cell r="E2706">
            <v>14638.28</v>
          </cell>
        </row>
        <row r="2707">
          <cell r="A2707">
            <v>6755</v>
          </cell>
          <cell r="B2707" t="str">
            <v>TABLERO DE COMPENSACION DE POTENCIA REACTIVA, CON BANCO DE CAPACITORES DE 5X15KVAR TRIFASICO 220VAC CON REGULADOR ELECTRONICO DE PASOS.</v>
          </cell>
          <cell r="C2707" t="str">
            <v>u</v>
          </cell>
          <cell r="D2707">
            <v>1</v>
          </cell>
          <cell r="E2707">
            <v>4366.66</v>
          </cell>
        </row>
        <row r="2708">
          <cell r="A2708">
            <v>6756</v>
          </cell>
          <cell r="B2708" t="str">
            <v>TABLERO DE DISTRIBUCION PRINCIPAL TDP-L/T, BARRAS DE 600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08" t="str">
            <v>u</v>
          </cell>
          <cell r="D2708">
            <v>1</v>
          </cell>
          <cell r="E2708">
            <v>4120.45</v>
          </cell>
        </row>
        <row r="2709">
          <cell r="A2709">
            <v>6757</v>
          </cell>
          <cell r="B2709" t="str">
            <v>TABLERO DE DISTRIBUCION PRINCIPAL TDP-MEC1, BARRAS DE 600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09" t="str">
            <v>u</v>
          </cell>
          <cell r="D2709">
            <v>1</v>
          </cell>
          <cell r="E2709">
            <v>5277.12</v>
          </cell>
        </row>
        <row r="2710">
          <cell r="A2710">
            <v>6758</v>
          </cell>
          <cell r="B2710" t="str">
            <v>TABLERO DE DISTRIBUCION PRINCIPAL TDP-MEC2, BARRAS DE 300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0" t="str">
            <v>u</v>
          </cell>
          <cell r="D2710">
            <v>1</v>
          </cell>
          <cell r="E2710">
            <v>1736.77</v>
          </cell>
        </row>
        <row r="2711">
          <cell r="A2711">
            <v>6759</v>
          </cell>
          <cell r="B2711" t="str">
            <v>TABLERO DE DISTRIBUCION PRINCIPAL TDP-UPS1, BARRAS DE 200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1" t="str">
            <v>u</v>
          </cell>
          <cell r="D2711">
            <v>1</v>
          </cell>
          <cell r="E2711">
            <v>2108.65</v>
          </cell>
        </row>
        <row r="2712">
          <cell r="A2712">
            <v>6760</v>
          </cell>
          <cell r="B2712" t="str">
            <v>TABLERO DE DISTRIBUCION PRINCIPAL TDP-UPS2, BARRAS DE 160 A, EQUIPADO CON DISYUNTORES TERMOMAGNETICOS EN CAJA MOLDEADA, TODOS CON ICC MINIMO DE 25 KA:  BARRA DE NEUTRO Y TIERRA, Y MEDIDOR DIGITAL DE PARAMETROS ELECTRICOS CON PUERTO DE COMUNICACION RS485, PROTOCOLO MODBUS Y CONVERTIDOR ETHERNET.  PROTECCIONES SEGUN DIAGRAMA UNIFILAR.</v>
          </cell>
          <cell r="C2712" t="str">
            <v>u</v>
          </cell>
          <cell r="D2712">
            <v>1</v>
          </cell>
          <cell r="E2712">
            <v>1775.24</v>
          </cell>
        </row>
        <row r="2713">
          <cell r="A2713">
            <v>6761</v>
          </cell>
          <cell r="B2713" t="str">
            <v>TABLERO DE VENTILACION Y AIRE ACONDICIONADO TERRAZA T.VENT.TZ THVAC TZ, BARRAS DE 250 A, EQUIPADO CON DISYUNTORES TERMOMAGNETICOS EN CAJA MOLDEADA, TODOS CON ICC MINIMO DE 25 KA:  BARRA DE NEUTRO Y TIERRA, PROTECCIONES SEGUN DIAGRAMA UNIFILAR.</v>
          </cell>
          <cell r="C2713" t="str">
            <v>u</v>
          </cell>
          <cell r="D2713">
            <v>1</v>
          </cell>
          <cell r="E2713">
            <v>10307.15</v>
          </cell>
        </row>
        <row r="2714">
          <cell r="A2714">
            <v>6762</v>
          </cell>
          <cell r="B2714" t="str">
            <v>TABLERO DE PROTECCION CON TVSS FIJO ENCAPSULADO TRIFASICO DE 60KA CON PROTECCION MEDIANTE DISYUNTOR 3PX60A Y CONEXIÓN DIRECTA A TIERRA.</v>
          </cell>
          <cell r="C2714" t="str">
            <v>u</v>
          </cell>
          <cell r="D2714">
            <v>1</v>
          </cell>
          <cell r="E2714">
            <v>1146.8900000000001</v>
          </cell>
        </row>
        <row r="2715">
          <cell r="A2715">
            <v>6763</v>
          </cell>
          <cell r="B2715" t="str">
            <v>TABLERO DE PROTECCION CON TVSS MODULAR CON 2 ETAPAS DE PROTECCION, CONTADOR DE DESCARGAS, ENCAPSULADO TRIFASICO DE 250KA CON PROTECCION MEDIANTE DISYUNTOR 3PX80A Y CONEXIÓN DIRECTA A TIERRA.</v>
          </cell>
          <cell r="C2715" t="str">
            <v>u</v>
          </cell>
          <cell r="D2715">
            <v>1</v>
          </cell>
          <cell r="E2715">
            <v>6122.41</v>
          </cell>
        </row>
        <row r="2716">
          <cell r="A2716">
            <v>6764</v>
          </cell>
          <cell r="B2716" t="str">
            <v>TABLERO DE CONTROL DE ENCENDIDO APAGADO AUTOMATICO DE LUCES DE 16 CIRCUITOS PROGRAMABLES CON RELOJ CALENDARIO EN TIEMPO REAL Y COMUNICACIÓN RS485, INTERFAZ ETHERNET PROTOCOLO MODBUS SOBRE IP BASADO EN PLC O MICROPROCESADOR DE ULTIMA TECNOLOGIA, COMPATIBLE CON SISTEMA DE CONTROL DE LUCES GENERAL DEL EDIFICIO.</v>
          </cell>
          <cell r="C2716" t="str">
            <v>u</v>
          </cell>
          <cell r="D2716">
            <v>1</v>
          </cell>
          <cell r="E2716">
            <v>2309.4299999999998</v>
          </cell>
        </row>
        <row r="2717">
          <cell r="A2717">
            <v>6765</v>
          </cell>
          <cell r="B2717" t="str">
            <v>TABLERO DE CONTROL DE ENCENDIDO APAGADO AUTOMATICO DE LUCES DE 6 CIRCUITOS PROGRAMABLES CON RELOJ CALENDARIO EN TIEMPO REAL Y COMUNICACIÓN RS485, INTERFAZ ETHERNET PROTOCOLO MODBUS SOBRE IP BASADO EN PLC O MICROPROCESADOR.</v>
          </cell>
          <cell r="C2717" t="str">
            <v>u</v>
          </cell>
          <cell r="D2717">
            <v>1</v>
          </cell>
          <cell r="E2717">
            <v>1540.02</v>
          </cell>
        </row>
        <row r="2718">
          <cell r="A2718">
            <v>6766</v>
          </cell>
          <cell r="B2718" t="str">
            <v xml:space="preserve">TABLERO ARRANCADOR DE MOTORES T.ARR.TZ CONTENIDO EN GABINETE METALICO INDUSTRIAL, CONTENIENDO ARRANCADORES PARA MOTORES:   8 DIRECTOS TRIFASICOS HASTA 3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 </v>
          </cell>
          <cell r="C2718" t="str">
            <v>u</v>
          </cell>
          <cell r="D2718">
            <v>1</v>
          </cell>
          <cell r="E2718">
            <v>2389.58</v>
          </cell>
        </row>
        <row r="2719">
          <cell r="A2719">
            <v>6767</v>
          </cell>
          <cell r="B2719" t="str">
            <v>TABLERO ARRANCADOR DE MOTORES T.ARR.V.SUBA CONTENIDO EN GABINETE METALICO INDUSTRIAL, CONTENIENDO LOS SIGUIENTES ARRANCADORES PARA MOTORES:   2 DIRECTOS TRIFASICOS HASTA 5 KW, 1 YD  DE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19" t="str">
            <v>u</v>
          </cell>
          <cell r="D2719">
            <v>1</v>
          </cell>
          <cell r="E2719">
            <v>1861.67</v>
          </cell>
        </row>
        <row r="2720">
          <cell r="A2720">
            <v>6768</v>
          </cell>
          <cell r="B2720" t="str">
            <v>TABLERO ARRANCADOR DE MOTORES T.ARR.V.SUBB CONTENIDO EN GABINETE METALICO INDUSTRIAL, CONTENIENDO LOS SIGUIENTES ARRANCADORES PARA MOTORES:   1 DIRECTOS TRIFASICOS HASTA 1.5 KW, 1 YD DE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20" t="str">
            <v>u</v>
          </cell>
          <cell r="D2720">
            <v>1</v>
          </cell>
          <cell r="E2720">
            <v>1694.97</v>
          </cell>
        </row>
        <row r="2721">
          <cell r="A2721">
            <v>6769</v>
          </cell>
          <cell r="B2721" t="str">
            <v>TABLERO ARRANCADOR DE MOTORES T.ARR.V.PISOSB CONTENIDO EN GABINETE METALICO INDUSTRIAL, CONTENIENDO LOS SIGUIENTES ARRANCADORES PARA MOTORES:   4 DIRECTOS TRIFASICOS HASTA 1.5 KW, CADA ARRANCADOR INCLUYE ACCIONAMIENTO DIRECTO O YD, TERMICO, BOTON ARRANQUE PARO MANUAL, SELECTOR MANUAL AUTOMATICO, LUZ PILOTO TIPO LED OPERACION Y FALLA TERMICA.  EL TABLERO INCLUYE UN PLC PARA PROGRAMACION DE AUTOMATISMO DE CADA ARRANCADOR CON COMM.RS485 O ETHERNET Y PROTOCOLO MODBUS.</v>
          </cell>
          <cell r="C2721" t="str">
            <v>u</v>
          </cell>
          <cell r="D2721">
            <v>1</v>
          </cell>
          <cell r="E2721">
            <v>1669.32</v>
          </cell>
        </row>
        <row r="2722">
          <cell r="A2722">
            <v>6770</v>
          </cell>
          <cell r="B2722" t="str">
            <v>TABLERO DE CONTROL DE INYECCION DE ENERGIA DEL SISTEMA FOTOVOLTAICO A LA RED DE SUMINISTRO NORMAL, CON PROTECCION DIFERENCIAL, UN MODULO DE TRANSFERENCIA AUTOMATICA,  CON MONITOREO DE LA RED FOTOVOLTAICA Y TRANSFERENCIA, CON MEDIDOR DE PARAMETROS ELECTRICOS TIPO POWER METER CON COMUNICACION RS485 O ETHERNET Y PROTOCOLO MODBUS, CON CAPACIDAD DE 10 KVA TRIFASICOS.</v>
          </cell>
          <cell r="C2722" t="str">
            <v>u</v>
          </cell>
          <cell r="D2722">
            <v>1</v>
          </cell>
          <cell r="E2722">
            <v>3761.69</v>
          </cell>
        </row>
        <row r="2723">
          <cell r="A2723">
            <v>6771</v>
          </cell>
          <cell r="B2723" t="str">
            <v>COMPUTADOR DE ULTIMA TECNOLOGIA Y SOFTWARE PARA AUTOMATIZACION DE EDIFICIOS CON MODULOS DE PROGRAMACION PARA TCL Y T-ARR., VENTILACION, HORARIOS PROGRAMABLES, CON PLANOS DEL EDIFICIO, REGISTRO,MODULO DE AUDITORIA Y CONTROL, CON UN MONITOR REMOTO LCD DE 42" PARA REGISTRO DE CONSUMOS Y AHORRO TOTAL Y POR ZONAS.  EL SOFTWARE DE BAS (BUILDING AUTOMATION SYSTEM) DEBE INCLUIR MODULOS PARA MONITOREO DE GENERADOR, DRIVER PARA MONITOREO DE LOS MEDIDORES DIGITALES DE ENERGIA EN LOS TABLEROS PRINCIPALES, MONITOREO DE CISTERNAS Y BOMBAS.</v>
          </cell>
          <cell r="C2723" t="str">
            <v>u</v>
          </cell>
          <cell r="D2723">
            <v>1</v>
          </cell>
          <cell r="E2723">
            <v>2853.38</v>
          </cell>
        </row>
        <row r="2724">
          <cell r="A2724">
            <v>6772</v>
          </cell>
          <cell r="B2724" t="str">
            <v>Pto de salida para lampara de emergencia o aviso de salida THHN 2x14  emt 1/2"</v>
          </cell>
          <cell r="C2724" t="str">
            <v>pto</v>
          </cell>
          <cell r="D2724">
            <v>1</v>
          </cell>
          <cell r="E2724">
            <v>26.29</v>
          </cell>
        </row>
        <row r="2725">
          <cell r="A2725">
            <v>6773</v>
          </cell>
          <cell r="B2725" t="str">
            <v>Tomacorriente especial 110VAC Thhn 2x12+1x14 Emt 1/2"</v>
          </cell>
          <cell r="C2725" t="str">
            <v>pto</v>
          </cell>
          <cell r="D2725">
            <v>1</v>
          </cell>
          <cell r="E2725">
            <v>31.82</v>
          </cell>
        </row>
        <row r="2726">
          <cell r="A2726">
            <v>6774</v>
          </cell>
          <cell r="B2726" t="str">
            <v>Punto especial bifasica o trifasica 110/220VAC THHN 2X12+1X10 para bombas asc. Puertas electricas,ventiladores etc EMT  y tuberia anillada flexible BX 3/4"</v>
          </cell>
          <cell r="C2726" t="str">
            <v>pto</v>
          </cell>
          <cell r="D2726">
            <v>1</v>
          </cell>
          <cell r="E2726">
            <v>44.88</v>
          </cell>
        </row>
        <row r="2727">
          <cell r="A2727">
            <v>6775</v>
          </cell>
          <cell r="B2727" t="str">
            <v>Tomacorriente polar exterior THHN 2x12+1x14 EMT 1/2"</v>
          </cell>
          <cell r="C2727" t="str">
            <v>pto</v>
          </cell>
          <cell r="D2727">
            <v>1</v>
          </cell>
          <cell r="E2727">
            <v>31.82</v>
          </cell>
        </row>
        <row r="2728">
          <cell r="A2728">
            <v>6776</v>
          </cell>
          <cell r="B2728" t="str">
            <v>Punto especial 110/220VAC  THHN 3x10 para unidades de cassete HVAC  EMT 3/4"</v>
          </cell>
          <cell r="C2728" t="str">
            <v>pto</v>
          </cell>
          <cell r="D2728">
            <v>1</v>
          </cell>
          <cell r="E2728">
            <v>43.67</v>
          </cell>
        </row>
        <row r="2729">
          <cell r="A2729">
            <v>6777</v>
          </cell>
          <cell r="B2729" t="str">
            <v>Punto de iluminacion interior 110VAC THHN 3x14 EMT 1/2"</v>
          </cell>
          <cell r="C2729" t="str">
            <v>pto</v>
          </cell>
          <cell r="D2729">
            <v>1</v>
          </cell>
          <cell r="E2729">
            <v>25.77</v>
          </cell>
        </row>
        <row r="2730">
          <cell r="A2730">
            <v>6778</v>
          </cell>
          <cell r="B2730" t="str">
            <v>Pto de iluminacion 110VAC/220VAC en jardines y exteriores y reflectores THHN 2x12+1x14 EMT 1/2"</v>
          </cell>
          <cell r="C2730" t="str">
            <v>pto</v>
          </cell>
          <cell r="D2730">
            <v>1</v>
          </cell>
          <cell r="E2730">
            <v>28.63</v>
          </cell>
        </row>
        <row r="2731">
          <cell r="A2731">
            <v>6779</v>
          </cell>
          <cell r="B2731" t="str">
            <v>Pto de iluminacion simple THHN 3x14 EMT 1/2"</v>
          </cell>
          <cell r="C2731" t="str">
            <v>pto</v>
          </cell>
          <cell r="D2731">
            <v>1</v>
          </cell>
          <cell r="E2731">
            <v>25.77</v>
          </cell>
        </row>
        <row r="2732">
          <cell r="A2732">
            <v>6780</v>
          </cell>
          <cell r="B2732" t="str">
            <v>Punto de iluminacion doble  THHN 4*14 EMT 1/2"</v>
          </cell>
          <cell r="C2732" t="str">
            <v>pto</v>
          </cell>
          <cell r="D2732">
            <v>1</v>
          </cell>
          <cell r="E2732">
            <v>28.45</v>
          </cell>
        </row>
        <row r="2733">
          <cell r="A2733">
            <v>6781</v>
          </cell>
          <cell r="B2733" t="str">
            <v>Punto de iluminacion triple THHN 5x14 EMT 3/4"</v>
          </cell>
          <cell r="C2733" t="str">
            <v>pto</v>
          </cell>
          <cell r="D2733">
            <v>1</v>
          </cell>
          <cell r="E2733">
            <v>31.13</v>
          </cell>
        </row>
        <row r="2734">
          <cell r="A2734">
            <v>6782</v>
          </cell>
          <cell r="B2734" t="str">
            <v>Punto de iluminacion con temporizador THHN 3x14 EMT 1/2"</v>
          </cell>
          <cell r="C2734" t="str">
            <v>pto</v>
          </cell>
          <cell r="D2734">
            <v>1</v>
          </cell>
          <cell r="E2734">
            <v>25.77</v>
          </cell>
        </row>
        <row r="2735">
          <cell r="A2735">
            <v>6783</v>
          </cell>
          <cell r="B2735" t="str">
            <v>Punto de conmutador triple THHN 10x14 EMT 1"</v>
          </cell>
          <cell r="C2735" t="str">
            <v>pto</v>
          </cell>
          <cell r="D2735">
            <v>1</v>
          </cell>
          <cell r="E2735">
            <v>34.270000000000003</v>
          </cell>
        </row>
        <row r="2736">
          <cell r="A2736">
            <v>6784</v>
          </cell>
          <cell r="B2736" t="str">
            <v>PTO PARA ALIMENTACION ALTERNA DE ENERGIA DE RESPALDO PARA LUMINARIAS DE TECHO SISTEMA EMERGENCIA (BALASTO EMERGENCIA) CON CABLES THHN 2X14 EN TUBERIA EMT. 1/2"</v>
          </cell>
          <cell r="C2736" t="str">
            <v>pto</v>
          </cell>
          <cell r="D2736">
            <v>1</v>
          </cell>
          <cell r="E2736">
            <v>28.92</v>
          </cell>
        </row>
        <row r="2737">
          <cell r="A2737">
            <v>6785</v>
          </cell>
          <cell r="B2737" t="str">
            <v>PTO PARA CONEXION DE DISPOSITVO DE SISTEMA DE CONTROL DE ILUMINACION (SENSOR PRESENCIA O SENSOR LUMINICO, BOTONERA) SISTEMA ECOSYSTEM  CABLES GPT 3X18  EMT. 1/2"</v>
          </cell>
          <cell r="C2737" t="str">
            <v>pto</v>
          </cell>
          <cell r="D2737">
            <v>1</v>
          </cell>
          <cell r="E2737">
            <v>27.65</v>
          </cell>
        </row>
        <row r="2738">
          <cell r="A2738">
            <v>6786</v>
          </cell>
          <cell r="B2738" t="str">
            <v>PTO DE ENLACE DE COMUNICACION CON TUBERIA EMT 1/2" Y CABLE 2X18 TRENZADO DE DATOS PARA ENLACE DE DISPOSITIVOS DEL SISTEMA DE CONTROL DE LUCES, BALASTOS DIMERIZABLES, SENSORES, TECLADOS Y FUENTE DE BUS CON CABLES TRENZADO 2X18 EN TUBERIA EMT.</v>
          </cell>
          <cell r="C2738" t="str">
            <v>pto</v>
          </cell>
          <cell r="D2738">
            <v>1</v>
          </cell>
          <cell r="E2738">
            <v>26.29</v>
          </cell>
        </row>
        <row r="2739">
          <cell r="A2739">
            <v>6787</v>
          </cell>
          <cell r="B2739" t="str">
            <v>CAJA DISTRIBUCION PRINCIPAL CDP ANDINATEL DE 70X60X27</v>
          </cell>
          <cell r="C2739" t="str">
            <v>u</v>
          </cell>
          <cell r="D2739">
            <v>1</v>
          </cell>
          <cell r="E2739">
            <v>330.67</v>
          </cell>
        </row>
        <row r="2740">
          <cell r="A2740">
            <v>6788</v>
          </cell>
          <cell r="B2740" t="str">
            <v>LUMINARIA TIPO - FLOURESCENTE 2X28W CON TUBO T5</v>
          </cell>
          <cell r="C2740" t="str">
            <v>u</v>
          </cell>
          <cell r="D2740">
            <v>1</v>
          </cell>
          <cell r="E2740">
            <v>80.319999999999993</v>
          </cell>
        </row>
        <row r="2741">
          <cell r="A2741">
            <v>6789</v>
          </cell>
          <cell r="B2741" t="str">
            <v xml:space="preserve">LUMINARIA TIPO  - LUMINARIA TIPO COBRA DE SODIO CON BRAZO 250W 220V </v>
          </cell>
          <cell r="C2741" t="str">
            <v>u</v>
          </cell>
          <cell r="D2741">
            <v>1</v>
          </cell>
          <cell r="E2741">
            <v>369.76</v>
          </cell>
        </row>
        <row r="2742">
          <cell r="A2742">
            <v>6790</v>
          </cell>
          <cell r="B2742" t="str">
            <v>LUMINARIA TIPO - APLIQUE DE PARED CON DULUX  20w 120V</v>
          </cell>
          <cell r="C2742" t="str">
            <v>U</v>
          </cell>
          <cell r="D2742">
            <v>1</v>
          </cell>
          <cell r="E2742">
            <v>37.94</v>
          </cell>
        </row>
        <row r="2743">
          <cell r="A2743">
            <v>6791</v>
          </cell>
          <cell r="B2743" t="str">
            <v>LUMINARIA TIPO L1 - FLUORESCENTE CERRADA DE 3 X 32wATT 1.20M X 0.60 M. BALASTRO ELECTRONICO CON ALTO FACTOR DE POTENCIA &gt; 0.95</v>
          </cell>
          <cell r="C2743" t="str">
            <v>U</v>
          </cell>
          <cell r="D2743">
            <v>1</v>
          </cell>
          <cell r="E2743">
            <v>81.61</v>
          </cell>
        </row>
        <row r="2744">
          <cell r="A2744">
            <v>6792</v>
          </cell>
          <cell r="B2744" t="str">
            <v>Pararrayos de 10KV</v>
          </cell>
          <cell r="C2744" t="str">
            <v>u</v>
          </cell>
          <cell r="D2744">
            <v>1</v>
          </cell>
          <cell r="E2744">
            <v>195.9</v>
          </cell>
        </row>
        <row r="2745">
          <cell r="A2745">
            <v>6793</v>
          </cell>
          <cell r="B2745" t="str">
            <v>Transformador trifasico Padmounted 30KVA 13800/220-127V Fabricacion Local</v>
          </cell>
          <cell r="C2745" t="str">
            <v>u</v>
          </cell>
          <cell r="D2745">
            <v>1</v>
          </cell>
          <cell r="E2745">
            <v>4533.09</v>
          </cell>
        </row>
        <row r="2746">
          <cell r="A2746">
            <v>6794</v>
          </cell>
          <cell r="B2746" t="str">
            <v>Generador de 175 KW stand by 220/127</v>
          </cell>
          <cell r="C2746" t="str">
            <v>u</v>
          </cell>
          <cell r="D2746">
            <v>1</v>
          </cell>
          <cell r="E2746">
            <v>43513.8</v>
          </cell>
        </row>
        <row r="2747">
          <cell r="A2747">
            <v>6795</v>
          </cell>
          <cell r="B2747" t="str">
            <v>Generador de 230 KW stand by 220/128</v>
          </cell>
          <cell r="C2747" t="str">
            <v>u</v>
          </cell>
          <cell r="D2747">
            <v>1</v>
          </cell>
          <cell r="E2747">
            <v>37696.28</v>
          </cell>
        </row>
        <row r="2748">
          <cell r="A2748">
            <v>6796</v>
          </cell>
          <cell r="B2748" t="str">
            <v>Tablero de transferencia automatica  300A</v>
          </cell>
          <cell r="C2748" t="str">
            <v>u</v>
          </cell>
          <cell r="D2748">
            <v>1</v>
          </cell>
          <cell r="E2748">
            <v>5447.74</v>
          </cell>
        </row>
        <row r="2749">
          <cell r="A2749">
            <v>6797</v>
          </cell>
          <cell r="B2749" t="str">
            <v>Tablero de transferencia automatica  500A</v>
          </cell>
          <cell r="C2749" t="str">
            <v>u</v>
          </cell>
          <cell r="D2749">
            <v>1</v>
          </cell>
          <cell r="E2749">
            <v>6784.08</v>
          </cell>
        </row>
        <row r="2750">
          <cell r="A2750">
            <v>6798</v>
          </cell>
          <cell r="B2750" t="str">
            <v>Tablero de transferencia automatica  175A</v>
          </cell>
          <cell r="C2750" t="str">
            <v>u</v>
          </cell>
          <cell r="D2750">
            <v>1</v>
          </cell>
          <cell r="E2750">
            <v>3584.42</v>
          </cell>
        </row>
        <row r="2751">
          <cell r="A2751">
            <v>6799</v>
          </cell>
          <cell r="B2751" t="str">
            <v>Alimentador THHN FLEX (2X10+1X10+1X14)AWG</v>
          </cell>
          <cell r="C2751" t="str">
            <v>m</v>
          </cell>
          <cell r="D2751">
            <v>1</v>
          </cell>
          <cell r="E2751">
            <v>4.62</v>
          </cell>
        </row>
        <row r="2752">
          <cell r="A2752">
            <v>6800</v>
          </cell>
          <cell r="B2752" t="str">
            <v>Alimentador THHN FLEX (2X8+1X8+1X12)AWG</v>
          </cell>
          <cell r="C2752" t="str">
            <v>m</v>
          </cell>
          <cell r="D2752">
            <v>1</v>
          </cell>
          <cell r="E2752">
            <v>7.13</v>
          </cell>
        </row>
        <row r="2753">
          <cell r="A2753">
            <v>6801</v>
          </cell>
          <cell r="B2753" t="str">
            <v>Alimentador THHN FLEX (2X6+1X6+1X10)AWG</v>
          </cell>
          <cell r="C2753" t="str">
            <v>m</v>
          </cell>
          <cell r="D2753">
            <v>1</v>
          </cell>
          <cell r="E2753">
            <v>11.1</v>
          </cell>
        </row>
        <row r="2754">
          <cell r="A2754">
            <v>6802</v>
          </cell>
          <cell r="B2754" t="str">
            <v>Alimentador SUPER FLEX (2X6+1X6+1X10)AWG</v>
          </cell>
          <cell r="C2754" t="str">
            <v>m</v>
          </cell>
          <cell r="D2754">
            <v>1</v>
          </cell>
          <cell r="E2754">
            <v>11.42</v>
          </cell>
        </row>
        <row r="2755">
          <cell r="A2755">
            <v>6803</v>
          </cell>
          <cell r="B2755" t="str">
            <v>Alimentador SUPER FLEX (2X4+1X4+1X8)AWG</v>
          </cell>
          <cell r="C2755" t="str">
            <v>m</v>
          </cell>
          <cell r="D2755">
            <v>1</v>
          </cell>
          <cell r="E2755">
            <v>17.8</v>
          </cell>
        </row>
        <row r="2756">
          <cell r="A2756">
            <v>6804</v>
          </cell>
          <cell r="B2756" t="str">
            <v>Alimentador SUPER FLEX (2X2+1X2+1X6)AWG</v>
          </cell>
          <cell r="C2756" t="str">
            <v>m</v>
          </cell>
          <cell r="D2756">
            <v>1</v>
          </cell>
          <cell r="E2756">
            <v>20.75</v>
          </cell>
        </row>
        <row r="2757">
          <cell r="A2757">
            <v>6805</v>
          </cell>
          <cell r="B2757" t="str">
            <v>Alimentador SUPER FLEX (2X2/0+(2X2)+1X1/0)AWG para generador</v>
          </cell>
          <cell r="C2757" t="str">
            <v>m</v>
          </cell>
          <cell r="D2757">
            <v>1</v>
          </cell>
          <cell r="E2757">
            <v>44.03</v>
          </cell>
        </row>
        <row r="2758">
          <cell r="A2758">
            <v>6806</v>
          </cell>
          <cell r="B2758" t="str">
            <v>Alimentador SUPER FLEX (2(2X2/0)+2(2X2)+1X2/0)AWG para el transformador</v>
          </cell>
          <cell r="C2758" t="str">
            <v>m</v>
          </cell>
          <cell r="D2758">
            <v>1</v>
          </cell>
          <cell r="E2758">
            <v>80.19</v>
          </cell>
        </row>
        <row r="2759">
          <cell r="A2759">
            <v>6807</v>
          </cell>
          <cell r="B2759" t="str">
            <v>Fotocelda a 120V 30A con base</v>
          </cell>
          <cell r="C2759" t="str">
            <v>u</v>
          </cell>
          <cell r="D2759">
            <v>1</v>
          </cell>
          <cell r="E2759">
            <v>97.68</v>
          </cell>
        </row>
        <row r="2760">
          <cell r="A2760">
            <v>6808</v>
          </cell>
          <cell r="B2760" t="str">
            <v>Fotocelda a 220V 30A con base</v>
          </cell>
          <cell r="C2760" t="str">
            <v>u</v>
          </cell>
          <cell r="D2760">
            <v>1</v>
          </cell>
          <cell r="E2760">
            <v>97.68</v>
          </cell>
        </row>
        <row r="2761">
          <cell r="A2761">
            <v>6809</v>
          </cell>
          <cell r="B2761" t="str">
            <v>Luminaria tipo isla de 100w</v>
          </cell>
          <cell r="C2761" t="str">
            <v>u</v>
          </cell>
          <cell r="D2761">
            <v>1</v>
          </cell>
          <cell r="E2761">
            <v>541.65</v>
          </cell>
        </row>
        <row r="2762">
          <cell r="A2762">
            <v>6810</v>
          </cell>
          <cell r="B2762" t="str">
            <v>Proyector circular de 50W empotrable en piso</v>
          </cell>
          <cell r="C2762" t="str">
            <v>u</v>
          </cell>
          <cell r="D2762">
            <v>1</v>
          </cell>
          <cell r="E2762">
            <v>705.91</v>
          </cell>
        </row>
        <row r="2763">
          <cell r="A2763">
            <v>6811</v>
          </cell>
          <cell r="B2763" t="str">
            <v>Breaker 2p-250A Caja moldeada</v>
          </cell>
          <cell r="C2763" t="str">
            <v>u</v>
          </cell>
          <cell r="D2763">
            <v>1</v>
          </cell>
          <cell r="E2763">
            <v>804.08</v>
          </cell>
        </row>
        <row r="2764">
          <cell r="A2764">
            <v>6812</v>
          </cell>
          <cell r="B2764" t="str">
            <v>Breaker 2p-500A Caja moldeada</v>
          </cell>
          <cell r="C2764" t="str">
            <v>u</v>
          </cell>
          <cell r="D2764">
            <v>1</v>
          </cell>
          <cell r="E2764">
            <v>980.63</v>
          </cell>
        </row>
        <row r="2765">
          <cell r="A2765">
            <v>6813</v>
          </cell>
          <cell r="B2765" t="str">
            <v>Generador de emergencia 60Kw bifasica 240/120V incluye tablero</v>
          </cell>
          <cell r="C2765" t="str">
            <v>u</v>
          </cell>
          <cell r="D2765">
            <v>1</v>
          </cell>
          <cell r="E2765">
            <v>3387.05</v>
          </cell>
        </row>
        <row r="2766">
          <cell r="A2766">
            <v>6814</v>
          </cell>
          <cell r="B2766" t="str">
            <v>Transformador de 125KVA 13200/240/120v monofasico a 240V</v>
          </cell>
          <cell r="C2766" t="str">
            <v>u</v>
          </cell>
          <cell r="D2766">
            <v>1</v>
          </cell>
          <cell r="E2766">
            <v>8771.69</v>
          </cell>
        </row>
        <row r="2767">
          <cell r="A2767">
            <v>6815</v>
          </cell>
          <cell r="B2767" t="str">
            <v xml:space="preserve">Luminaria electrónica 1 x 32 W </v>
          </cell>
          <cell r="C2767" t="str">
            <v>u</v>
          </cell>
          <cell r="D2767">
            <v>1</v>
          </cell>
          <cell r="E2767">
            <v>41.16</v>
          </cell>
        </row>
        <row r="2768">
          <cell r="A2768">
            <v>6816</v>
          </cell>
          <cell r="B2768" t="str">
            <v>Luminaria tipo IODIN HG Alogenador p/sobreponer 100W</v>
          </cell>
          <cell r="C2768" t="str">
            <v>u</v>
          </cell>
          <cell r="D2768">
            <v>1</v>
          </cell>
          <cell r="E2768">
            <v>108.36</v>
          </cell>
        </row>
        <row r="2769">
          <cell r="A2769">
            <v>6817</v>
          </cell>
          <cell r="B2769" t="str">
            <v>Luminaria tipo IODIN NA p/sobreponer 70 W</v>
          </cell>
          <cell r="C2769" t="str">
            <v>u</v>
          </cell>
          <cell r="D2769">
            <v>1</v>
          </cell>
          <cell r="E2769">
            <v>117.65</v>
          </cell>
        </row>
        <row r="2770">
          <cell r="A2770">
            <v>6818</v>
          </cell>
          <cell r="B2770" t="str">
            <v xml:space="preserve">Transformador monofásico convencional SCP 10 KVA 13200 GRD </v>
          </cell>
          <cell r="C2770" t="str">
            <v>u</v>
          </cell>
          <cell r="D2770">
            <v>1</v>
          </cell>
          <cell r="E2770">
            <v>2745.19</v>
          </cell>
        </row>
        <row r="2771">
          <cell r="A2771">
            <v>6819</v>
          </cell>
          <cell r="B2771" t="str">
            <v xml:space="preserve">Riel de reflectores de iluminación para escenario, 1000 W luz amarilla, azul, blanca  </v>
          </cell>
          <cell r="C2771" t="str">
            <v>u</v>
          </cell>
          <cell r="D2771">
            <v>1</v>
          </cell>
          <cell r="E2771">
            <v>2515.27</v>
          </cell>
        </row>
        <row r="2772">
          <cell r="A2772">
            <v>6820</v>
          </cell>
          <cell r="B2772" t="str">
            <v>Alimentador THHN 2x8 +1x8 +1x10 AWG tubería EMT 1"</v>
          </cell>
          <cell r="C2772" t="str">
            <v>m</v>
          </cell>
          <cell r="D2772">
            <v>1</v>
          </cell>
          <cell r="E2772">
            <v>9.15</v>
          </cell>
        </row>
        <row r="2773">
          <cell r="A2773">
            <v>6821</v>
          </cell>
          <cell r="B2773" t="str">
            <v>Acometida TTU 2x6 + 1x6 + 1x8 AWG tuberiía 1,1/2"</v>
          </cell>
          <cell r="C2773" t="str">
            <v>m</v>
          </cell>
          <cell r="D2773">
            <v>1</v>
          </cell>
          <cell r="E2773">
            <v>12.14</v>
          </cell>
        </row>
        <row r="2774">
          <cell r="A2774">
            <v>6822</v>
          </cell>
          <cell r="B2774" t="str">
            <v>Alimentador THHN 2x12 tuberia EMT 1/2"</v>
          </cell>
          <cell r="C2774" t="str">
            <v>m</v>
          </cell>
          <cell r="D2774">
            <v>1</v>
          </cell>
          <cell r="E2774">
            <v>3.76</v>
          </cell>
        </row>
        <row r="2775">
          <cell r="A2775">
            <v>6823</v>
          </cell>
          <cell r="B2775" t="str">
            <v xml:space="preserve">Selector bifásico ON/OFF </v>
          </cell>
          <cell r="C2775" t="str">
            <v>u</v>
          </cell>
          <cell r="D2775">
            <v>1</v>
          </cell>
          <cell r="E2775">
            <v>26.29</v>
          </cell>
        </row>
        <row r="2776">
          <cell r="A2776">
            <v>6824</v>
          </cell>
          <cell r="B2776" t="str">
            <v>Alimentador  THHN 3x4+1x6+1x8 AWG</v>
          </cell>
          <cell r="C2776" t="str">
            <v>m</v>
          </cell>
          <cell r="D2776">
            <v>1</v>
          </cell>
          <cell r="E2776">
            <v>21.23</v>
          </cell>
        </row>
        <row r="2777">
          <cell r="A2777">
            <v>6825</v>
          </cell>
          <cell r="B2777" t="str">
            <v>Alimentador  THHN 3x6+1x8+1x10 AWG</v>
          </cell>
          <cell r="C2777" t="str">
            <v>m</v>
          </cell>
          <cell r="D2777">
            <v>1</v>
          </cell>
          <cell r="E2777">
            <v>18.760000000000002</v>
          </cell>
        </row>
        <row r="2778">
          <cell r="A2778">
            <v>6826</v>
          </cell>
          <cell r="B2778" t="str">
            <v>Alimentador  THHN 3x10+1x12+1x8 AWG</v>
          </cell>
          <cell r="C2778" t="str">
            <v>m</v>
          </cell>
          <cell r="D2778">
            <v>1</v>
          </cell>
          <cell r="E2778">
            <v>7.21</v>
          </cell>
        </row>
        <row r="2779">
          <cell r="A2779">
            <v>6827</v>
          </cell>
          <cell r="B2779" t="str">
            <v>Alimentador THHN 3x12 tubería EMT 1"</v>
          </cell>
          <cell r="C2779" t="str">
            <v>m</v>
          </cell>
          <cell r="D2779">
            <v>1</v>
          </cell>
          <cell r="E2779">
            <v>6.68</v>
          </cell>
        </row>
        <row r="2780">
          <cell r="A2780">
            <v>6828</v>
          </cell>
          <cell r="B2780" t="str">
            <v>Alimentador TTU 3#2 +1#4</v>
          </cell>
          <cell r="C2780" t="str">
            <v>m</v>
          </cell>
          <cell r="D2780">
            <v>1</v>
          </cell>
          <cell r="E2780">
            <v>32.24</v>
          </cell>
        </row>
        <row r="2781">
          <cell r="A2781">
            <v>6829</v>
          </cell>
          <cell r="B2781" t="str">
            <v>Alimentador (3x10tipo sucre )</v>
          </cell>
          <cell r="C2781" t="str">
            <v>m</v>
          </cell>
          <cell r="D2781">
            <v>1</v>
          </cell>
          <cell r="E2781">
            <v>5.91</v>
          </cell>
        </row>
        <row r="2782">
          <cell r="A2782">
            <v>6830</v>
          </cell>
          <cell r="B2782" t="str">
            <v>Alimentador (2x8TTU+10AWG)</v>
          </cell>
          <cell r="C2782" t="str">
            <v>m</v>
          </cell>
          <cell r="D2782">
            <v>1</v>
          </cell>
          <cell r="E2782">
            <v>8.09</v>
          </cell>
        </row>
        <row r="2783">
          <cell r="A2783">
            <v>6831</v>
          </cell>
          <cell r="B2783" t="str">
            <v>Conductor (2x6TTU+6AWG)</v>
          </cell>
          <cell r="C2783" t="str">
            <v>m</v>
          </cell>
          <cell r="D2783">
            <v>1</v>
          </cell>
          <cell r="E2783">
            <v>12.29</v>
          </cell>
        </row>
        <row r="2784">
          <cell r="A2784">
            <v>6832</v>
          </cell>
          <cell r="B2784" t="str">
            <v>Conductor (2x2TTU+2AWG)</v>
          </cell>
          <cell r="C2784" t="str">
            <v>m</v>
          </cell>
          <cell r="D2784">
            <v>1</v>
          </cell>
          <cell r="E2784">
            <v>26.71</v>
          </cell>
        </row>
        <row r="2785">
          <cell r="A2785">
            <v>6833</v>
          </cell>
          <cell r="B2785" t="str">
            <v>Conductor (2x1/0TTU+2AWG)</v>
          </cell>
          <cell r="C2785" t="str">
            <v>m</v>
          </cell>
          <cell r="D2785">
            <v>1</v>
          </cell>
          <cell r="E2785">
            <v>35.1</v>
          </cell>
        </row>
        <row r="2786">
          <cell r="A2786">
            <v>6834</v>
          </cell>
          <cell r="B2786" t="str">
            <v>Conductor aereo ASC AWG 3x2+1x4</v>
          </cell>
          <cell r="C2786" t="str">
            <v>m</v>
          </cell>
          <cell r="D2786">
            <v>1</v>
          </cell>
          <cell r="E2786">
            <v>3.34</v>
          </cell>
        </row>
        <row r="2787">
          <cell r="A2787">
            <v>6835</v>
          </cell>
          <cell r="B2787" t="str">
            <v>Conductor aereo ASC AWG 1x2+1x4</v>
          </cell>
          <cell r="C2787" t="str">
            <v>m</v>
          </cell>
          <cell r="D2787">
            <v>1</v>
          </cell>
          <cell r="E2787">
            <v>1.7</v>
          </cell>
        </row>
        <row r="2788">
          <cell r="A2788">
            <v>6836</v>
          </cell>
          <cell r="B2788" t="str">
            <v>Conductor subterraneo 3x2 XLP 15KV+1x4 ASC AWG</v>
          </cell>
          <cell r="C2788" t="str">
            <v>m</v>
          </cell>
          <cell r="D2788">
            <v>1</v>
          </cell>
          <cell r="E2788">
            <v>40.14</v>
          </cell>
        </row>
        <row r="2789">
          <cell r="A2789">
            <v>6837</v>
          </cell>
          <cell r="B2789" t="str">
            <v>Estructura tangente</v>
          </cell>
          <cell r="C2789" t="str">
            <v>u</v>
          </cell>
          <cell r="D2789">
            <v>1</v>
          </cell>
          <cell r="E2789">
            <v>294.02999999999997</v>
          </cell>
        </row>
        <row r="2790">
          <cell r="A2790">
            <v>6838</v>
          </cell>
          <cell r="B2790" t="str">
            <v>Estructura para angulo de quiebre</v>
          </cell>
          <cell r="C2790" t="str">
            <v>u</v>
          </cell>
          <cell r="D2790">
            <v>1</v>
          </cell>
          <cell r="E2790">
            <v>513.24</v>
          </cell>
        </row>
        <row r="2791">
          <cell r="A2791">
            <v>6839</v>
          </cell>
          <cell r="B2791" t="str">
            <v>Estructura de retencion doble centrada</v>
          </cell>
          <cell r="C2791" t="str">
            <v>u</v>
          </cell>
          <cell r="D2791">
            <v>1</v>
          </cell>
          <cell r="E2791">
            <v>1696.14</v>
          </cell>
        </row>
        <row r="2792">
          <cell r="A2792">
            <v>6840</v>
          </cell>
          <cell r="B2792" t="str">
            <v>Estructura de retencion en angulo centrada</v>
          </cell>
          <cell r="C2792" t="str">
            <v>u</v>
          </cell>
          <cell r="D2792">
            <v>1</v>
          </cell>
          <cell r="E2792">
            <v>1014.34</v>
          </cell>
        </row>
        <row r="2793">
          <cell r="A2793">
            <v>6841</v>
          </cell>
          <cell r="B2793" t="str">
            <v>Estructura de retencion final (3F A 1F)</v>
          </cell>
          <cell r="C2793" t="str">
            <v>u</v>
          </cell>
          <cell r="D2793">
            <v>1</v>
          </cell>
          <cell r="E2793">
            <v>336</v>
          </cell>
        </row>
        <row r="2794">
          <cell r="A2794">
            <v>6842</v>
          </cell>
          <cell r="B2794" t="str">
            <v>Estructura tangente monofasica</v>
          </cell>
          <cell r="C2794" t="str">
            <v>u</v>
          </cell>
          <cell r="D2794">
            <v>1</v>
          </cell>
          <cell r="E2794">
            <v>37.770000000000003</v>
          </cell>
        </row>
        <row r="2795">
          <cell r="A2795">
            <v>6843</v>
          </cell>
          <cell r="B2795" t="str">
            <v>Estructura de retencion angulo monofasico</v>
          </cell>
          <cell r="C2795" t="str">
            <v>u</v>
          </cell>
          <cell r="D2795">
            <v>1</v>
          </cell>
          <cell r="E2795">
            <v>109.29</v>
          </cell>
        </row>
        <row r="2796">
          <cell r="A2796">
            <v>6844</v>
          </cell>
          <cell r="B2796" t="str">
            <v>Estructura de retencion final monofasica</v>
          </cell>
          <cell r="C2796" t="str">
            <v>u</v>
          </cell>
          <cell r="D2796">
            <v>1</v>
          </cell>
          <cell r="E2796">
            <v>39.590000000000003</v>
          </cell>
        </row>
        <row r="2797">
          <cell r="A2797">
            <v>6845</v>
          </cell>
          <cell r="B2797" t="str">
            <v>Tensor poste a poste</v>
          </cell>
          <cell r="C2797" t="str">
            <v>u</v>
          </cell>
          <cell r="D2797">
            <v>1</v>
          </cell>
          <cell r="E2797">
            <v>359.93</v>
          </cell>
        </row>
        <row r="2798">
          <cell r="A2798">
            <v>6846</v>
          </cell>
          <cell r="B2798" t="str">
            <v>Tensor farol</v>
          </cell>
          <cell r="C2798" t="str">
            <v>u</v>
          </cell>
          <cell r="D2798">
            <v>1</v>
          </cell>
          <cell r="E2798">
            <v>157.83000000000001</v>
          </cell>
        </row>
        <row r="2799">
          <cell r="A2799">
            <v>6847</v>
          </cell>
          <cell r="B2799" t="str">
            <v>Tensor de empuje de 3"x9m</v>
          </cell>
          <cell r="C2799" t="str">
            <v>u</v>
          </cell>
          <cell r="D2799">
            <v>1</v>
          </cell>
          <cell r="E2799">
            <v>227.04</v>
          </cell>
        </row>
        <row r="2800">
          <cell r="A2800">
            <v>6848</v>
          </cell>
          <cell r="B2800" t="str">
            <v>Caja portafusible 200A fus 40A 15KV</v>
          </cell>
          <cell r="C2800" t="str">
            <v>u</v>
          </cell>
          <cell r="D2800">
            <v>1</v>
          </cell>
          <cell r="E2800">
            <v>90.5</v>
          </cell>
        </row>
        <row r="2801">
          <cell r="A2801">
            <v>6849</v>
          </cell>
          <cell r="B2801" t="str">
            <v>Caja portafusible 200A fus 30A 15KV</v>
          </cell>
          <cell r="C2801" t="str">
            <v>u</v>
          </cell>
          <cell r="D2801">
            <v>1</v>
          </cell>
          <cell r="E2801">
            <v>153.03</v>
          </cell>
        </row>
        <row r="2802">
          <cell r="A2802">
            <v>6850</v>
          </cell>
          <cell r="B2802" t="str">
            <v>Canalizacion con 2 tuberias PVC tipo TDP de 4"</v>
          </cell>
          <cell r="C2802" t="str">
            <v>m</v>
          </cell>
          <cell r="D2802">
            <v>1</v>
          </cell>
          <cell r="E2802">
            <v>13.08</v>
          </cell>
        </row>
        <row r="2803">
          <cell r="A2803">
            <v>6851</v>
          </cell>
          <cell r="B2803" t="str">
            <v>Transformador trifasico Padmounted 600KVA 13200/220-127V Fabricacion Local sumergido en aceite con pantalla electrostatica</v>
          </cell>
          <cell r="C2803" t="str">
            <v>u</v>
          </cell>
          <cell r="D2803">
            <v>1</v>
          </cell>
          <cell r="E2803">
            <v>21869.05</v>
          </cell>
        </row>
        <row r="2804">
          <cell r="A2804">
            <v>6852</v>
          </cell>
          <cell r="B2804" t="str">
            <v>Transformador trifasico Padmounted 200KVA 13200/440V Fabricacion Local sumergido en aceite con pantalla electrostatica</v>
          </cell>
          <cell r="C2804" t="str">
            <v>u</v>
          </cell>
          <cell r="D2804">
            <v>1</v>
          </cell>
          <cell r="E2804">
            <v>11289.76</v>
          </cell>
        </row>
        <row r="2805">
          <cell r="A2805">
            <v>6853</v>
          </cell>
          <cell r="B2805" t="str">
            <v>Acometida THHN 6(3x500MCM+1X350MCM)</v>
          </cell>
          <cell r="C2805" t="str">
            <v>m</v>
          </cell>
          <cell r="D2805">
            <v>1</v>
          </cell>
          <cell r="E2805">
            <v>1257.0999999999999</v>
          </cell>
        </row>
        <row r="2806">
          <cell r="A2806">
            <v>6854</v>
          </cell>
          <cell r="B2806" t="str">
            <v>Acometida THHN 2(3x2/0+1X2/0AWG)</v>
          </cell>
          <cell r="C2806" t="str">
            <v>m</v>
          </cell>
          <cell r="D2806">
            <v>1</v>
          </cell>
          <cell r="E2806">
            <v>120.6</v>
          </cell>
        </row>
        <row r="2807">
          <cell r="A2807">
            <v>6855</v>
          </cell>
          <cell r="B2807" t="str">
            <v>Alimentador THHN 5(3x250MCM+1X250MCM)AWGEN 3TUBOS EMT4"</v>
          </cell>
          <cell r="C2807" t="str">
            <v>m</v>
          </cell>
          <cell r="D2807">
            <v>1</v>
          </cell>
          <cell r="E2807">
            <v>690.67</v>
          </cell>
        </row>
        <row r="2808">
          <cell r="A2808">
            <v>6856</v>
          </cell>
          <cell r="B2808" t="str">
            <v>Alimentador THHN 4(3x4/0)AWG EN 2TUBOS EMT4"</v>
          </cell>
          <cell r="C2808" t="str">
            <v>m</v>
          </cell>
          <cell r="D2808">
            <v>1</v>
          </cell>
          <cell r="E2808">
            <v>546.62</v>
          </cell>
        </row>
        <row r="2809">
          <cell r="A2809">
            <v>6857</v>
          </cell>
          <cell r="B2809" t="str">
            <v>Alimentador 3x4/0+1x1/0AWG THHN EMT 2"</v>
          </cell>
          <cell r="C2809" t="str">
            <v>m</v>
          </cell>
          <cell r="D2809">
            <v>1</v>
          </cell>
          <cell r="E2809">
            <v>108.07</v>
          </cell>
        </row>
        <row r="2810">
          <cell r="A2810">
            <v>6858</v>
          </cell>
          <cell r="B2810" t="str">
            <v>Alimentador THHN 3x4/0+1x4/0AWG</v>
          </cell>
          <cell r="C2810" t="str">
            <v>m</v>
          </cell>
          <cell r="D2810">
            <v>1</v>
          </cell>
          <cell r="E2810">
            <v>96.11</v>
          </cell>
        </row>
        <row r="2811">
          <cell r="A2811">
            <v>6859</v>
          </cell>
          <cell r="B2811" t="str">
            <v>Alimentador 3x4/0+1x4/0+1x2/0AWG SGT funda sellada 3"</v>
          </cell>
          <cell r="C2811" t="str">
            <v>m</v>
          </cell>
          <cell r="D2811">
            <v>1</v>
          </cell>
          <cell r="E2811">
            <v>114.29</v>
          </cell>
        </row>
        <row r="2812">
          <cell r="A2812">
            <v>6860</v>
          </cell>
          <cell r="B2812" t="str">
            <v>Alimentador THHN 3X1/0+1X1/0+1X4 AWG EMT 1 1/2"</v>
          </cell>
          <cell r="C2812" t="str">
            <v>m</v>
          </cell>
          <cell r="D2812">
            <v>1</v>
          </cell>
          <cell r="E2812">
            <v>62.97</v>
          </cell>
        </row>
        <row r="2813">
          <cell r="A2813">
            <v>6861</v>
          </cell>
          <cell r="B2813" t="str">
            <v>Alimentador THHN 3X1/0+1X4AWG EMT 2"</v>
          </cell>
          <cell r="C2813" t="str">
            <v>m</v>
          </cell>
          <cell r="D2813">
            <v>1</v>
          </cell>
          <cell r="E2813">
            <v>51.54</v>
          </cell>
        </row>
        <row r="2814">
          <cell r="A2814">
            <v>6862</v>
          </cell>
          <cell r="B2814" t="str">
            <v>Alimentador THHN 3X2+1X6AWG EMT 1 1/2"</v>
          </cell>
          <cell r="C2814" t="str">
            <v>m</v>
          </cell>
          <cell r="D2814">
            <v>1</v>
          </cell>
          <cell r="E2814">
            <v>36.619999999999997</v>
          </cell>
        </row>
        <row r="2815">
          <cell r="A2815">
            <v>6863</v>
          </cell>
          <cell r="B2815" t="str">
            <v>Alimentador THHN 3X4+1X4+1X4AWG</v>
          </cell>
          <cell r="C2815" t="str">
            <v>m</v>
          </cell>
          <cell r="D2815">
            <v>1</v>
          </cell>
          <cell r="E2815">
            <v>17.25</v>
          </cell>
        </row>
        <row r="2816">
          <cell r="A2816">
            <v>6864</v>
          </cell>
          <cell r="B2816" t="str">
            <v>Alimentador THHN 3X6+1X6+1X10 AWG EMT 1"</v>
          </cell>
          <cell r="C2816" t="str">
            <v>m</v>
          </cell>
          <cell r="D2816">
            <v>1</v>
          </cell>
          <cell r="E2816">
            <v>24.76</v>
          </cell>
        </row>
        <row r="2817">
          <cell r="A2817">
            <v>6865</v>
          </cell>
          <cell r="B2817" t="str">
            <v>Alimentador THHN 3X8+1X8+1X8 AWG</v>
          </cell>
          <cell r="C2817" t="str">
            <v>m</v>
          </cell>
          <cell r="D2817">
            <v>1</v>
          </cell>
          <cell r="E2817">
            <v>11.57</v>
          </cell>
        </row>
        <row r="2818">
          <cell r="A2818">
            <v>6866</v>
          </cell>
          <cell r="B2818" t="str">
            <v>Alimentador THHN 3X8+1X12AWG EMT 1"</v>
          </cell>
          <cell r="C2818" t="str">
            <v>m</v>
          </cell>
          <cell r="D2818">
            <v>1</v>
          </cell>
          <cell r="E2818">
            <v>13.34</v>
          </cell>
        </row>
        <row r="2819">
          <cell r="A2819">
            <v>6867</v>
          </cell>
          <cell r="B2819" t="str">
            <v>Alimentador THHN 2X8+1X12 AWG EMT 1"</v>
          </cell>
          <cell r="C2819" t="str">
            <v>m</v>
          </cell>
          <cell r="D2819">
            <v>1</v>
          </cell>
          <cell r="E2819">
            <v>11.32</v>
          </cell>
        </row>
        <row r="2820">
          <cell r="A2820">
            <v>6868</v>
          </cell>
          <cell r="B2820" t="str">
            <v>Alimentador THHN 1X8+1X8+1X8 AWG EMT 1"</v>
          </cell>
          <cell r="C2820" t="str">
            <v>m</v>
          </cell>
          <cell r="D2820">
            <v>1</v>
          </cell>
          <cell r="E2820">
            <v>12.08</v>
          </cell>
        </row>
        <row r="2821">
          <cell r="A2821">
            <v>6869</v>
          </cell>
          <cell r="B2821" t="str">
            <v>Alimentador THHN 3X10+1X14 AWG EMT 3/4"</v>
          </cell>
          <cell r="C2821" t="str">
            <v>m</v>
          </cell>
          <cell r="D2821">
            <v>1</v>
          </cell>
          <cell r="E2821">
            <v>8.9700000000000006</v>
          </cell>
        </row>
        <row r="2822">
          <cell r="A2822">
            <v>6870</v>
          </cell>
          <cell r="B2822" t="str">
            <v>Alimentador THHN 2X10+1X14 AWG EMT 3/4"</v>
          </cell>
          <cell r="C2822" t="str">
            <v>m</v>
          </cell>
          <cell r="D2822">
            <v>1</v>
          </cell>
          <cell r="E2822">
            <v>7.88</v>
          </cell>
        </row>
        <row r="2823">
          <cell r="A2823">
            <v>6871</v>
          </cell>
          <cell r="B2823" t="str">
            <v>Alimentador THHN 3X12+1X14 AWG EMT 1/2"</v>
          </cell>
          <cell r="C2823" t="str">
            <v>m</v>
          </cell>
          <cell r="D2823">
            <v>1</v>
          </cell>
          <cell r="E2823">
            <v>6.62</v>
          </cell>
        </row>
        <row r="2824">
          <cell r="A2824">
            <v>6872</v>
          </cell>
          <cell r="B2824" t="str">
            <v>Alimentador THHN 3x4/0+1x2AWG</v>
          </cell>
          <cell r="C2824" t="str">
            <v>m</v>
          </cell>
          <cell r="D2824">
            <v>1</v>
          </cell>
          <cell r="E2824">
            <v>80.95</v>
          </cell>
        </row>
        <row r="2825">
          <cell r="A2825">
            <v>6873</v>
          </cell>
          <cell r="B2825" t="str">
            <v>Alimentador THHN 2X1/0+1X4AWG EMT 1 1/2"</v>
          </cell>
          <cell r="C2825" t="str">
            <v>m</v>
          </cell>
          <cell r="D2825">
            <v>1</v>
          </cell>
          <cell r="E2825">
            <v>50.41</v>
          </cell>
        </row>
        <row r="2826">
          <cell r="A2826">
            <v>6874</v>
          </cell>
          <cell r="B2826" t="str">
            <v>Alimentador THHN 2x12 +1x14AWG EMT 1/2"</v>
          </cell>
          <cell r="C2826" t="str">
            <v>m</v>
          </cell>
          <cell r="D2826">
            <v>1</v>
          </cell>
          <cell r="E2826">
            <v>5.92</v>
          </cell>
        </row>
        <row r="2827">
          <cell r="A2827">
            <v>6875</v>
          </cell>
          <cell r="B2827" t="str">
            <v>Alimentador TFF 3x16 AWG EMT 1/2" para control evaporador compresor</v>
          </cell>
          <cell r="C2827" t="str">
            <v>m</v>
          </cell>
          <cell r="D2827">
            <v>1</v>
          </cell>
          <cell r="E2827">
            <v>3.11</v>
          </cell>
        </row>
        <row r="2828">
          <cell r="A2828">
            <v>6876</v>
          </cell>
          <cell r="B2828" t="str">
            <v>Punto termostato TFF 4x16 EMT 1/2"</v>
          </cell>
          <cell r="C2828" t="str">
            <v>pto</v>
          </cell>
          <cell r="D2828">
            <v>1</v>
          </cell>
          <cell r="E2828">
            <v>3.32</v>
          </cell>
        </row>
        <row r="2829">
          <cell r="A2829">
            <v>6877</v>
          </cell>
          <cell r="B2829" t="str">
            <v>Punto de extractor ´para baño THHN 2x12+1x14 EMT 1/2"</v>
          </cell>
          <cell r="C2829" t="str">
            <v>pto</v>
          </cell>
          <cell r="D2829">
            <v>1</v>
          </cell>
          <cell r="E2829">
            <v>5.92</v>
          </cell>
        </row>
        <row r="2830">
          <cell r="A2830">
            <v>6878</v>
          </cell>
          <cell r="B2830" t="str">
            <v>Punto de tomacorriente 120V polarizados de grado hospital para uso general</v>
          </cell>
          <cell r="C2830" t="str">
            <v>pto</v>
          </cell>
          <cell r="D2830">
            <v>1</v>
          </cell>
          <cell r="E2830">
            <v>42.62</v>
          </cell>
        </row>
        <row r="2831">
          <cell r="A2831">
            <v>6879</v>
          </cell>
          <cell r="B2831" t="str">
            <v>Punto de tomacorriente 120V polarizados de grado hospital con disyuntor de falla a tierra GFCI para uso general</v>
          </cell>
          <cell r="C2831" t="str">
            <v>pto</v>
          </cell>
          <cell r="D2831">
            <v>1</v>
          </cell>
          <cell r="E2831">
            <v>62.76</v>
          </cell>
        </row>
        <row r="2832">
          <cell r="A2832">
            <v>6880</v>
          </cell>
          <cell r="B2832" t="str">
            <v>Punto de tomacorriente 120V dobles polarizados de grado hospitalario regulados</v>
          </cell>
          <cell r="C2832" t="str">
            <v>pto</v>
          </cell>
          <cell r="D2832">
            <v>1</v>
          </cell>
          <cell r="E2832">
            <v>42.62</v>
          </cell>
        </row>
        <row r="2833">
          <cell r="A2833">
            <v>6881</v>
          </cell>
          <cell r="B2833" t="str">
            <v>Punto de tomacorriente para salida especial trifasica 220V THHN 3x10+1x14 EMT 3/4"</v>
          </cell>
          <cell r="C2833" t="str">
            <v>pto</v>
          </cell>
          <cell r="D2833">
            <v>1</v>
          </cell>
          <cell r="E2833">
            <v>64.459999999999994</v>
          </cell>
        </row>
        <row r="2834">
          <cell r="A2834">
            <v>6882</v>
          </cell>
          <cell r="B2834" t="str">
            <v>Punto de tomacorriente para salida especial bifasica 220V THHN 2x10+1x14 EMT 3/4"</v>
          </cell>
          <cell r="C2834" t="str">
            <v>pto</v>
          </cell>
          <cell r="D2834">
            <v>1</v>
          </cell>
          <cell r="E2834">
            <v>42.57</v>
          </cell>
        </row>
        <row r="2835">
          <cell r="A2835">
            <v>6883</v>
          </cell>
          <cell r="B2835" t="str">
            <v>Generador trifásico 750KVA 240V 60HZ</v>
          </cell>
          <cell r="C2835" t="str">
            <v>u</v>
          </cell>
          <cell r="D2835">
            <v>1</v>
          </cell>
          <cell r="E2835">
            <v>142961.97</v>
          </cell>
        </row>
        <row r="2836">
          <cell r="A2836">
            <v>6884</v>
          </cell>
          <cell r="B2836" t="str">
            <v>Acometida electricatension con cable de 15kv apantallado f #1/0Cu apantallado +T #2 desnudo AWG</v>
          </cell>
          <cell r="C2836" t="str">
            <v>m</v>
          </cell>
          <cell r="D2836">
            <v>1</v>
          </cell>
          <cell r="E2836">
            <v>82.36</v>
          </cell>
        </row>
        <row r="2837">
          <cell r="A2837">
            <v>6885</v>
          </cell>
          <cell r="B2837" t="str">
            <v xml:space="preserve">Alimentador THHN 2x8+1x8 </v>
          </cell>
          <cell r="C2837" t="str">
            <v>m</v>
          </cell>
          <cell r="D2837">
            <v>1</v>
          </cell>
          <cell r="E2837">
            <v>6.27</v>
          </cell>
        </row>
        <row r="2838">
          <cell r="A2838">
            <v>6886</v>
          </cell>
          <cell r="B2838" t="str">
            <v>Alimentador THHN 2x6+1x8</v>
          </cell>
          <cell r="C2838" t="str">
            <v>m</v>
          </cell>
          <cell r="D2838">
            <v>1</v>
          </cell>
          <cell r="E2838">
            <v>8.5</v>
          </cell>
        </row>
        <row r="2839">
          <cell r="A2839">
            <v>6887</v>
          </cell>
          <cell r="B2839" t="str">
            <v>Alimentador THHN 6(3x350MCM+1X4/0)+1X4/0 AWG</v>
          </cell>
          <cell r="C2839" t="str">
            <v>m</v>
          </cell>
          <cell r="D2839">
            <v>1</v>
          </cell>
          <cell r="E2839">
            <v>877.17</v>
          </cell>
        </row>
        <row r="2840">
          <cell r="A2840">
            <v>6888</v>
          </cell>
          <cell r="B2840" t="str">
            <v>Alimentador THHN 2(3x350MCM+1X250MCM)+1X2/0 AWG</v>
          </cell>
          <cell r="C2840" t="str">
            <v>m</v>
          </cell>
          <cell r="D2840">
            <v>1</v>
          </cell>
          <cell r="E2840">
            <v>312.41000000000003</v>
          </cell>
        </row>
        <row r="2841">
          <cell r="A2841">
            <v>6889</v>
          </cell>
          <cell r="B2841" t="str">
            <v>Alimentador THHN 2(3x250MCM+1X4/0)+1X2/0 AWG</v>
          </cell>
          <cell r="C2841" t="str">
            <v>m</v>
          </cell>
          <cell r="D2841">
            <v>1</v>
          </cell>
          <cell r="E2841">
            <v>235.19</v>
          </cell>
        </row>
        <row r="2842">
          <cell r="A2842">
            <v>6890</v>
          </cell>
          <cell r="B2842" t="str">
            <v>Alimentador THHN 2(3x500MCM+1X250MCM)+1X4/0 AWG</v>
          </cell>
          <cell r="C2842" t="str">
            <v>m</v>
          </cell>
          <cell r="D2842">
            <v>1</v>
          </cell>
          <cell r="E2842">
            <v>421.11</v>
          </cell>
        </row>
        <row r="2843">
          <cell r="A2843">
            <v>6891</v>
          </cell>
          <cell r="B2843" t="str">
            <v>Alimentador THHN 3x250MCM+1X2/0+1X1/0 AWG</v>
          </cell>
          <cell r="C2843" t="str">
            <v>m</v>
          </cell>
          <cell r="D2843">
            <v>1</v>
          </cell>
          <cell r="E2843">
            <v>114.08</v>
          </cell>
        </row>
        <row r="2844">
          <cell r="A2844">
            <v>6892</v>
          </cell>
          <cell r="B2844" t="str">
            <v>Alimentador THHN 3x350MCM+1X4/0)+1X2/0 AWG</v>
          </cell>
          <cell r="C2844" t="str">
            <v>m</v>
          </cell>
          <cell r="D2844">
            <v>1</v>
          </cell>
          <cell r="E2844">
            <v>159.13</v>
          </cell>
        </row>
        <row r="2845">
          <cell r="A2845">
            <v>6893</v>
          </cell>
          <cell r="B2845" t="str">
            <v>Alimentador THHN 3x250MCM+1X2/0)+1X1/0 AWG</v>
          </cell>
          <cell r="C2845" t="str">
            <v>m</v>
          </cell>
          <cell r="D2845">
            <v>1</v>
          </cell>
          <cell r="E2845">
            <v>114.08</v>
          </cell>
        </row>
        <row r="2846">
          <cell r="A2846">
            <v>6894</v>
          </cell>
          <cell r="B2846" t="str">
            <v>Alimentador THHN 3x2/0+1x1/0+1x2</v>
          </cell>
          <cell r="C2846" t="str">
            <v>m</v>
          </cell>
          <cell r="D2846">
            <v>1</v>
          </cell>
          <cell r="E2846">
            <v>64.16</v>
          </cell>
        </row>
        <row r="2847">
          <cell r="A2847">
            <v>6895</v>
          </cell>
          <cell r="B2847" t="str">
            <v>Alimentador THHN 3x1/0+1x2+1x6</v>
          </cell>
          <cell r="C2847" t="str">
            <v>m</v>
          </cell>
          <cell r="D2847">
            <v>1</v>
          </cell>
          <cell r="E2847">
            <v>46.75</v>
          </cell>
        </row>
        <row r="2848">
          <cell r="A2848">
            <v>6896</v>
          </cell>
          <cell r="B2848" t="str">
            <v>Alimentador THHN 3x250MCM+1X2/0+1X2 AWG</v>
          </cell>
          <cell r="C2848" t="str">
            <v>m</v>
          </cell>
          <cell r="D2848">
            <v>1</v>
          </cell>
          <cell r="E2848">
            <v>110.9</v>
          </cell>
        </row>
        <row r="2849">
          <cell r="A2849">
            <v>6897</v>
          </cell>
          <cell r="B2849" t="str">
            <v>Alimentador THHN 2(3x350MCM+1X4/0)+1X2/0 AWG</v>
          </cell>
          <cell r="C2849" t="str">
            <v>m</v>
          </cell>
          <cell r="D2849">
            <v>1</v>
          </cell>
          <cell r="E2849">
            <v>301.95999999999998</v>
          </cell>
        </row>
        <row r="2850">
          <cell r="A2850">
            <v>6898</v>
          </cell>
          <cell r="B2850" t="str">
            <v>Alimentador THHN 2(3x350MCM+1X4/0)+1X4/0</v>
          </cell>
          <cell r="C2850" t="str">
            <v>m</v>
          </cell>
          <cell r="D2850">
            <v>1</v>
          </cell>
          <cell r="E2850">
            <v>310.70999999999998</v>
          </cell>
        </row>
        <row r="2851">
          <cell r="A2851">
            <v>6899</v>
          </cell>
          <cell r="B2851" t="str">
            <v>Alimentador THHN FLEX (3x3/0+1x3/0+1x1/0)AWG</v>
          </cell>
          <cell r="C2851" t="str">
            <v>m</v>
          </cell>
          <cell r="D2851">
            <v>1</v>
          </cell>
          <cell r="E2851">
            <v>91.55</v>
          </cell>
        </row>
        <row r="2852">
          <cell r="A2852">
            <v>6900</v>
          </cell>
          <cell r="B2852" t="str">
            <v>Punto de iluminacion tuberia EMT 1/2 e interruptor</v>
          </cell>
          <cell r="C2852" t="str">
            <v>pto</v>
          </cell>
          <cell r="D2852">
            <v>1</v>
          </cell>
          <cell r="E2852">
            <v>32.75</v>
          </cell>
        </row>
        <row r="2853">
          <cell r="A2853">
            <v>6901</v>
          </cell>
          <cell r="B2853" t="str">
            <v>Alimentador Superflex 2(3x350MCM+1X350MCM)+1X4/0 AWG</v>
          </cell>
          <cell r="C2853" t="str">
            <v>m</v>
          </cell>
          <cell r="D2853">
            <v>1</v>
          </cell>
          <cell r="E2853">
            <v>357.87</v>
          </cell>
        </row>
        <row r="2854">
          <cell r="A2854">
            <v>6902</v>
          </cell>
          <cell r="B2854" t="str">
            <v>Alimentador Superflex 3(3x350MCM+1X350MCM)+1X4/0 AWG</v>
          </cell>
          <cell r="C2854" t="str">
            <v>m</v>
          </cell>
          <cell r="D2854">
            <v>1</v>
          </cell>
          <cell r="E2854">
            <v>524.21</v>
          </cell>
        </row>
        <row r="2855">
          <cell r="A2855">
            <v>6903</v>
          </cell>
          <cell r="B2855" t="str">
            <v>Alimentador THHN flex (3x4/0+1X4/0+1X2/0 AWG</v>
          </cell>
          <cell r="C2855" t="str">
            <v>m</v>
          </cell>
          <cell r="D2855">
            <v>1</v>
          </cell>
          <cell r="E2855">
            <v>112.38</v>
          </cell>
        </row>
        <row r="2856">
          <cell r="A2856">
            <v>6904</v>
          </cell>
          <cell r="B2856" t="str">
            <v>Tablero con barras para 1800A</v>
          </cell>
          <cell r="C2856" t="str">
            <v>u</v>
          </cell>
          <cell r="D2856">
            <v>1</v>
          </cell>
          <cell r="E2856">
            <v>4007.87</v>
          </cell>
        </row>
        <row r="2857">
          <cell r="A2857">
            <v>6905</v>
          </cell>
          <cell r="B2857" t="str">
            <v>Breaker caja moldeada 3P-1500 A</v>
          </cell>
          <cell r="C2857" t="str">
            <v>u</v>
          </cell>
          <cell r="D2857">
            <v>1</v>
          </cell>
          <cell r="E2857">
            <v>2618.41</v>
          </cell>
        </row>
        <row r="2858">
          <cell r="A2858">
            <v>6906</v>
          </cell>
          <cell r="B2858" t="str">
            <v>TVSS trifasico para tablero de 1800 A</v>
          </cell>
          <cell r="C2858" t="str">
            <v>u</v>
          </cell>
          <cell r="D2858">
            <v>1</v>
          </cell>
          <cell r="E2858">
            <v>1867.17</v>
          </cell>
        </row>
        <row r="2859">
          <cell r="A2859">
            <v>6907</v>
          </cell>
          <cell r="B2859" t="str">
            <v>TVSS trifasico para tablero de 1500 A</v>
          </cell>
          <cell r="C2859" t="str">
            <v>u</v>
          </cell>
          <cell r="D2859">
            <v>1</v>
          </cell>
          <cell r="E2859">
            <v>1738.93</v>
          </cell>
        </row>
        <row r="2860">
          <cell r="A2860">
            <v>6908</v>
          </cell>
          <cell r="B2860" t="str">
            <v>Generador 312KVA 3f, 240/60HZ incluye TTA</v>
          </cell>
          <cell r="C2860" t="str">
            <v>u</v>
          </cell>
          <cell r="D2860">
            <v>1</v>
          </cell>
          <cell r="E2860">
            <v>91468.43</v>
          </cell>
        </row>
        <row r="2861">
          <cell r="A2861">
            <v>6909</v>
          </cell>
          <cell r="B2861" t="str">
            <v>Transformador trifasico 500KVA en media de la region 220-120V sumergido en aceite</v>
          </cell>
          <cell r="C2861" t="str">
            <v>u</v>
          </cell>
          <cell r="D2861">
            <v>1</v>
          </cell>
          <cell r="E2861">
            <v>19773.88</v>
          </cell>
        </row>
        <row r="2862">
          <cell r="A2862">
            <v>6910</v>
          </cell>
          <cell r="B2862" t="str">
            <v>Alimentador Superflex 2(3x500MCM+1X500MCM+1x350MCM)</v>
          </cell>
          <cell r="C2862" t="str">
            <v>m</v>
          </cell>
          <cell r="D2862">
            <v>1</v>
          </cell>
          <cell r="E2862">
            <v>567.04</v>
          </cell>
        </row>
        <row r="2863">
          <cell r="A2863">
            <v>6911</v>
          </cell>
          <cell r="B2863" t="str">
            <v>Alimentador Superflex 2(3x350MCM+1X350MCM)+2X4/0 AWG</v>
          </cell>
          <cell r="C2863" t="str">
            <v>m</v>
          </cell>
          <cell r="D2863">
            <v>1</v>
          </cell>
          <cell r="E2863">
            <v>382.67</v>
          </cell>
        </row>
        <row r="2864">
          <cell r="A2864">
            <v>6912</v>
          </cell>
          <cell r="B2864" t="str">
            <v>Alimentador THHN FLEX 3(3x2/0+1x2/0+1x2)AWG</v>
          </cell>
          <cell r="C2864" t="str">
            <v>m</v>
          </cell>
          <cell r="D2864">
            <v>1</v>
          </cell>
          <cell r="E2864">
            <v>202.79</v>
          </cell>
        </row>
        <row r="2865">
          <cell r="A2865">
            <v>6913</v>
          </cell>
          <cell r="B2865" t="str">
            <v>Alimentador SUPERFLEX (3x500+1x500+1x350MCM)</v>
          </cell>
          <cell r="C2865" t="str">
            <v>m</v>
          </cell>
          <cell r="D2865">
            <v>1</v>
          </cell>
          <cell r="E2865">
            <v>280.62</v>
          </cell>
        </row>
        <row r="2866">
          <cell r="A2866">
            <v>6914</v>
          </cell>
          <cell r="B2866" t="str">
            <v>Transformador trifasico 400KVA en media de la region 220-120V sumergido en aceite</v>
          </cell>
          <cell r="C2866" t="str">
            <v>u</v>
          </cell>
          <cell r="D2866">
            <v>1</v>
          </cell>
          <cell r="E2866">
            <v>16339.01</v>
          </cell>
        </row>
        <row r="2867">
          <cell r="A2867">
            <v>6915</v>
          </cell>
          <cell r="B2867" t="str">
            <v>Breaker tipo caja moldeada de 3P - 550A</v>
          </cell>
          <cell r="C2867" t="str">
            <v>u</v>
          </cell>
          <cell r="D2867">
            <v>1</v>
          </cell>
          <cell r="E2867">
            <v>1021.66</v>
          </cell>
        </row>
        <row r="2868">
          <cell r="A2868">
            <v>6916</v>
          </cell>
          <cell r="B2868" t="str">
            <v>Alimentador THHN FLEX (3x1/0+1x1/0+1x4)AWG</v>
          </cell>
          <cell r="C2868" t="str">
            <v>m</v>
          </cell>
          <cell r="D2868">
            <v>1</v>
          </cell>
          <cell r="E2868">
            <v>54.68</v>
          </cell>
        </row>
        <row r="2869">
          <cell r="A2869">
            <v>6917</v>
          </cell>
          <cell r="B2869" t="str">
            <v>Tablero de distribucion Principal aire acondicionado TDAA con barras para 1500A</v>
          </cell>
          <cell r="C2869" t="str">
            <v>u</v>
          </cell>
          <cell r="D2869">
            <v>1</v>
          </cell>
          <cell r="E2869">
            <v>14775.05</v>
          </cell>
        </row>
        <row r="2870">
          <cell r="A2870">
            <v>6918</v>
          </cell>
          <cell r="B2870" t="str">
            <v>Breaker tipo caja moldeada de 3P - 800A</v>
          </cell>
          <cell r="C2870" t="str">
            <v>u</v>
          </cell>
          <cell r="D2870">
            <v>1</v>
          </cell>
          <cell r="E2870">
            <v>1024.23</v>
          </cell>
        </row>
        <row r="2871">
          <cell r="A2871">
            <v>6919</v>
          </cell>
          <cell r="B2871" t="str">
            <v>Alimentador Superflex 3(3x500MCM+1X500MCM+1x350MCM)</v>
          </cell>
          <cell r="C2871" t="str">
            <v>m</v>
          </cell>
          <cell r="D2871">
            <v>1</v>
          </cell>
          <cell r="E2871">
            <v>839.64</v>
          </cell>
        </row>
        <row r="2872">
          <cell r="A2872">
            <v>6920</v>
          </cell>
          <cell r="B2872" t="str">
            <v>Alimentador Superflex (3x350MCM+1X350MCM)+1X4/0 AWG</v>
          </cell>
          <cell r="C2872" t="str">
            <v>m</v>
          </cell>
          <cell r="D2872">
            <v>1</v>
          </cell>
          <cell r="E2872">
            <v>194.27</v>
          </cell>
        </row>
        <row r="2873">
          <cell r="A2873">
            <v>6921</v>
          </cell>
          <cell r="B2873" t="str">
            <v>Tablero general con barras para 1500A</v>
          </cell>
          <cell r="C2873" t="str">
            <v>u</v>
          </cell>
          <cell r="D2873">
            <v>1</v>
          </cell>
          <cell r="E2873">
            <v>2766.76</v>
          </cell>
        </row>
        <row r="2874">
          <cell r="A2874">
            <v>6922</v>
          </cell>
          <cell r="B2874" t="str">
            <v>Tablero de transferencia automatica  400A</v>
          </cell>
          <cell r="C2874" t="str">
            <v>u</v>
          </cell>
          <cell r="D2874">
            <v>1</v>
          </cell>
          <cell r="E2874">
            <v>6859.31</v>
          </cell>
        </row>
        <row r="2875">
          <cell r="A2875">
            <v>6923</v>
          </cell>
          <cell r="B2875" t="str">
            <v>Transformador intensidad 400/5 A</v>
          </cell>
          <cell r="C2875" t="str">
            <v>u</v>
          </cell>
          <cell r="D2875">
            <v>1</v>
          </cell>
          <cell r="E2875">
            <v>421.94</v>
          </cell>
        </row>
        <row r="2876">
          <cell r="A2876">
            <v>6924</v>
          </cell>
          <cell r="B2876" t="str">
            <v>Medidor trifasico</v>
          </cell>
          <cell r="C2876" t="str">
            <v>u</v>
          </cell>
          <cell r="D2876">
            <v>1</v>
          </cell>
          <cell r="E2876">
            <v>778.39</v>
          </cell>
        </row>
        <row r="2877">
          <cell r="A2877">
            <v>6925</v>
          </cell>
          <cell r="B2877" t="str">
            <v xml:space="preserve">Alimentador THHN3x8+1x10+1x12 PVC 1" </v>
          </cell>
          <cell r="C2877" t="str">
            <v>m</v>
          </cell>
          <cell r="D2877">
            <v>1</v>
          </cell>
          <cell r="E2877">
            <v>9.57</v>
          </cell>
        </row>
        <row r="2878">
          <cell r="A2878">
            <v>6926</v>
          </cell>
          <cell r="B2878" t="str">
            <v>REFLECTORES METAL HALIDE 2X400W 220V EN CRUCETA</v>
          </cell>
          <cell r="C2878" t="str">
            <v>u</v>
          </cell>
          <cell r="D2878">
            <v>1</v>
          </cell>
          <cell r="E2878">
            <v>715.44</v>
          </cell>
        </row>
        <row r="2879">
          <cell r="A2879">
            <v>6927</v>
          </cell>
          <cell r="B2879" t="str">
            <v>LUMINARIA doble factor de potencia de potencia 250wATT 220V</v>
          </cell>
          <cell r="C2879" t="str">
            <v>u</v>
          </cell>
          <cell r="D2879">
            <v>1</v>
          </cell>
          <cell r="E2879">
            <v>330.74</v>
          </cell>
        </row>
        <row r="2880">
          <cell r="A2880">
            <v>6928</v>
          </cell>
          <cell r="B2880" t="str">
            <v>Conductor THHN 3x6 para luminarias</v>
          </cell>
          <cell r="C2880" t="str">
            <v>m</v>
          </cell>
          <cell r="D2880">
            <v>1</v>
          </cell>
          <cell r="E2880">
            <v>9.32</v>
          </cell>
        </row>
        <row r="2881">
          <cell r="A2881">
            <v>6929</v>
          </cell>
          <cell r="B2881" t="str">
            <v>CABLEADO TIPO superflex 2X(3#3/0+1#1/0) AL AIRE POR DUCTO EN PISO</v>
          </cell>
          <cell r="C2881" t="str">
            <v>m</v>
          </cell>
          <cell r="D2881">
            <v>1</v>
          </cell>
          <cell r="E2881">
            <v>146.79</v>
          </cell>
        </row>
        <row r="2882">
          <cell r="A2882">
            <v>6930</v>
          </cell>
          <cell r="B2882" t="str">
            <v>Bandeja flex galvanizada 300x50x3mm</v>
          </cell>
          <cell r="C2882" t="str">
            <v>u</v>
          </cell>
          <cell r="D2882">
            <v>1</v>
          </cell>
          <cell r="E2882">
            <v>77.16</v>
          </cell>
        </row>
        <row r="2883">
          <cell r="A2883">
            <v>6931</v>
          </cell>
          <cell r="B2883" t="str">
            <v>Punta terminal para interior ,cable de Cu 2AWG-15KV</v>
          </cell>
          <cell r="C2883" t="str">
            <v>u</v>
          </cell>
          <cell r="D2883">
            <v>1</v>
          </cell>
          <cell r="E2883">
            <v>255.91</v>
          </cell>
        </row>
        <row r="2884">
          <cell r="A2884">
            <v>6932</v>
          </cell>
          <cell r="B2884" t="str">
            <v>Conductor de cobre #4 AWG tipo THHN</v>
          </cell>
          <cell r="C2884" t="str">
            <v>m</v>
          </cell>
          <cell r="D2884">
            <v>1</v>
          </cell>
          <cell r="E2884">
            <v>4.8600000000000003</v>
          </cell>
        </row>
        <row r="2885">
          <cell r="A2885">
            <v>6933</v>
          </cell>
          <cell r="B2885" t="str">
            <v>Conductor de cobre #2/0 AWG tipo THHN</v>
          </cell>
          <cell r="C2885" t="str">
            <v>m</v>
          </cell>
          <cell r="D2885">
            <v>1</v>
          </cell>
          <cell r="E2885">
            <v>14.74</v>
          </cell>
        </row>
        <row r="2886">
          <cell r="A2886">
            <v>6934</v>
          </cell>
          <cell r="B2886" t="str">
            <v>Conductor de cobre #2 AWG tipo THHN</v>
          </cell>
          <cell r="C2886" t="str">
            <v>m</v>
          </cell>
          <cell r="D2886">
            <v>1</v>
          </cell>
          <cell r="E2886">
            <v>7.41</v>
          </cell>
        </row>
        <row r="2887">
          <cell r="A2887">
            <v>6935</v>
          </cell>
          <cell r="B2887" t="str">
            <v>Codo PVC 4"R/L para uso electrico</v>
          </cell>
          <cell r="C2887" t="str">
            <v>u</v>
          </cell>
          <cell r="D2887">
            <v>1</v>
          </cell>
          <cell r="E2887">
            <v>20.05</v>
          </cell>
        </row>
        <row r="2888">
          <cell r="A2888">
            <v>6936</v>
          </cell>
          <cell r="B2888" t="str">
            <v>Reflector metal halide de 400W</v>
          </cell>
          <cell r="C2888" t="str">
            <v>u</v>
          </cell>
          <cell r="D2888">
            <v>1</v>
          </cell>
          <cell r="E2888">
            <v>147.97999999999999</v>
          </cell>
        </row>
        <row r="2889">
          <cell r="A2889">
            <v>6937</v>
          </cell>
          <cell r="B2889" t="str">
            <v>Ojo de buey 70W-127V</v>
          </cell>
          <cell r="C2889" t="str">
            <v>u</v>
          </cell>
          <cell r="D2889">
            <v>1</v>
          </cell>
          <cell r="E2889">
            <v>70</v>
          </cell>
        </row>
        <row r="2890">
          <cell r="A2890">
            <v>6938</v>
          </cell>
          <cell r="B2890" t="str">
            <v>Luminaria sobrepuesta 1,20x0,60m 2x54W</v>
          </cell>
          <cell r="C2890" t="str">
            <v>u</v>
          </cell>
          <cell r="D2890">
            <v>1</v>
          </cell>
          <cell r="E2890">
            <v>59.01</v>
          </cell>
        </row>
        <row r="2891">
          <cell r="A2891">
            <v>6939</v>
          </cell>
          <cell r="B2891" t="str">
            <v>Roseton con foco 60W</v>
          </cell>
          <cell r="C2891" t="str">
            <v>u</v>
          </cell>
          <cell r="D2891">
            <v>1</v>
          </cell>
          <cell r="E2891">
            <v>13.16</v>
          </cell>
        </row>
        <row r="2892">
          <cell r="A2892">
            <v>6940</v>
          </cell>
          <cell r="B2892" t="str">
            <v>Transformador Monofásico de 15 KVA de 13.2 KV/240-120 V</v>
          </cell>
          <cell r="C2892" t="str">
            <v>u</v>
          </cell>
          <cell r="D2892">
            <v>1</v>
          </cell>
          <cell r="E2892">
            <v>2743.38</v>
          </cell>
        </row>
        <row r="2893">
          <cell r="A2893">
            <v>6941</v>
          </cell>
          <cell r="B2893" t="str">
            <v>Conductor aereo ASC AWG 5x2+1x4</v>
          </cell>
          <cell r="C2893" t="str">
            <v>m</v>
          </cell>
          <cell r="D2893">
            <v>1</v>
          </cell>
          <cell r="E2893">
            <v>4.6500000000000004</v>
          </cell>
        </row>
        <row r="2894">
          <cell r="A2894">
            <v>6942</v>
          </cell>
          <cell r="B2894" t="str">
            <v>Acometida Ttu 3(2x4/0+2x2/0)AWG +1x1/0 Cu desnudo</v>
          </cell>
          <cell r="C2894" t="str">
            <v>m</v>
          </cell>
          <cell r="D2894">
            <v>1</v>
          </cell>
          <cell r="E2894">
            <v>248.91</v>
          </cell>
        </row>
        <row r="2895">
          <cell r="A2895">
            <v>6943</v>
          </cell>
          <cell r="B2895" t="str">
            <v>Terminales dobles #4/0</v>
          </cell>
          <cell r="C2895" t="str">
            <v>u</v>
          </cell>
          <cell r="D2895">
            <v>1</v>
          </cell>
          <cell r="E2895">
            <v>42.45</v>
          </cell>
        </row>
        <row r="2896">
          <cell r="A2896">
            <v>6944</v>
          </cell>
          <cell r="B2896" t="str">
            <v>Alimentador a caldero 200BHP 15HP 3x4+1x4+1x6 en canaleta y BX 2"</v>
          </cell>
          <cell r="C2896" t="str">
            <v>m</v>
          </cell>
          <cell r="D2896">
            <v>1</v>
          </cell>
          <cell r="E2896">
            <v>30.5</v>
          </cell>
        </row>
        <row r="2897">
          <cell r="A2897">
            <v>6945</v>
          </cell>
          <cell r="B2897" t="str">
            <v>Sistema de presion constante 80HP  y sistema contraincendios 3x4/0+1x4/0+1x1/0</v>
          </cell>
          <cell r="C2897" t="str">
            <v>m</v>
          </cell>
          <cell r="D2897">
            <v>1</v>
          </cell>
          <cell r="E2897">
            <v>111.75</v>
          </cell>
        </row>
        <row r="2898">
          <cell r="A2898">
            <v>6946</v>
          </cell>
          <cell r="B2898" t="str">
            <v>Alimentador THHN 3x10+1x10+1x12 para bomba Jockey BX 3/4"</v>
          </cell>
          <cell r="C2898" t="str">
            <v>m</v>
          </cell>
          <cell r="D2898">
            <v>1</v>
          </cell>
          <cell r="E2898">
            <v>13.25</v>
          </cell>
        </row>
        <row r="2899">
          <cell r="A2899">
            <v>6947</v>
          </cell>
          <cell r="B2899" t="str">
            <v>Malla de 35 varillas puesta a tierra, accesorios y conexiones (malla perimteral)</v>
          </cell>
          <cell r="C2899" t="str">
            <v>u</v>
          </cell>
          <cell r="D2899">
            <v>1</v>
          </cell>
          <cell r="E2899">
            <v>9160.2900000000009</v>
          </cell>
        </row>
        <row r="2900">
          <cell r="A2900">
            <v>6948</v>
          </cell>
          <cell r="B2900" t="str">
            <v>SPD de 65 KA que cumpla con la norma UL 1449 tercera edicion TIPO 2</v>
          </cell>
          <cell r="C2900" t="str">
            <v>u</v>
          </cell>
          <cell r="D2900">
            <v>1</v>
          </cell>
          <cell r="E2900">
            <v>1487.78</v>
          </cell>
        </row>
        <row r="2901">
          <cell r="A2901">
            <v>6949</v>
          </cell>
          <cell r="B2901" t="str">
            <v>Alimentador  SUPERFLEX 2(3x2+1x2+1x6)AWG</v>
          </cell>
          <cell r="C2901" t="str">
            <v>u</v>
          </cell>
          <cell r="D2901">
            <v>1</v>
          </cell>
          <cell r="E2901">
            <v>72.08</v>
          </cell>
        </row>
        <row r="2902">
          <cell r="A2902">
            <v>6950</v>
          </cell>
          <cell r="B2902" t="str">
            <v>Alimentador  SUPERFLEX (3x4+1x4+1x8)AWG</v>
          </cell>
          <cell r="C2902" t="str">
            <v>u</v>
          </cell>
          <cell r="D2902">
            <v>1</v>
          </cell>
          <cell r="E2902">
            <v>45.78</v>
          </cell>
        </row>
        <row r="2903">
          <cell r="A2903">
            <v>6951</v>
          </cell>
          <cell r="B2903" t="str">
            <v>Tablero con barras para 500A</v>
          </cell>
          <cell r="C2903" t="str">
            <v>u</v>
          </cell>
          <cell r="D2903">
            <v>1</v>
          </cell>
          <cell r="E2903">
            <v>1324.26</v>
          </cell>
        </row>
        <row r="2904">
          <cell r="A2904">
            <v>6952</v>
          </cell>
          <cell r="B2904" t="str">
            <v>Alimentador THHN FLEX (3x6+1x6+1x10)AWG</v>
          </cell>
          <cell r="C2904" t="str">
            <v>m</v>
          </cell>
          <cell r="D2904">
            <v>1</v>
          </cell>
          <cell r="E2904">
            <v>15.76</v>
          </cell>
        </row>
        <row r="2905">
          <cell r="A2905">
            <v>6953</v>
          </cell>
          <cell r="B2905" t="str">
            <v>Alimentador THHN FLEX (3x4+1x4+1x8)AWG</v>
          </cell>
          <cell r="C2905" t="str">
            <v>m</v>
          </cell>
          <cell r="D2905">
            <v>1</v>
          </cell>
          <cell r="E2905">
            <v>23.54</v>
          </cell>
        </row>
        <row r="2906">
          <cell r="A2906">
            <v>6954</v>
          </cell>
          <cell r="B2906" t="str">
            <v>Alimentador THHN FLEX (3x8+1x8+1x12)AWG</v>
          </cell>
          <cell r="C2906" t="str">
            <v>m</v>
          </cell>
          <cell r="D2906">
            <v>1</v>
          </cell>
          <cell r="E2906">
            <v>10.26</v>
          </cell>
        </row>
        <row r="2907">
          <cell r="A2907">
            <v>6955</v>
          </cell>
          <cell r="B2907" t="str">
            <v>Generador Trifasico de 10KVA efectivos</v>
          </cell>
          <cell r="C2907" t="str">
            <v>u</v>
          </cell>
          <cell r="D2907">
            <v>1</v>
          </cell>
          <cell r="E2907">
            <v>13360.13</v>
          </cell>
        </row>
        <row r="2908">
          <cell r="A2908">
            <v>6956</v>
          </cell>
          <cell r="B2908" t="str">
            <v>Alimentador superflex 3x8+1x10</v>
          </cell>
          <cell r="C2908" t="str">
            <v>m</v>
          </cell>
          <cell r="D2908">
            <v>1</v>
          </cell>
          <cell r="E2908">
            <v>13.03</v>
          </cell>
        </row>
        <row r="2909">
          <cell r="A2909">
            <v>6957</v>
          </cell>
          <cell r="B2909" t="str">
            <v>Malla de tierra de 12 varillas de 1,8m*16mm, cable desn 4/0 AWG y terminales  4/0 AWG perimetrales</v>
          </cell>
          <cell r="C2909" t="str">
            <v>u</v>
          </cell>
          <cell r="D2909">
            <v>1</v>
          </cell>
          <cell r="E2909">
            <v>4275.04</v>
          </cell>
        </row>
        <row r="2910">
          <cell r="A2910">
            <v>6958</v>
          </cell>
          <cell r="B2910" t="str">
            <v>Gem ( mejorar suelo electrico) 25kg</v>
          </cell>
          <cell r="C2910" t="str">
            <v>saco</v>
          </cell>
          <cell r="D2910">
            <v>1</v>
          </cell>
          <cell r="E2910">
            <v>51.58</v>
          </cell>
        </row>
        <row r="2911">
          <cell r="A2911">
            <v>6959</v>
          </cell>
          <cell r="B2911" t="str">
            <v xml:space="preserve">Iluminacion exterior </v>
          </cell>
          <cell r="C2911" t="str">
            <v>u</v>
          </cell>
          <cell r="D2911">
            <v>1</v>
          </cell>
          <cell r="E2911">
            <v>400.42</v>
          </cell>
        </row>
        <row r="2912">
          <cell r="A2912">
            <v>6960</v>
          </cell>
          <cell r="B2912" t="str">
            <v>Canalizacion electrica tuberia PVC 8 de 4"</v>
          </cell>
          <cell r="C2912" t="str">
            <v>m</v>
          </cell>
          <cell r="D2912">
            <v>1</v>
          </cell>
          <cell r="E2912">
            <v>44.58</v>
          </cell>
        </row>
        <row r="2913">
          <cell r="A2913">
            <v>6961</v>
          </cell>
          <cell r="B2913" t="str">
            <v>Tablero de control de luces con 8 pulsadores</v>
          </cell>
          <cell r="C2913" t="str">
            <v>u</v>
          </cell>
          <cell r="D2913">
            <v>1</v>
          </cell>
          <cell r="E2913">
            <v>2150.2399999999998</v>
          </cell>
        </row>
        <row r="2914">
          <cell r="A2914">
            <v>6962</v>
          </cell>
          <cell r="B2914" t="str">
            <v>Bomba de recirculacion 1/2HP 110V/1/60, 2x10 recorrido en canaleta y bajante en tuberia de 3/4"BX</v>
          </cell>
          <cell r="C2914" t="str">
            <v>u</v>
          </cell>
          <cell r="D2914">
            <v>1</v>
          </cell>
          <cell r="E2914">
            <v>7.49</v>
          </cell>
        </row>
        <row r="2915">
          <cell r="A2915">
            <v>6963</v>
          </cell>
          <cell r="B2915" t="str">
            <v>Ablandador de agua 1/2HP 110V/1/60, 2x10 recorrido en canaleta y bajante en tuberia de 3/4"BX</v>
          </cell>
          <cell r="C2915" t="str">
            <v>m</v>
          </cell>
          <cell r="D2915">
            <v>1</v>
          </cell>
          <cell r="E2915">
            <v>7.49</v>
          </cell>
        </row>
        <row r="2916">
          <cell r="A2916">
            <v>6964</v>
          </cell>
          <cell r="B2916" t="str">
            <v>Dosificador de quimicos  1/4 HP 110V/1/60, 2x10 recorrido en canaleta y bajante en tuberia de 3/4"BX</v>
          </cell>
          <cell r="C2916" t="str">
            <v>m</v>
          </cell>
          <cell r="D2916">
            <v>1</v>
          </cell>
          <cell r="E2916">
            <v>7.49</v>
          </cell>
        </row>
        <row r="2917">
          <cell r="A2917">
            <v>6965</v>
          </cell>
          <cell r="B2917" t="str">
            <v>Tanques de condensado 5 HP 210V/3/60, 3x6+1x6+1x8  recorrido en canaleta y bajante en tuberia de 1"BX</v>
          </cell>
          <cell r="C2917" t="str">
            <v>m</v>
          </cell>
          <cell r="D2917">
            <v>1</v>
          </cell>
          <cell r="E2917">
            <v>22.4</v>
          </cell>
        </row>
        <row r="2918">
          <cell r="A2918">
            <v>6966</v>
          </cell>
          <cell r="B2918" t="str">
            <v>Tanque de purgas 1/2HP 110/1/60,2X10 RECORRIDO EN CANALETA Y BAJANTE EN TUBERIA DE 3/4"</v>
          </cell>
          <cell r="C2918" t="str">
            <v>m</v>
          </cell>
          <cell r="D2918">
            <v>1</v>
          </cell>
          <cell r="E2918">
            <v>7.49</v>
          </cell>
        </row>
        <row r="2919">
          <cell r="A2919">
            <v>6967</v>
          </cell>
          <cell r="B2919" t="str">
            <v>Alimentador a tablero  de servicios generales 3x6+1x6+1x8 recorrido en canaleta y bajante en tuberia de 1"BX</v>
          </cell>
          <cell r="C2919" t="str">
            <v>m</v>
          </cell>
          <cell r="D2919">
            <v>1</v>
          </cell>
          <cell r="E2919">
            <v>19.260000000000002</v>
          </cell>
        </row>
        <row r="2920">
          <cell r="A2920">
            <v>6968</v>
          </cell>
          <cell r="B2920" t="str">
            <v>Tablero especial trifasico 3F+1N+1G barrasde 800A con interruptor magnetico CM 500A; 3P-250A;3P-200A;2 de 3P-50A;2de 3P-40A;7 de 3P-20A; 6 de 1P-10A Conteniendo un sistema de medicion de parametros electricos con los correspondientes transformadores, incluye un TVSS</v>
          </cell>
          <cell r="C2920" t="str">
            <v>u</v>
          </cell>
          <cell r="D2920">
            <v>1</v>
          </cell>
          <cell r="E2920">
            <v>5536.58</v>
          </cell>
        </row>
        <row r="2921">
          <cell r="A2921">
            <v>6969</v>
          </cell>
          <cell r="B2921" t="str">
            <v>Alimentador THHN 3x1/0+1x1/0+1x1/0 CU AWG</v>
          </cell>
          <cell r="C2921" t="str">
            <v>u</v>
          </cell>
          <cell r="D2921">
            <v>1</v>
          </cell>
          <cell r="E2921">
            <v>61.33</v>
          </cell>
        </row>
        <row r="2922">
          <cell r="A2922">
            <v>6970</v>
          </cell>
          <cell r="B2922" t="str">
            <v>Alimentador Superflex 3x500MCM+1X500MCM+1X250 CU AWG</v>
          </cell>
          <cell r="C2922" t="str">
            <v>u</v>
          </cell>
          <cell r="D2922">
            <v>1</v>
          </cell>
          <cell r="E2922">
            <v>264.74</v>
          </cell>
        </row>
        <row r="2923">
          <cell r="A2923">
            <v>6971</v>
          </cell>
          <cell r="B2923" t="str">
            <v>Alimentador THHN 3x1/0+1x4+1x6 AWG</v>
          </cell>
          <cell r="C2923" t="str">
            <v>u</v>
          </cell>
          <cell r="D2923">
            <v>1</v>
          </cell>
          <cell r="E2923">
            <v>46.07</v>
          </cell>
        </row>
        <row r="2924">
          <cell r="A2924">
            <v>6972</v>
          </cell>
          <cell r="B2924" t="str">
            <v>Alimentador THHN (2X3x600MCM+2X2X600MCM+1X600 )AWG</v>
          </cell>
          <cell r="C2924" t="str">
            <v>u</v>
          </cell>
          <cell r="D2924">
            <v>1</v>
          </cell>
          <cell r="E2924">
            <v>787.9</v>
          </cell>
        </row>
        <row r="2925">
          <cell r="A2925">
            <v>6973</v>
          </cell>
          <cell r="B2925" t="str">
            <v>Alimentador THHN 3x2/0+1x2/0+1x2/0 CU AWG</v>
          </cell>
          <cell r="C2925" t="str">
            <v>u</v>
          </cell>
          <cell r="D2925">
            <v>1</v>
          </cell>
          <cell r="E2925">
            <v>75.87</v>
          </cell>
        </row>
        <row r="2926">
          <cell r="A2926">
            <v>6974</v>
          </cell>
          <cell r="B2926" t="str">
            <v>Alimentador THHN 3x4/0+1x4/0+1x1/0 AWG</v>
          </cell>
          <cell r="C2926" t="str">
            <v>u</v>
          </cell>
          <cell r="D2926">
            <v>1</v>
          </cell>
          <cell r="E2926">
            <v>107.77</v>
          </cell>
        </row>
        <row r="2927">
          <cell r="A2927">
            <v>6975</v>
          </cell>
          <cell r="B2927" t="str">
            <v>Alimentador Superflex (3x600MCM+1X600MCM+1X300 )</v>
          </cell>
          <cell r="C2927" t="str">
            <v>u</v>
          </cell>
          <cell r="D2927">
            <v>1</v>
          </cell>
          <cell r="E2927">
            <v>318.54000000000002</v>
          </cell>
        </row>
        <row r="2928">
          <cell r="A2928">
            <v>6976</v>
          </cell>
          <cell r="B2928" t="str">
            <v>Alimentador THHN 3x2+1x2+1x2  CU AWG</v>
          </cell>
          <cell r="C2928" t="str">
            <v>u</v>
          </cell>
          <cell r="D2928">
            <v>1</v>
          </cell>
          <cell r="E2928">
            <v>38.049999999999997</v>
          </cell>
        </row>
        <row r="2929">
          <cell r="A2929">
            <v>6977</v>
          </cell>
          <cell r="B2929" t="str">
            <v>Alimentador THHN 3x10+1x10+1x10 CU AWG</v>
          </cell>
          <cell r="C2929" t="str">
            <v>u</v>
          </cell>
          <cell r="D2929">
            <v>1</v>
          </cell>
          <cell r="E2929">
            <v>7.86</v>
          </cell>
        </row>
        <row r="2930">
          <cell r="A2930">
            <v>6978</v>
          </cell>
          <cell r="B2930" t="str">
            <v>Alimentador THHN 3x14+1x14+1x14 CU AWG</v>
          </cell>
          <cell r="C2930" t="str">
            <v>u</v>
          </cell>
          <cell r="D2930">
            <v>1</v>
          </cell>
          <cell r="E2930">
            <v>4.45</v>
          </cell>
        </row>
        <row r="2931">
          <cell r="A2931">
            <v>6979</v>
          </cell>
          <cell r="B2931" t="str">
            <v>Alimentador THHN 3x12+1x12+1x12 CU  AWG</v>
          </cell>
          <cell r="C2931" t="str">
            <v>u</v>
          </cell>
          <cell r="D2931">
            <v>1</v>
          </cell>
          <cell r="E2931">
            <v>5.63</v>
          </cell>
        </row>
        <row r="2932">
          <cell r="A2932">
            <v>6980</v>
          </cell>
          <cell r="B2932" t="str">
            <v>Alimentador THHN 3x2/0+1x2/0+1x1/0 CU AWG</v>
          </cell>
          <cell r="C2932" t="str">
            <v>u</v>
          </cell>
          <cell r="D2932">
            <v>1</v>
          </cell>
          <cell r="E2932">
            <v>73</v>
          </cell>
        </row>
        <row r="2933">
          <cell r="A2933">
            <v>6981</v>
          </cell>
          <cell r="B2933" t="str">
            <v>Canaleta tipo ducto cerrada con tapa de 60x10cm con soportes tipo varilla roscada y riel estructural ajustable</v>
          </cell>
          <cell r="C2933" t="str">
            <v>m</v>
          </cell>
          <cell r="D2933">
            <v>1</v>
          </cell>
          <cell r="E2933">
            <v>26.94</v>
          </cell>
        </row>
        <row r="2934">
          <cell r="A2934">
            <v>6982</v>
          </cell>
          <cell r="B2934" t="str">
            <v xml:space="preserve">Alimentador THHN FLEX 3x12+1x12+1x12 </v>
          </cell>
          <cell r="C2934" t="str">
            <v>u</v>
          </cell>
          <cell r="D2934">
            <v>1</v>
          </cell>
          <cell r="E2934">
            <v>5.98</v>
          </cell>
        </row>
        <row r="2935">
          <cell r="A2935">
            <v>6983</v>
          </cell>
          <cell r="B2935" t="str">
            <v xml:space="preserve">Alimentador THHN FLEX 3x2+1x2+1x6 </v>
          </cell>
          <cell r="C2935" t="str">
            <v>u</v>
          </cell>
          <cell r="D2935">
            <v>1</v>
          </cell>
          <cell r="E2935">
            <v>36.72</v>
          </cell>
        </row>
        <row r="2936">
          <cell r="A2936">
            <v>6984</v>
          </cell>
          <cell r="B2936" t="str">
            <v xml:space="preserve">Malla de puesta a tierra general de 15 varillas de 1,8m*16mm, cable desn 4/0 AWG </v>
          </cell>
          <cell r="C2936" t="str">
            <v>u</v>
          </cell>
          <cell r="D2936">
            <v>1</v>
          </cell>
          <cell r="E2936">
            <v>3590.34</v>
          </cell>
        </row>
        <row r="2937">
          <cell r="A2937">
            <v>6985</v>
          </cell>
          <cell r="B2937" t="str">
            <v>Bomba contra incendios 60HP 3x4/0+1x4/0+1x1/0</v>
          </cell>
          <cell r="C2937" t="str">
            <v>m</v>
          </cell>
          <cell r="D2937">
            <v>1</v>
          </cell>
          <cell r="E2937">
            <v>111.75</v>
          </cell>
        </row>
        <row r="2938">
          <cell r="A2938">
            <v>6986</v>
          </cell>
          <cell r="B2938" t="str">
            <v>Transformador trifasico 350KVA voltaje en media tension de la region 220-120V sumergido en aceite</v>
          </cell>
          <cell r="C2938" t="str">
            <v>u</v>
          </cell>
          <cell r="D2938">
            <v>1</v>
          </cell>
          <cell r="E2938">
            <v>14621.58</v>
          </cell>
        </row>
        <row r="2939">
          <cell r="A2939">
            <v>6987</v>
          </cell>
          <cell r="B2939" t="str">
            <v>Luminaria de pared tipo aplique backbone inc. Foco ahorrador de 20w</v>
          </cell>
          <cell r="C2939" t="str">
            <v>u</v>
          </cell>
          <cell r="D2939">
            <v>1</v>
          </cell>
          <cell r="E2939">
            <v>25.64</v>
          </cell>
        </row>
        <row r="2940">
          <cell r="A2940">
            <v>6988</v>
          </cell>
          <cell r="B2940" t="str">
            <v>Tendido calibración y amarre conductor calibre 1/0 AMG</v>
          </cell>
          <cell r="C2940" t="str">
            <v>M</v>
          </cell>
          <cell r="D2940">
            <v>1</v>
          </cell>
          <cell r="E2940">
            <v>1.88</v>
          </cell>
        </row>
        <row r="2941">
          <cell r="A2941">
            <v>6989</v>
          </cell>
          <cell r="B2941" t="str">
            <v>Reutilización conductor calibre 2AWG tipo acsr por cambio de poste</v>
          </cell>
          <cell r="C2941" t="str">
            <v>m</v>
          </cell>
          <cell r="D2941">
            <v>1</v>
          </cell>
          <cell r="E2941">
            <v>0.19</v>
          </cell>
        </row>
        <row r="2942">
          <cell r="A2942">
            <v>6990</v>
          </cell>
          <cell r="B2942" t="str">
            <v>Reutilización conductor calibre1/0AWG tipo acsr por cambio de poste</v>
          </cell>
          <cell r="C2942" t="str">
            <v>m</v>
          </cell>
          <cell r="D2942">
            <v>1</v>
          </cell>
          <cell r="E2942">
            <v>0.19</v>
          </cell>
        </row>
        <row r="2943">
          <cell r="A2943">
            <v>6991</v>
          </cell>
          <cell r="B2943" t="str">
            <v>Recalibrado conductor calibre 2AWG tipo acsr</v>
          </cell>
          <cell r="C2943" t="str">
            <v>m</v>
          </cell>
          <cell r="D2943">
            <v>1</v>
          </cell>
          <cell r="E2943">
            <v>0.21</v>
          </cell>
        </row>
        <row r="2944">
          <cell r="A2944">
            <v>6992</v>
          </cell>
          <cell r="B2944" t="str">
            <v>Recalibrado conductor calibre 1/0AWG tipo acsr</v>
          </cell>
          <cell r="C2944" t="str">
            <v>m</v>
          </cell>
          <cell r="D2944">
            <v>1</v>
          </cell>
          <cell r="E2944">
            <v>0.21</v>
          </cell>
        </row>
        <row r="2945">
          <cell r="A2945">
            <v>6993</v>
          </cell>
          <cell r="B2945" t="str">
            <v>Empalme aéreo preensamblado 3F4C</v>
          </cell>
          <cell r="C2945" t="str">
            <v>U</v>
          </cell>
          <cell r="D2945">
            <v>1</v>
          </cell>
          <cell r="E2945">
            <v>0.22</v>
          </cell>
        </row>
        <row r="2946">
          <cell r="A2946">
            <v>6994</v>
          </cell>
          <cell r="B2946" t="str">
            <v>Punta terminal exterior 2AWG/25KV</v>
          </cell>
          <cell r="C2946" t="str">
            <v>U</v>
          </cell>
          <cell r="D2946">
            <v>1</v>
          </cell>
          <cell r="E2946">
            <v>434.58</v>
          </cell>
        </row>
        <row r="2947">
          <cell r="A2947">
            <v>6995</v>
          </cell>
          <cell r="B2947" t="str">
            <v>Punta terminal interior 2AWG/25KV</v>
          </cell>
          <cell r="C2947" t="str">
            <v>U</v>
          </cell>
          <cell r="D2947">
            <v>1</v>
          </cell>
          <cell r="E2947">
            <v>392.1</v>
          </cell>
        </row>
        <row r="2948">
          <cell r="A2948">
            <v>6996</v>
          </cell>
          <cell r="B2948" t="str">
            <v>Tendido conductor XLPE calibre 2AWG,25KV,3F,MT en ducto de 110mm</v>
          </cell>
          <cell r="C2948" t="str">
            <v>m</v>
          </cell>
          <cell r="D2948">
            <v>1</v>
          </cell>
          <cell r="E2948">
            <v>49.98</v>
          </cell>
        </row>
        <row r="2949">
          <cell r="A2949">
            <v>6997</v>
          </cell>
          <cell r="B2949" t="str">
            <v>Tendido conductor TTU calibre 1/0 AWG en ducto 110mm</v>
          </cell>
          <cell r="C2949" t="str">
            <v>m</v>
          </cell>
          <cell r="D2949">
            <v>1</v>
          </cell>
          <cell r="E2949">
            <v>18.510000000000002</v>
          </cell>
        </row>
        <row r="2950">
          <cell r="A2950">
            <v>6998</v>
          </cell>
          <cell r="B2950" t="str">
            <v>Estructura tipo SC</v>
          </cell>
          <cell r="C2950" t="str">
            <v>U</v>
          </cell>
          <cell r="D2950">
            <v>1</v>
          </cell>
          <cell r="E2950">
            <v>304.04000000000002</v>
          </cell>
        </row>
        <row r="2951">
          <cell r="A2951">
            <v>6999</v>
          </cell>
          <cell r="B2951" t="str">
            <v>Estructura tipo RRC</v>
          </cell>
          <cell r="C2951" t="str">
            <v>U</v>
          </cell>
          <cell r="D2951">
            <v>1</v>
          </cell>
          <cell r="E2951">
            <v>529.29999999999995</v>
          </cell>
        </row>
        <row r="2952">
          <cell r="A2952">
            <v>7000</v>
          </cell>
          <cell r="B2952" t="str">
            <v>Estructura tipo RC</v>
          </cell>
          <cell r="C2952" t="str">
            <v>U</v>
          </cell>
          <cell r="D2952">
            <v>1</v>
          </cell>
          <cell r="E2952">
            <v>309.77999999999997</v>
          </cell>
        </row>
        <row r="2953">
          <cell r="A2953">
            <v>7001</v>
          </cell>
          <cell r="B2953" t="str">
            <v>Estructura tipo eso45-a</v>
          </cell>
          <cell r="C2953" t="str">
            <v>u</v>
          </cell>
          <cell r="D2953">
            <v>1</v>
          </cell>
          <cell r="E2953">
            <v>82.15</v>
          </cell>
        </row>
        <row r="2954">
          <cell r="A2954">
            <v>7002</v>
          </cell>
          <cell r="B2954" t="str">
            <v>Montaje e instalación de luminaria cerrada autocontrolada Na 250 w</v>
          </cell>
          <cell r="C2954" t="str">
            <v>u</v>
          </cell>
          <cell r="D2954">
            <v>1</v>
          </cell>
          <cell r="E2954">
            <v>468.36</v>
          </cell>
        </row>
        <row r="2955">
          <cell r="A2955">
            <v>7003</v>
          </cell>
          <cell r="B2955" t="str">
            <v>Montaje e instalación de seccionamiento en tres fases(S3)</v>
          </cell>
          <cell r="C2955" t="str">
            <v>u</v>
          </cell>
          <cell r="D2955">
            <v>1</v>
          </cell>
          <cell r="E2955">
            <v>539.61</v>
          </cell>
        </row>
        <row r="2956">
          <cell r="A2956">
            <v>7004</v>
          </cell>
          <cell r="B2956" t="str">
            <v>Montaje de tensor tipo TTD</v>
          </cell>
          <cell r="C2956" t="str">
            <v>U</v>
          </cell>
          <cell r="D2956">
            <v>1</v>
          </cell>
          <cell r="E2956">
            <v>130.47</v>
          </cell>
        </row>
        <row r="2957">
          <cell r="A2957">
            <v>7005</v>
          </cell>
          <cell r="B2957" t="str">
            <v>Montaje de tensor tipo TT</v>
          </cell>
          <cell r="C2957" t="str">
            <v>U</v>
          </cell>
          <cell r="D2957">
            <v>1</v>
          </cell>
          <cell r="E2957">
            <v>88.3</v>
          </cell>
        </row>
        <row r="2958">
          <cell r="A2958">
            <v>7006</v>
          </cell>
          <cell r="B2958" t="str">
            <v>Montaje e instalación estación de transformación 3F cov 100KVA</v>
          </cell>
          <cell r="C2958" t="str">
            <v>U</v>
          </cell>
          <cell r="D2958">
            <v>1</v>
          </cell>
          <cell r="E2958">
            <v>6548.37</v>
          </cell>
        </row>
        <row r="2959">
          <cell r="A2959">
            <v>7007</v>
          </cell>
          <cell r="B2959" t="str">
            <v>Izado y retacado de poste de HA de 12 m con maquina</v>
          </cell>
          <cell r="C2959" t="str">
            <v>u</v>
          </cell>
          <cell r="D2959">
            <v>1</v>
          </cell>
          <cell r="E2959">
            <v>370.82</v>
          </cell>
        </row>
        <row r="2960">
          <cell r="A2960">
            <v>7008</v>
          </cell>
          <cell r="B2960" t="str">
            <v>Pintura de codigo en poste</v>
          </cell>
          <cell r="C2960" t="str">
            <v>u</v>
          </cell>
          <cell r="D2960">
            <v>1</v>
          </cell>
          <cell r="E2960">
            <v>2.12</v>
          </cell>
        </row>
        <row r="2961">
          <cell r="A2961">
            <v>7009</v>
          </cell>
          <cell r="B2961" t="str">
            <v>Alimentador SUPERFLEX 3(3x250+1x250)MCM+1x3/0 AWG</v>
          </cell>
          <cell r="C2961" t="str">
            <v>m</v>
          </cell>
          <cell r="D2961">
            <v>1</v>
          </cell>
          <cell r="E2961">
            <v>381.89</v>
          </cell>
        </row>
        <row r="2962">
          <cell r="A2962">
            <v>7010</v>
          </cell>
          <cell r="B2962" t="str">
            <v>Alimentador THHN FLEX (2x2+1x6)  AWG</v>
          </cell>
          <cell r="C2962" t="str">
            <v>m</v>
          </cell>
          <cell r="D2962">
            <v>1</v>
          </cell>
          <cell r="E2962">
            <v>20.309999999999999</v>
          </cell>
        </row>
        <row r="2963">
          <cell r="A2963">
            <v>7011</v>
          </cell>
          <cell r="B2963" t="str">
            <v>Alimentador THHN FLEX (2x4+1x8)  AWG</v>
          </cell>
          <cell r="C2963" t="str">
            <v>m</v>
          </cell>
          <cell r="D2963">
            <v>1</v>
          </cell>
          <cell r="E2963">
            <v>13.63</v>
          </cell>
        </row>
        <row r="2964">
          <cell r="A2964">
            <v>7012</v>
          </cell>
          <cell r="B2964" t="str">
            <v>Alimentador THHN FLEX (2x6+1x10)  AWG</v>
          </cell>
          <cell r="C2964" t="str">
            <v>m</v>
          </cell>
          <cell r="D2964">
            <v>1</v>
          </cell>
          <cell r="E2964">
            <v>9.3699999999999992</v>
          </cell>
        </row>
        <row r="2965">
          <cell r="A2965">
            <v>7013</v>
          </cell>
          <cell r="B2965" t="str">
            <v>Alimentador THHN FLEX (2x6+1X6+1x10)  AWG</v>
          </cell>
          <cell r="C2965" t="str">
            <v>m</v>
          </cell>
          <cell r="D2965">
            <v>1</v>
          </cell>
          <cell r="E2965">
            <v>13.69</v>
          </cell>
        </row>
        <row r="2966">
          <cell r="A2966">
            <v>7014</v>
          </cell>
          <cell r="B2966" t="str">
            <v>Tablero con barras para 1000A</v>
          </cell>
          <cell r="C2966" t="str">
            <v>u</v>
          </cell>
          <cell r="D2966">
            <v>1</v>
          </cell>
          <cell r="E2966">
            <v>1612.47</v>
          </cell>
        </row>
        <row r="2967">
          <cell r="A2967">
            <v>7015</v>
          </cell>
          <cell r="B2967" t="str">
            <v>Breaker RIEL DIN 1P-16A</v>
          </cell>
          <cell r="C2967" t="str">
            <v>u</v>
          </cell>
          <cell r="D2967">
            <v>1</v>
          </cell>
          <cell r="E2967">
            <v>14.77</v>
          </cell>
        </row>
        <row r="2968">
          <cell r="A2968">
            <v>7016</v>
          </cell>
          <cell r="B2968" t="str">
            <v>Alimentador superflex (3x4/0+1x4/0+1x2/0)AWG</v>
          </cell>
          <cell r="C2968" t="str">
            <v>m</v>
          </cell>
          <cell r="D2968">
            <v>1</v>
          </cell>
          <cell r="E2968">
            <v>117.8</v>
          </cell>
        </row>
        <row r="2969">
          <cell r="A2969">
            <v>7017</v>
          </cell>
          <cell r="B2969" t="str">
            <v>Alimentador THHN FLEX (2x8+1x12)  AWG</v>
          </cell>
          <cell r="C2969" t="str">
            <v>m</v>
          </cell>
          <cell r="D2969">
            <v>1</v>
          </cell>
          <cell r="E2969">
            <v>6.79</v>
          </cell>
        </row>
        <row r="2970">
          <cell r="A2970">
            <v>7018</v>
          </cell>
          <cell r="B2970" t="str">
            <v>Alimentador SUPER FLEX 3(3x350+1x350+1X250)  AWG</v>
          </cell>
          <cell r="C2970" t="str">
            <v>m</v>
          </cell>
          <cell r="D2970">
            <v>1</v>
          </cell>
          <cell r="E2970">
            <v>587.35</v>
          </cell>
        </row>
        <row r="2971">
          <cell r="A2971">
            <v>7019</v>
          </cell>
          <cell r="B2971" t="str">
            <v>Transformador trifasico 250KVA 13,8KV/220-127V</v>
          </cell>
          <cell r="C2971" t="str">
            <v>u</v>
          </cell>
          <cell r="D2971">
            <v>1</v>
          </cell>
          <cell r="E2971">
            <v>8872.85</v>
          </cell>
        </row>
        <row r="2972">
          <cell r="A2972">
            <v>7020</v>
          </cell>
          <cell r="B2972" t="str">
            <v>Transformador trifasico 200KVA 13,8KV/220-127V</v>
          </cell>
          <cell r="C2972" t="str">
            <v>u</v>
          </cell>
          <cell r="D2972">
            <v>1</v>
          </cell>
          <cell r="E2972">
            <v>7911.09</v>
          </cell>
        </row>
        <row r="2973">
          <cell r="A2973">
            <v>7021</v>
          </cell>
          <cell r="B2973" t="str">
            <v>Transformador trifasico 300KVA 13,8KV/220-127V</v>
          </cell>
          <cell r="C2973" t="str">
            <v>u</v>
          </cell>
          <cell r="D2973">
            <v>1</v>
          </cell>
          <cell r="E2973">
            <v>9975.67</v>
          </cell>
        </row>
        <row r="2974">
          <cell r="A2974">
            <v>7022</v>
          </cell>
          <cell r="B2974" t="str">
            <v>Acometida Superflex 3x6</v>
          </cell>
          <cell r="C2974" t="str">
            <v>m</v>
          </cell>
          <cell r="D2974">
            <v>1</v>
          </cell>
          <cell r="E2974">
            <v>13.03</v>
          </cell>
        </row>
        <row r="2975">
          <cell r="A2975">
            <v>7023</v>
          </cell>
          <cell r="B2975" t="str">
            <v>Transformador monofásico Fabr. Local de 50 KVA</v>
          </cell>
          <cell r="C2975" t="str">
            <v>u</v>
          </cell>
          <cell r="D2975">
            <v>1</v>
          </cell>
          <cell r="E2975">
            <v>3586.91</v>
          </cell>
        </row>
        <row r="2976">
          <cell r="A2976">
            <v>7024</v>
          </cell>
          <cell r="B2976" t="str">
            <v>Seccionador fusible tipo abierto para 15KV</v>
          </cell>
          <cell r="C2976" t="str">
            <v>u</v>
          </cell>
          <cell r="D2976">
            <v>1</v>
          </cell>
          <cell r="E2976">
            <v>136.63</v>
          </cell>
        </row>
        <row r="2977">
          <cell r="A2977">
            <v>7025</v>
          </cell>
          <cell r="B2977" t="str">
            <v>Medidor bifasico</v>
          </cell>
          <cell r="C2977" t="str">
            <v>u</v>
          </cell>
          <cell r="D2977">
            <v>1</v>
          </cell>
          <cell r="E2977">
            <v>340.01</v>
          </cell>
        </row>
        <row r="2978">
          <cell r="A2978">
            <v>7026</v>
          </cell>
          <cell r="B2978" t="str">
            <v xml:space="preserve">Luminaria electrónica 1 x 32 W </v>
          </cell>
          <cell r="C2978" t="str">
            <v>u</v>
          </cell>
          <cell r="D2978">
            <v>1</v>
          </cell>
          <cell r="E2978">
            <v>41.81</v>
          </cell>
        </row>
        <row r="2979">
          <cell r="A2979">
            <v>7027</v>
          </cell>
          <cell r="B2979" t="str">
            <v>Tubería PVC 1/2" y  accesorios</v>
          </cell>
          <cell r="C2979" t="str">
            <v>m</v>
          </cell>
          <cell r="D2979">
            <v>1</v>
          </cell>
          <cell r="E2979">
            <v>1.1299999999999999</v>
          </cell>
        </row>
        <row r="2980">
          <cell r="A2980">
            <v>7028</v>
          </cell>
          <cell r="B2980" t="str">
            <v>Alimentador 3x6+1x8 +1 x10 THHN PVC 1 1/2"</v>
          </cell>
          <cell r="C2980" t="str">
            <v>m</v>
          </cell>
          <cell r="D2980">
            <v>1</v>
          </cell>
          <cell r="E2980">
            <v>14.91</v>
          </cell>
        </row>
        <row r="2981">
          <cell r="A2981">
            <v>7029</v>
          </cell>
          <cell r="B2981" t="str">
            <v>Alimentador trifásica en media tensión 3x (2 15Kv XLP) PVC 4"</v>
          </cell>
          <cell r="C2981" t="str">
            <v>m</v>
          </cell>
          <cell r="D2981">
            <v>1</v>
          </cell>
          <cell r="E2981">
            <v>45.13</v>
          </cell>
        </row>
        <row r="2982">
          <cell r="A2982">
            <v>7030</v>
          </cell>
          <cell r="B2982" t="str">
            <v>Alimentacion 2x8 AWG THHN  pvc 1"</v>
          </cell>
          <cell r="C2982" t="str">
            <v>m</v>
          </cell>
          <cell r="D2982">
            <v>1</v>
          </cell>
          <cell r="E2982">
            <v>6.78</v>
          </cell>
        </row>
        <row r="2983">
          <cell r="A2983">
            <v>7031</v>
          </cell>
          <cell r="B2983" t="str">
            <v>Alimentador SUPERFLEX (2X8+1X6+1X8) AWG</v>
          </cell>
          <cell r="C2983" t="str">
            <v>m</v>
          </cell>
          <cell r="D2983">
            <v>1</v>
          </cell>
          <cell r="E2983">
            <v>9.89</v>
          </cell>
        </row>
        <row r="2984">
          <cell r="A2984">
            <v>7032</v>
          </cell>
          <cell r="B2984" t="str">
            <v>Alimentador THHN (2x8 + 1x14)</v>
          </cell>
          <cell r="C2984" t="str">
            <v>m</v>
          </cell>
          <cell r="D2984">
            <v>1</v>
          </cell>
          <cell r="E2984">
            <v>5.23</v>
          </cell>
        </row>
        <row r="2985">
          <cell r="A2985">
            <v>7033</v>
          </cell>
          <cell r="B2985" t="str">
            <v>Alimentador THHN (2x10 +1x14)</v>
          </cell>
          <cell r="C2985" t="str">
            <v>m</v>
          </cell>
          <cell r="D2985">
            <v>1</v>
          </cell>
          <cell r="E2985">
            <v>3.73</v>
          </cell>
        </row>
        <row r="2986">
          <cell r="A2986">
            <v>7034</v>
          </cell>
          <cell r="B2986" t="str">
            <v>Alimentador THHN (2x12 + 1x14)</v>
          </cell>
          <cell r="C2986" t="str">
            <v>m</v>
          </cell>
          <cell r="D2986">
            <v>1</v>
          </cell>
          <cell r="E2986">
            <v>2.93</v>
          </cell>
        </row>
        <row r="2987">
          <cell r="A2987">
            <v>7035</v>
          </cell>
          <cell r="B2987" t="str">
            <v>Breaker enchufable  2P 63A</v>
          </cell>
          <cell r="C2987" t="str">
            <v>u</v>
          </cell>
          <cell r="D2987">
            <v>1</v>
          </cell>
          <cell r="E2987">
            <v>20.37</v>
          </cell>
        </row>
        <row r="2988">
          <cell r="A2988">
            <v>7036</v>
          </cell>
          <cell r="B2988" t="str">
            <v>Manguera reticulada  1"</v>
          </cell>
          <cell r="C2988" t="str">
            <v>m</v>
          </cell>
          <cell r="D2988">
            <v>1</v>
          </cell>
          <cell r="E2988">
            <v>1.61</v>
          </cell>
        </row>
        <row r="2989">
          <cell r="A2989">
            <v>7037</v>
          </cell>
          <cell r="B2989" t="str">
            <v>Acometida de baja tensión 3 x (3x250MCM TTU) + 3X1/0 TTU + 1 x 2/0 AWG Cu</v>
          </cell>
          <cell r="C2989" t="str">
            <v>m</v>
          </cell>
          <cell r="D2989">
            <v>1</v>
          </cell>
          <cell r="E2989">
            <v>310.94</v>
          </cell>
        </row>
        <row r="2990">
          <cell r="A2990">
            <v>7038</v>
          </cell>
          <cell r="B2990" t="str">
            <v>Alimentador # 2 XLP 15 KV</v>
          </cell>
          <cell r="C2990" t="str">
            <v>m</v>
          </cell>
          <cell r="D2990">
            <v>1</v>
          </cell>
          <cell r="E2990">
            <v>15.22</v>
          </cell>
        </row>
        <row r="2991">
          <cell r="A2991">
            <v>7039</v>
          </cell>
          <cell r="B2991" t="str">
            <v>Conductor #2 Cu AWG</v>
          </cell>
          <cell r="C2991" t="str">
            <v>m</v>
          </cell>
          <cell r="D2991">
            <v>1</v>
          </cell>
          <cell r="E2991">
            <v>6.37</v>
          </cell>
        </row>
        <row r="2992">
          <cell r="A2992">
            <v>7040</v>
          </cell>
          <cell r="B2992" t="str">
            <v xml:space="preserve">Alimentador SUPERFLEX 3(3x4/0) + 3x4/0 + 2x2/0 </v>
          </cell>
          <cell r="C2992" t="str">
            <v>m</v>
          </cell>
          <cell r="D2992">
            <v>1</v>
          </cell>
          <cell r="E2992">
            <v>332.75</v>
          </cell>
        </row>
        <row r="2993">
          <cell r="A2993">
            <v>7041</v>
          </cell>
          <cell r="B2993" t="str">
            <v>Alimentador SUPERFLEX 4(3x250MCM) + 4x250MCM + 2x250MCM</v>
          </cell>
          <cell r="C2993" t="str">
            <v>m</v>
          </cell>
          <cell r="D2993">
            <v>1</v>
          </cell>
          <cell r="E2993">
            <v>542.89</v>
          </cell>
        </row>
        <row r="2994">
          <cell r="A2994">
            <v>7042</v>
          </cell>
          <cell r="B2994" t="str">
            <v>Alimentador TTU 3x4/0 + 1x4/0 + 1x1/0</v>
          </cell>
          <cell r="C2994" t="str">
            <v>m</v>
          </cell>
          <cell r="D2994">
            <v>1</v>
          </cell>
          <cell r="E2994">
            <v>110.18</v>
          </cell>
        </row>
        <row r="2995">
          <cell r="A2995">
            <v>7043</v>
          </cell>
          <cell r="B2995" t="str">
            <v>Alimentador THHN 3x1/0 +1x1/0 +1x6</v>
          </cell>
          <cell r="C2995" t="str">
            <v>m</v>
          </cell>
          <cell r="D2995">
            <v>1</v>
          </cell>
          <cell r="E2995">
            <v>51.93</v>
          </cell>
        </row>
        <row r="2996">
          <cell r="A2996">
            <v>7044</v>
          </cell>
          <cell r="B2996" t="str">
            <v xml:space="preserve">Alimentador TTU 3X2/0 + 1#1/0+1#2 </v>
          </cell>
          <cell r="C2996" t="str">
            <v>m</v>
          </cell>
          <cell r="D2996">
            <v>1</v>
          </cell>
          <cell r="E2996">
            <v>66.569999999999993</v>
          </cell>
        </row>
        <row r="2997">
          <cell r="A2997">
            <v>7045</v>
          </cell>
          <cell r="B2997" t="str">
            <v>Alimentador TTU 3x6 + 1x6 + 1x8</v>
          </cell>
          <cell r="C2997" t="str">
            <v>m</v>
          </cell>
          <cell r="D2997">
            <v>1</v>
          </cell>
          <cell r="E2997">
            <v>16.89</v>
          </cell>
        </row>
        <row r="2998">
          <cell r="A2998">
            <v>7046</v>
          </cell>
          <cell r="B2998" t="str">
            <v>Alimentador TTU 3x4 + 1x4 + 1x6</v>
          </cell>
          <cell r="C2998" t="str">
            <v>m</v>
          </cell>
          <cell r="D2998">
            <v>1</v>
          </cell>
          <cell r="E2998">
            <v>25.71</v>
          </cell>
        </row>
        <row r="2999">
          <cell r="A2999">
            <v>7047</v>
          </cell>
          <cell r="B2999" t="str">
            <v>Alimentador THHN 3x6 + 1x6 + 1x8</v>
          </cell>
          <cell r="C2999" t="str">
            <v>m</v>
          </cell>
          <cell r="D2999">
            <v>1</v>
          </cell>
          <cell r="E2999">
            <v>16.93</v>
          </cell>
        </row>
        <row r="3000">
          <cell r="A3000">
            <v>7048</v>
          </cell>
          <cell r="B3000" t="str">
            <v>Alimentador THHN 3x10 + 1x10 + 1x10</v>
          </cell>
          <cell r="C3000" t="str">
            <v>m</v>
          </cell>
          <cell r="D3000">
            <v>1</v>
          </cell>
          <cell r="E3000">
            <v>6.58</v>
          </cell>
        </row>
        <row r="3001">
          <cell r="A3001">
            <v>7049</v>
          </cell>
          <cell r="B3001" t="str">
            <v>Alimentador TTU 3(2x4/0) + 2x4/0 + 1x4/0</v>
          </cell>
          <cell r="C3001" t="str">
            <v>m</v>
          </cell>
          <cell r="D3001">
            <v>1</v>
          </cell>
          <cell r="E3001">
            <v>217.79</v>
          </cell>
        </row>
        <row r="3002">
          <cell r="A3002">
            <v>7050</v>
          </cell>
          <cell r="B3002" t="str">
            <v xml:space="preserve">Alimentador THHN 3x2+1x2+1x4 </v>
          </cell>
          <cell r="C3002" t="str">
            <v>m</v>
          </cell>
          <cell r="D3002">
            <v>1</v>
          </cell>
          <cell r="E3002">
            <v>29.15</v>
          </cell>
        </row>
        <row r="3003">
          <cell r="A3003">
            <v>7051</v>
          </cell>
          <cell r="B3003" t="str">
            <v>Alimentador TTU 2x10 + x1x12</v>
          </cell>
          <cell r="C3003" t="str">
            <v>m</v>
          </cell>
          <cell r="D3003">
            <v>1</v>
          </cell>
          <cell r="E3003">
            <v>5.23</v>
          </cell>
        </row>
        <row r="3004">
          <cell r="A3004">
            <v>7052</v>
          </cell>
          <cell r="B3004" t="str">
            <v>Alimentador TTU 3x10 + 1x12</v>
          </cell>
          <cell r="C3004" t="str">
            <v>m</v>
          </cell>
          <cell r="D3004">
            <v>1</v>
          </cell>
          <cell r="E3004">
            <v>6.79</v>
          </cell>
        </row>
        <row r="3005">
          <cell r="A3005">
            <v>7053</v>
          </cell>
          <cell r="B3005" t="str">
            <v>Alimentador TTU 2x8 + 1x10</v>
          </cell>
          <cell r="C3005" t="str">
            <v>m</v>
          </cell>
          <cell r="D3005">
            <v>1</v>
          </cell>
          <cell r="E3005">
            <v>6.95</v>
          </cell>
        </row>
        <row r="3006">
          <cell r="A3006">
            <v>7054</v>
          </cell>
          <cell r="B3006" t="str">
            <v>Alimentador TTU 3x8 + 1x10.</v>
          </cell>
          <cell r="C3006" t="str">
            <v>m</v>
          </cell>
          <cell r="D3006">
            <v>1</v>
          </cell>
          <cell r="E3006">
            <v>8.8699999999999992</v>
          </cell>
        </row>
        <row r="3007">
          <cell r="A3007">
            <v>7055</v>
          </cell>
          <cell r="B3007" t="str">
            <v>Alimentador TTU 2x6 + 1x8</v>
          </cell>
          <cell r="C3007" t="str">
            <v>m</v>
          </cell>
          <cell r="D3007">
            <v>1</v>
          </cell>
          <cell r="E3007">
            <v>10.029999999999999</v>
          </cell>
        </row>
        <row r="3008">
          <cell r="A3008">
            <v>7056</v>
          </cell>
          <cell r="B3008" t="str">
            <v>Alimentador TTU 2x4 + 1x6</v>
          </cell>
          <cell r="C3008" t="str">
            <v>m</v>
          </cell>
          <cell r="D3008">
            <v>1</v>
          </cell>
          <cell r="E3008">
            <v>15.75</v>
          </cell>
        </row>
        <row r="3009">
          <cell r="A3009">
            <v>7057</v>
          </cell>
          <cell r="B3009" t="str">
            <v>Alimentador THHN 3x12</v>
          </cell>
          <cell r="C3009" t="str">
            <v>m</v>
          </cell>
          <cell r="D3009">
            <v>1</v>
          </cell>
          <cell r="E3009">
            <v>2.94</v>
          </cell>
        </row>
        <row r="3010">
          <cell r="A3010">
            <v>7058</v>
          </cell>
          <cell r="B3010" t="str">
            <v>Trasformador monofásico convencional 25 KVA</v>
          </cell>
          <cell r="C3010" t="str">
            <v>u</v>
          </cell>
          <cell r="D3010">
            <v>1</v>
          </cell>
          <cell r="E3010">
            <v>3106.26</v>
          </cell>
        </row>
        <row r="3011">
          <cell r="A3011">
            <v>7059</v>
          </cell>
          <cell r="B3011" t="str">
            <v>Alimentador TTU 2x1/0 +1x1/0 +1x4</v>
          </cell>
          <cell r="C3011" t="str">
            <v>m</v>
          </cell>
          <cell r="D3011">
            <v>1</v>
          </cell>
          <cell r="E3011">
            <v>43.39</v>
          </cell>
        </row>
        <row r="3012">
          <cell r="A3012">
            <v>7060</v>
          </cell>
          <cell r="B3012" t="str">
            <v xml:space="preserve">Riel de reflectores de iluminación  1000 W, luz blanca amarilla, azul </v>
          </cell>
          <cell r="C3012" t="str">
            <v>u</v>
          </cell>
          <cell r="D3012">
            <v>1</v>
          </cell>
          <cell r="E3012">
            <v>2552.46</v>
          </cell>
        </row>
        <row r="3013">
          <cell r="A3013">
            <v>7061</v>
          </cell>
          <cell r="B3013" t="str">
            <v xml:space="preserve">Luminaria tipo campana HQI 400W, 220V, acrílica, tipo alogenada </v>
          </cell>
          <cell r="C3013" t="str">
            <v>u</v>
          </cell>
          <cell r="D3013">
            <v>1</v>
          </cell>
          <cell r="E3013">
            <v>264.38</v>
          </cell>
        </row>
        <row r="3014">
          <cell r="A3014">
            <v>7062</v>
          </cell>
          <cell r="B3014" t="str">
            <v>Generador  2Ø 40 KVA NOMINAL ORIGINAL DE FÁBRICA , INCLUYE TRABLERO DE TRANSFERENCIA AUTOMÁTICA (T 13)</v>
          </cell>
          <cell r="C3014" t="str">
            <v>u</v>
          </cell>
          <cell r="D3014">
            <v>1</v>
          </cell>
          <cell r="E3014">
            <v>18389.96</v>
          </cell>
        </row>
        <row r="3015">
          <cell r="A3015">
            <v>7063</v>
          </cell>
          <cell r="B3015" t="str">
            <v>Sistema ionizante de pararrayos 107 m de radio y malla de tierra perimetral(9varillas)</v>
          </cell>
          <cell r="C3015" t="str">
            <v>u</v>
          </cell>
          <cell r="D3015">
            <v>1</v>
          </cell>
          <cell r="E3015">
            <v>12241.6</v>
          </cell>
        </row>
        <row r="3016">
          <cell r="A3016">
            <v>7064</v>
          </cell>
          <cell r="B3016" t="str">
            <v xml:space="preserve">Generador  3Ø 500 KW , INCLUYE TRABLERO DE TRANSFERENCIA AUTOMÁTICA </v>
          </cell>
          <cell r="C3016" t="str">
            <v>u</v>
          </cell>
          <cell r="D3016">
            <v>1</v>
          </cell>
          <cell r="E3016">
            <v>124889.17</v>
          </cell>
        </row>
        <row r="3017">
          <cell r="A3017">
            <v>7065</v>
          </cell>
          <cell r="B3017" t="str">
            <v>UPS 4KVA TRIFASICO EN LINEA</v>
          </cell>
          <cell r="C3017" t="str">
            <v>u</v>
          </cell>
          <cell r="D3017">
            <v>1</v>
          </cell>
          <cell r="E3017">
            <v>5103.83</v>
          </cell>
        </row>
        <row r="3018">
          <cell r="A3018">
            <v>7066</v>
          </cell>
          <cell r="B3018" t="str">
            <v>Breaker 3 polos 16-63 A</v>
          </cell>
          <cell r="C3018" t="str">
            <v>u</v>
          </cell>
          <cell r="D3018">
            <v>1</v>
          </cell>
          <cell r="E3018">
            <v>48.04</v>
          </cell>
        </row>
        <row r="3019">
          <cell r="A3019">
            <v>7067</v>
          </cell>
          <cell r="B3019" t="str">
            <v>Breaker 3 polos 70-100 A</v>
          </cell>
          <cell r="C3019" t="str">
            <v>u</v>
          </cell>
          <cell r="D3019">
            <v>1</v>
          </cell>
          <cell r="E3019">
            <v>108.05</v>
          </cell>
        </row>
        <row r="3020">
          <cell r="A3020">
            <v>7068</v>
          </cell>
          <cell r="B3020" t="str">
            <v>Alimentador THHN 2(3x1/0+1x1/0+1x2)AWG EMT 4"</v>
          </cell>
          <cell r="C3020" t="str">
            <v>m</v>
          </cell>
          <cell r="D3020">
            <v>1</v>
          </cell>
          <cell r="E3020">
            <v>141.22</v>
          </cell>
        </row>
        <row r="3021">
          <cell r="A3021">
            <v>7069</v>
          </cell>
          <cell r="B3021" t="str">
            <v>Alimentador THHN (2x8+1x8+1x8)</v>
          </cell>
          <cell r="C3021" t="str">
            <v>m</v>
          </cell>
          <cell r="D3021">
            <v>1</v>
          </cell>
          <cell r="E3021">
            <v>9.16</v>
          </cell>
        </row>
        <row r="3022">
          <cell r="A3022">
            <v>7070</v>
          </cell>
          <cell r="B3022" t="str">
            <v>Alimentador THHN (2x6+1x6+1x6)</v>
          </cell>
          <cell r="C3022" t="str">
            <v>m</v>
          </cell>
          <cell r="D3022">
            <v>1</v>
          </cell>
          <cell r="E3022">
            <v>13.54</v>
          </cell>
        </row>
        <row r="3023">
          <cell r="A3023">
            <v>7071</v>
          </cell>
          <cell r="B3023" t="str">
            <v>Alimentador THHN (2x4+1x6+1x6)</v>
          </cell>
          <cell r="C3023" t="str">
            <v>m</v>
          </cell>
          <cell r="D3023">
            <v>1</v>
          </cell>
          <cell r="E3023">
            <v>16.98</v>
          </cell>
        </row>
        <row r="3024">
          <cell r="A3024">
            <v>7072</v>
          </cell>
          <cell r="B3024" t="str">
            <v>Alimentador THHN (2x4+1x4+1x4)</v>
          </cell>
          <cell r="C3024" t="str">
            <v>m</v>
          </cell>
          <cell r="D3024">
            <v>1</v>
          </cell>
          <cell r="E3024">
            <v>20.74</v>
          </cell>
        </row>
        <row r="3025">
          <cell r="A3025">
            <v>7073</v>
          </cell>
          <cell r="B3025" t="str">
            <v>Alimentador THHN (2x1/0+1x1/0+1x1/0)</v>
          </cell>
          <cell r="C3025" t="str">
            <v>m</v>
          </cell>
          <cell r="D3025">
            <v>1</v>
          </cell>
          <cell r="E3025">
            <v>50.52</v>
          </cell>
        </row>
        <row r="3026">
          <cell r="A3026">
            <v>7074</v>
          </cell>
          <cell r="B3026" t="str">
            <v>Alimentador  THHN 2(3x500MCM+3X350MCM)</v>
          </cell>
          <cell r="C3026" t="str">
            <v>m</v>
          </cell>
          <cell r="D3026">
            <v>1</v>
          </cell>
          <cell r="E3026">
            <v>580.24</v>
          </cell>
        </row>
        <row r="3027">
          <cell r="A3027">
            <v>7075</v>
          </cell>
          <cell r="B3027" t="str">
            <v>Alimentador 4(TTU 3x500MCM AWG+1X350MCM Cu Des AWG+TTU 1X350MCM)AWG</v>
          </cell>
          <cell r="C3027" t="str">
            <v>m</v>
          </cell>
          <cell r="D3027">
            <v>1</v>
          </cell>
          <cell r="E3027">
            <v>965.95</v>
          </cell>
        </row>
        <row r="3028">
          <cell r="A3028">
            <v>7076</v>
          </cell>
          <cell r="B3028" t="str">
            <v>Luminaria sellada para exteriores (guia de pared)</v>
          </cell>
          <cell r="C3028" t="str">
            <v>u</v>
          </cell>
          <cell r="D3028">
            <v>1</v>
          </cell>
          <cell r="E3028">
            <v>36.64</v>
          </cell>
        </row>
        <row r="3029">
          <cell r="A3029">
            <v>7077</v>
          </cell>
          <cell r="B3029" t="str">
            <v>Punto de iluminacion exterior 220V</v>
          </cell>
          <cell r="C3029" t="str">
            <v>pto</v>
          </cell>
          <cell r="D3029">
            <v>1</v>
          </cell>
          <cell r="E3029">
            <v>67.66</v>
          </cell>
        </row>
        <row r="3030">
          <cell r="A3030">
            <v>7078</v>
          </cell>
          <cell r="B3030" t="str">
            <v>Punto de tomacorriente para piso sistema regulado</v>
          </cell>
          <cell r="C3030" t="str">
            <v>pto</v>
          </cell>
          <cell r="D3030">
            <v>1</v>
          </cell>
          <cell r="E3030">
            <v>30.47</v>
          </cell>
        </row>
        <row r="3031">
          <cell r="A3031">
            <v>7079</v>
          </cell>
          <cell r="B3031" t="str">
            <v>Punto de tomacorriente para piso sistema normal</v>
          </cell>
          <cell r="C3031" t="str">
            <v>pto</v>
          </cell>
          <cell r="D3031">
            <v>1</v>
          </cell>
          <cell r="E3031">
            <v>26.78</v>
          </cell>
        </row>
        <row r="3032">
          <cell r="A3032">
            <v>7080</v>
          </cell>
          <cell r="B3032" t="str">
            <v>Luminaria Ojo de buey sencillo 1x20W</v>
          </cell>
          <cell r="C3032" t="str">
            <v>u</v>
          </cell>
          <cell r="D3032">
            <v>1</v>
          </cell>
          <cell r="E3032">
            <v>35.340000000000003</v>
          </cell>
        </row>
        <row r="3033">
          <cell r="A3033">
            <v>7081</v>
          </cell>
          <cell r="B3033" t="str">
            <v>Provision montaje e instalacion modulo de servicio especial para  planchadora</v>
          </cell>
          <cell r="C3033" t="str">
            <v>u</v>
          </cell>
          <cell r="D3033">
            <v>1</v>
          </cell>
          <cell r="E3033">
            <v>336.94</v>
          </cell>
        </row>
        <row r="3034">
          <cell r="A3034">
            <v>7082</v>
          </cell>
          <cell r="B3034" t="str">
            <v>Provision montaje e instalacion modulo de servicio especial para  lavadora</v>
          </cell>
          <cell r="C3034" t="str">
            <v>u</v>
          </cell>
          <cell r="D3034">
            <v>1</v>
          </cell>
          <cell r="E3034">
            <v>297.58999999999997</v>
          </cell>
        </row>
        <row r="3035">
          <cell r="A3035">
            <v>7083</v>
          </cell>
          <cell r="B3035" t="str">
            <v>Provision montaje e instalacion modulo de servicio especial para  secadora</v>
          </cell>
          <cell r="C3035" t="str">
            <v>u</v>
          </cell>
          <cell r="D3035">
            <v>1</v>
          </cell>
          <cell r="E3035">
            <v>293.33</v>
          </cell>
        </row>
        <row r="3036">
          <cell r="A3036">
            <v>7084</v>
          </cell>
          <cell r="B3036" t="str">
            <v>Accesorios de media tension(punta terminal 15KVA,reversible 4",cable de #4 y varilla cooperwel)</v>
          </cell>
          <cell r="C3036" t="str">
            <v>u</v>
          </cell>
          <cell r="D3036">
            <v>1</v>
          </cell>
          <cell r="E3036">
            <v>672.63</v>
          </cell>
        </row>
        <row r="3037">
          <cell r="A3037">
            <v>7085</v>
          </cell>
          <cell r="B3037" t="str">
            <v>Tensor a tierra</v>
          </cell>
          <cell r="C3037" t="str">
            <v>u</v>
          </cell>
          <cell r="D3037">
            <v>1</v>
          </cell>
          <cell r="E3037">
            <v>72.33</v>
          </cell>
        </row>
        <row r="3038">
          <cell r="A3038">
            <v>7086</v>
          </cell>
          <cell r="B3038" t="str">
            <v>Caja portafusible de 200A Fus 63A 15KV</v>
          </cell>
          <cell r="C3038" t="str">
            <v>u</v>
          </cell>
          <cell r="D3038">
            <v>1</v>
          </cell>
          <cell r="E3038">
            <v>160.91</v>
          </cell>
        </row>
        <row r="3039">
          <cell r="A3039">
            <v>7087</v>
          </cell>
          <cell r="B3039" t="str">
            <v>Terminales compresion ojo 2 caña larga USA UL</v>
          </cell>
          <cell r="C3039" t="str">
            <v>u</v>
          </cell>
          <cell r="D3039">
            <v>1</v>
          </cell>
          <cell r="E3039">
            <v>6.42</v>
          </cell>
        </row>
        <row r="3040">
          <cell r="A3040">
            <v>7088</v>
          </cell>
          <cell r="B3040" t="str">
            <v>Terminales compresion ojo 4 caña larga USA UL</v>
          </cell>
          <cell r="C3040" t="str">
            <v>u</v>
          </cell>
          <cell r="D3040">
            <v>1</v>
          </cell>
          <cell r="E3040">
            <v>2.5499999999999998</v>
          </cell>
        </row>
        <row r="3041">
          <cell r="A3041">
            <v>7089</v>
          </cell>
          <cell r="B3041" t="str">
            <v>Celda remonte GAM-2</v>
          </cell>
          <cell r="C3041" t="str">
            <v>u</v>
          </cell>
          <cell r="D3041">
            <v>1</v>
          </cell>
          <cell r="E3041">
            <v>4113.76</v>
          </cell>
        </row>
        <row r="3042">
          <cell r="A3042">
            <v>7090</v>
          </cell>
          <cell r="B3042" t="str">
            <v>Celda proteccion QM</v>
          </cell>
          <cell r="C3042" t="str">
            <v>u</v>
          </cell>
          <cell r="D3042">
            <v>1</v>
          </cell>
          <cell r="E3042">
            <v>6698.45</v>
          </cell>
        </row>
        <row r="3043">
          <cell r="A3043">
            <v>7091</v>
          </cell>
          <cell r="B3043" t="str">
            <v>Alimentador THHN 4(3x500MCM+1x250MCM)+1X4/0 T</v>
          </cell>
          <cell r="C3043" t="str">
            <v>m</v>
          </cell>
          <cell r="D3043">
            <v>1</v>
          </cell>
          <cell r="E3043">
            <v>596.21</v>
          </cell>
        </row>
        <row r="3044">
          <cell r="A3044">
            <v>7092</v>
          </cell>
          <cell r="B3044" t="str">
            <v>Alimentador THHN 3x4/0+1X2/0+1X4</v>
          </cell>
          <cell r="C3044" t="str">
            <v>m</v>
          </cell>
          <cell r="D3044">
            <v>1</v>
          </cell>
          <cell r="E3044">
            <v>92.59</v>
          </cell>
        </row>
        <row r="3045">
          <cell r="A3045">
            <v>7093</v>
          </cell>
          <cell r="B3045" t="str">
            <v>Alimentador THHN 2(3x350MCM+1x4/0)+1X2/0 T</v>
          </cell>
          <cell r="C3045" t="str">
            <v>m</v>
          </cell>
          <cell r="D3045">
            <v>1</v>
          </cell>
          <cell r="E3045">
            <v>301.87</v>
          </cell>
        </row>
        <row r="3046">
          <cell r="A3046">
            <v>7094</v>
          </cell>
          <cell r="B3046" t="str">
            <v>Alimentador THHN 2(3x1/0+1x2)+1X4 T</v>
          </cell>
          <cell r="C3046" t="str">
            <v>m</v>
          </cell>
          <cell r="D3046">
            <v>1</v>
          </cell>
          <cell r="E3046">
            <v>91.82</v>
          </cell>
        </row>
        <row r="3047">
          <cell r="A3047">
            <v>7095</v>
          </cell>
          <cell r="B3047" t="str">
            <v>Alimentador THHN 3x2+1x4+1X8 T</v>
          </cell>
          <cell r="C3047" t="str">
            <v>m</v>
          </cell>
          <cell r="D3047">
            <v>1</v>
          </cell>
          <cell r="E3047">
            <v>31.91</v>
          </cell>
        </row>
        <row r="3048">
          <cell r="A3048">
            <v>7096</v>
          </cell>
          <cell r="B3048" t="str">
            <v>Alimentador THHN 2(3x4/0+1x2/0)+1X1/0 T</v>
          </cell>
          <cell r="C3048" t="str">
            <v>m</v>
          </cell>
          <cell r="D3048">
            <v>1</v>
          </cell>
          <cell r="E3048">
            <v>183.03</v>
          </cell>
        </row>
        <row r="3049">
          <cell r="A3049">
            <v>7097</v>
          </cell>
          <cell r="B3049" t="str">
            <v>Alimentador THHN 2x4+1x6+1X8 T</v>
          </cell>
          <cell r="C3049" t="str">
            <v>m</v>
          </cell>
          <cell r="D3049">
            <v>1</v>
          </cell>
          <cell r="E3049">
            <v>17.32</v>
          </cell>
        </row>
        <row r="3050">
          <cell r="A3050">
            <v>7098</v>
          </cell>
          <cell r="B3050" t="str">
            <v>Alimentador THHN 3x1/0+1X4+1X8 T</v>
          </cell>
          <cell r="C3050" t="str">
            <v>m</v>
          </cell>
          <cell r="D3050">
            <v>1</v>
          </cell>
          <cell r="E3050">
            <v>44.42</v>
          </cell>
        </row>
        <row r="3051">
          <cell r="A3051">
            <v>7099</v>
          </cell>
          <cell r="B3051" t="str">
            <v>Alimentador THHN 3x6+1x8+1X8 T</v>
          </cell>
          <cell r="C3051" t="str">
            <v>m</v>
          </cell>
          <cell r="D3051">
            <v>1</v>
          </cell>
          <cell r="E3051">
            <v>15.33</v>
          </cell>
        </row>
        <row r="3052">
          <cell r="A3052">
            <v>7100</v>
          </cell>
          <cell r="B3052" t="str">
            <v>Alimentador THHN 3x350MCM+1x4/0+1X2/0 T</v>
          </cell>
          <cell r="C3052" t="str">
            <v>m</v>
          </cell>
          <cell r="D3052">
            <v>1</v>
          </cell>
          <cell r="E3052">
            <v>160.9</v>
          </cell>
        </row>
        <row r="3053">
          <cell r="A3053">
            <v>7101</v>
          </cell>
          <cell r="B3053" t="str">
            <v>Alimentador THHN 3x4/0+1x2/0+1X2 T</v>
          </cell>
          <cell r="C3053" t="str">
            <v>m</v>
          </cell>
          <cell r="D3053">
            <v>1</v>
          </cell>
          <cell r="E3053">
            <v>95.81</v>
          </cell>
        </row>
        <row r="3054">
          <cell r="A3054">
            <v>7102</v>
          </cell>
          <cell r="B3054" t="str">
            <v>Cable concentrico 3x12 para luminarias</v>
          </cell>
          <cell r="C3054" t="str">
            <v>m</v>
          </cell>
          <cell r="D3054">
            <v>1</v>
          </cell>
          <cell r="E3054">
            <v>2.4500000000000002</v>
          </cell>
        </row>
        <row r="3055">
          <cell r="A3055">
            <v>7103</v>
          </cell>
          <cell r="B3055" t="str">
            <v>Tubería PVC 1 1/4" y  accesorios</v>
          </cell>
          <cell r="C3055" t="str">
            <v>m</v>
          </cell>
          <cell r="D3055">
            <v>1</v>
          </cell>
          <cell r="E3055">
            <v>3.12</v>
          </cell>
        </row>
        <row r="3056">
          <cell r="A3056">
            <v>7104</v>
          </cell>
          <cell r="B3056" t="str">
            <v>Alimentador THHN 3(3x350MCM+1x4/0)+1X2/0 T</v>
          </cell>
          <cell r="C3056" t="str">
            <v>m</v>
          </cell>
          <cell r="D3056">
            <v>1</v>
          </cell>
          <cell r="E3056">
            <v>443.47</v>
          </cell>
        </row>
        <row r="3057">
          <cell r="A3057">
            <v>7105</v>
          </cell>
          <cell r="B3057" t="str">
            <v>Alimentador THHN 2(3x2/0+1x1/0)+1X2 T</v>
          </cell>
          <cell r="C3057" t="str">
            <v>m</v>
          </cell>
          <cell r="D3057">
            <v>1</v>
          </cell>
          <cell r="E3057">
            <v>120.05</v>
          </cell>
        </row>
        <row r="3058">
          <cell r="A3058">
            <v>7106</v>
          </cell>
          <cell r="B3058" t="str">
            <v>Alimentador THHN 2(3x4/0+1x2/0)+1X2 T</v>
          </cell>
          <cell r="C3058" t="str">
            <v>m</v>
          </cell>
          <cell r="D3058">
            <v>1</v>
          </cell>
          <cell r="E3058">
            <v>178.09</v>
          </cell>
        </row>
        <row r="3059">
          <cell r="A3059">
            <v>7107</v>
          </cell>
          <cell r="B3059" t="str">
            <v>Alimentador THHN 3x250MCM+1x4/0+1X2 T</v>
          </cell>
          <cell r="C3059" t="str">
            <v>m</v>
          </cell>
          <cell r="D3059">
            <v>1</v>
          </cell>
          <cell r="E3059">
            <v>119.51</v>
          </cell>
        </row>
        <row r="3060">
          <cell r="A3060">
            <v>7108</v>
          </cell>
          <cell r="B3060" t="str">
            <v>Alimentador THHN 2x8+1x10 T</v>
          </cell>
          <cell r="C3060" t="str">
            <v>m</v>
          </cell>
          <cell r="D3060">
            <v>1</v>
          </cell>
          <cell r="E3060">
            <v>6.3</v>
          </cell>
        </row>
        <row r="3061">
          <cell r="A3061">
            <v>7109</v>
          </cell>
          <cell r="B3061" t="str">
            <v>Alimentador THHN 3(3x500MCM+1x250MCM)+1X4/0 T</v>
          </cell>
          <cell r="C3061" t="str">
            <v>m</v>
          </cell>
          <cell r="D3061">
            <v>1</v>
          </cell>
          <cell r="E3061">
            <v>621.91</v>
          </cell>
        </row>
        <row r="3062">
          <cell r="A3062">
            <v>7110</v>
          </cell>
          <cell r="B3062" t="str">
            <v>Alimentador THHN 3x6+1X8 T</v>
          </cell>
          <cell r="C3062" t="str">
            <v>m</v>
          </cell>
          <cell r="D3062">
            <v>1</v>
          </cell>
          <cell r="E3062">
            <v>13.49</v>
          </cell>
        </row>
        <row r="3063">
          <cell r="A3063">
            <v>7111</v>
          </cell>
          <cell r="B3063" t="str">
            <v>Tubería PVC 2 1/2" y  accesorios</v>
          </cell>
          <cell r="C3063" t="str">
            <v>m</v>
          </cell>
          <cell r="D3063">
            <v>1</v>
          </cell>
          <cell r="E3063">
            <v>6.9</v>
          </cell>
        </row>
        <row r="3064">
          <cell r="A3064">
            <v>7112</v>
          </cell>
          <cell r="B3064" t="str">
            <v>Terminales compresion ojo 6 caña larga USA UL</v>
          </cell>
          <cell r="C3064" t="str">
            <v>u</v>
          </cell>
          <cell r="D3064">
            <v>1</v>
          </cell>
          <cell r="E3064">
            <v>2.2599999999999998</v>
          </cell>
        </row>
        <row r="3065">
          <cell r="A3065">
            <v>7113</v>
          </cell>
          <cell r="B3065" t="str">
            <v>Lampara vapor de sodio tipo cobra 400w</v>
          </cell>
          <cell r="C3065" t="str">
            <v>u</v>
          </cell>
          <cell r="D3065">
            <v>1</v>
          </cell>
          <cell r="E3065">
            <v>472.35</v>
          </cell>
        </row>
        <row r="3066">
          <cell r="A3066">
            <v>7114</v>
          </cell>
          <cell r="B3066" t="str">
            <v>Canaleta galvanizada en caliente 100x100mm con tapa (escalera)</v>
          </cell>
          <cell r="C3066" t="str">
            <v>u</v>
          </cell>
          <cell r="D3066">
            <v>1</v>
          </cell>
          <cell r="E3066">
            <v>83.84</v>
          </cell>
        </row>
        <row r="3067">
          <cell r="A3067">
            <v>7115</v>
          </cell>
          <cell r="B3067" t="str">
            <v>Canaleta galvanizada en caliente 200x100mm con tapa (escalera)</v>
          </cell>
          <cell r="C3067" t="str">
            <v>u</v>
          </cell>
          <cell r="D3067">
            <v>1</v>
          </cell>
          <cell r="E3067">
            <v>92.79</v>
          </cell>
        </row>
        <row r="3068">
          <cell r="A3068">
            <v>7116</v>
          </cell>
          <cell r="B3068" t="str">
            <v>Canaleta galvanizada en caliente 300x100mm con tapa (escalera)</v>
          </cell>
          <cell r="C3068" t="str">
            <v>u</v>
          </cell>
          <cell r="D3068">
            <v>1</v>
          </cell>
          <cell r="E3068">
            <v>105.37</v>
          </cell>
        </row>
        <row r="3069">
          <cell r="A3069">
            <v>7117</v>
          </cell>
          <cell r="B3069" t="str">
            <v>Canaleta galvanizada en caliente 400x100mm con tapa (escalera)</v>
          </cell>
          <cell r="C3069" t="str">
            <v>u</v>
          </cell>
          <cell r="D3069">
            <v>1</v>
          </cell>
          <cell r="E3069">
            <v>144.33000000000001</v>
          </cell>
        </row>
        <row r="3070">
          <cell r="A3070">
            <v>7118</v>
          </cell>
          <cell r="B3070" t="str">
            <v>Canaleta galvanizada en caliente 500x100mm con tapa (escalera)</v>
          </cell>
          <cell r="C3070" t="str">
            <v>u</v>
          </cell>
          <cell r="D3070">
            <v>1</v>
          </cell>
          <cell r="E3070">
            <v>166.96</v>
          </cell>
        </row>
        <row r="3071">
          <cell r="A3071">
            <v>7119</v>
          </cell>
          <cell r="B3071" t="str">
            <v>Codo horizontal canal metalica cerrada 50x10cm con tapa (escalera)</v>
          </cell>
          <cell r="C3071" t="str">
            <v>u</v>
          </cell>
          <cell r="D3071">
            <v>1</v>
          </cell>
          <cell r="E3071">
            <v>64.12</v>
          </cell>
        </row>
        <row r="3072">
          <cell r="A3072">
            <v>7120</v>
          </cell>
          <cell r="B3072" t="str">
            <v>Reductor galv. Caliente canaleta 20-10x10cm con tapa (escalera)</v>
          </cell>
          <cell r="C3072" t="str">
            <v>u</v>
          </cell>
          <cell r="D3072">
            <v>1</v>
          </cell>
          <cell r="E3072">
            <v>62.52</v>
          </cell>
        </row>
        <row r="3073">
          <cell r="A3073">
            <v>7121</v>
          </cell>
          <cell r="B3073" t="str">
            <v>Reductor galv. Caliente canaleta 30-20x10cm con tapa (escalera)</v>
          </cell>
          <cell r="C3073" t="str">
            <v>u</v>
          </cell>
          <cell r="D3073">
            <v>1</v>
          </cell>
          <cell r="E3073">
            <v>105.37</v>
          </cell>
        </row>
        <row r="3074">
          <cell r="A3074">
            <v>7122</v>
          </cell>
          <cell r="B3074" t="str">
            <v>Reductor galv. Caliente canaleta 40-30x10cm con tapa (escalera)</v>
          </cell>
          <cell r="C3074" t="str">
            <v>u</v>
          </cell>
          <cell r="D3074">
            <v>1</v>
          </cell>
          <cell r="E3074">
            <v>141.35</v>
          </cell>
        </row>
        <row r="3075">
          <cell r="A3075">
            <v>7123</v>
          </cell>
          <cell r="B3075" t="str">
            <v>Reductor galv. Caliente canaleta 50-40x10cm con tapa (escalera)</v>
          </cell>
          <cell r="C3075" t="str">
            <v>u</v>
          </cell>
          <cell r="D3075">
            <v>1</v>
          </cell>
          <cell r="E3075">
            <v>166.96</v>
          </cell>
        </row>
        <row r="3076">
          <cell r="A3076">
            <v>7124</v>
          </cell>
          <cell r="B3076" t="str">
            <v>Alimentador THHN 2x10+1x12 PVC 3/4"</v>
          </cell>
          <cell r="C3076" t="str">
            <v>m</v>
          </cell>
          <cell r="D3076">
            <v>1</v>
          </cell>
          <cell r="E3076">
            <v>6.4</v>
          </cell>
        </row>
        <row r="3077">
          <cell r="A3077">
            <v>7125</v>
          </cell>
          <cell r="B3077" t="str">
            <v>Alimentador maquina de escama 208V THHN 3x2+1x4+1x8T PVC 1 1/2"</v>
          </cell>
          <cell r="C3077" t="str">
            <v>m</v>
          </cell>
          <cell r="D3077">
            <v>1</v>
          </cell>
          <cell r="E3077">
            <v>31.67</v>
          </cell>
        </row>
        <row r="3078">
          <cell r="A3078">
            <v>7126</v>
          </cell>
          <cell r="B3078" t="str">
            <v>Centro de carga trifásico de 24 circuitos</v>
          </cell>
          <cell r="C3078" t="str">
            <v>u</v>
          </cell>
          <cell r="D3078">
            <v>1</v>
          </cell>
          <cell r="E3078">
            <v>198.87</v>
          </cell>
        </row>
        <row r="3079">
          <cell r="A3079">
            <v>7127</v>
          </cell>
          <cell r="B3079" t="str">
            <v>Malla de puesta a tierra general de 16 varillas de 1,8m*16mm, cable desn 4/0 AWG 72m</v>
          </cell>
          <cell r="C3079" t="str">
            <v>u</v>
          </cell>
          <cell r="D3079">
            <v>1</v>
          </cell>
          <cell r="E3079">
            <v>3116.76</v>
          </cell>
        </row>
        <row r="3080">
          <cell r="A3080">
            <v>7128</v>
          </cell>
          <cell r="B3080" t="str">
            <v>Tablero de transferencia automatica  225A</v>
          </cell>
          <cell r="C3080" t="str">
            <v>u</v>
          </cell>
          <cell r="D3080">
            <v>1</v>
          </cell>
          <cell r="E3080">
            <v>7725.56</v>
          </cell>
        </row>
        <row r="3081">
          <cell r="A3081">
            <v>7129</v>
          </cell>
          <cell r="B3081" t="str">
            <v>Generador T de 250 KW stand by 208/120</v>
          </cell>
          <cell r="C3081" t="str">
            <v>u</v>
          </cell>
          <cell r="D3081">
            <v>1</v>
          </cell>
          <cell r="E3081">
            <v>46319</v>
          </cell>
        </row>
        <row r="3082">
          <cell r="A3082">
            <v>7130</v>
          </cell>
          <cell r="B3082" t="str">
            <v>Alimentador THHN  (2x6+1x10)  AWG</v>
          </cell>
          <cell r="C3082" t="str">
            <v>u</v>
          </cell>
          <cell r="D3082">
            <v>1</v>
          </cell>
          <cell r="E3082">
            <v>9.27</v>
          </cell>
        </row>
        <row r="3083">
          <cell r="A3083">
            <v>7131</v>
          </cell>
          <cell r="B3083" t="str">
            <v>Alimentador THHN 3x350MCM+1x4/0+1X1/0 T</v>
          </cell>
          <cell r="C3083" t="str">
            <v>m</v>
          </cell>
          <cell r="D3083">
            <v>1</v>
          </cell>
          <cell r="E3083">
            <v>157.97</v>
          </cell>
        </row>
        <row r="3084">
          <cell r="A3084">
            <v>7132</v>
          </cell>
          <cell r="B3084" t="str">
            <v>Alimentador THHN 3x250MCM+1x4/0+1X1/0 T</v>
          </cell>
          <cell r="C3084" t="str">
            <v>m</v>
          </cell>
          <cell r="D3084">
            <v>1</v>
          </cell>
          <cell r="E3084">
            <v>123.92</v>
          </cell>
        </row>
        <row r="3085">
          <cell r="A3085">
            <v>7133</v>
          </cell>
          <cell r="B3085" t="str">
            <v>Alimentador THHN 3x500MCM+1x250MCM+1X2/0 T</v>
          </cell>
          <cell r="C3085" t="str">
            <v>m</v>
          </cell>
          <cell r="D3085">
            <v>1</v>
          </cell>
          <cell r="E3085">
            <v>225.4</v>
          </cell>
        </row>
        <row r="3086">
          <cell r="A3086">
            <v>7134</v>
          </cell>
          <cell r="B3086" t="str">
            <v>Alimentador THHN 3x2/0+1x1/0+1x4</v>
          </cell>
          <cell r="C3086" t="str">
            <v>m</v>
          </cell>
          <cell r="D3086">
            <v>1</v>
          </cell>
          <cell r="E3086">
            <v>61.61</v>
          </cell>
        </row>
        <row r="3087">
          <cell r="A3087">
            <v>7135</v>
          </cell>
          <cell r="B3087" t="str">
            <v>Alimentador THHN 2x6+1X8 +1x8T</v>
          </cell>
          <cell r="C3087" t="str">
            <v>m</v>
          </cell>
          <cell r="D3087">
            <v>1</v>
          </cell>
          <cell r="E3087">
            <v>12.48</v>
          </cell>
        </row>
        <row r="3088">
          <cell r="A3088">
            <v>7136</v>
          </cell>
          <cell r="B3088" t="str">
            <v>Alimentador THHN 2x6+1X8 +1x10T</v>
          </cell>
          <cell r="C3088" t="str">
            <v>m</v>
          </cell>
          <cell r="D3088">
            <v>1</v>
          </cell>
          <cell r="E3088">
            <v>11.73</v>
          </cell>
        </row>
        <row r="3089">
          <cell r="A3089">
            <v>7137</v>
          </cell>
          <cell r="B3089" t="str">
            <v>Alimentador THHN 3x6+1X10 T</v>
          </cell>
          <cell r="C3089" t="str">
            <v>m</v>
          </cell>
          <cell r="D3089">
            <v>1</v>
          </cell>
          <cell r="E3089">
            <v>12.73</v>
          </cell>
        </row>
        <row r="3090">
          <cell r="A3090">
            <v>7138</v>
          </cell>
          <cell r="B3090" t="str">
            <v>Alimentador THHN 3x1/0+1X6 T</v>
          </cell>
          <cell r="C3090" t="str">
            <v>m</v>
          </cell>
          <cell r="D3090">
            <v>1</v>
          </cell>
          <cell r="E3090">
            <v>40.33</v>
          </cell>
        </row>
        <row r="3091">
          <cell r="A3091">
            <v>7139</v>
          </cell>
          <cell r="B3091" t="str">
            <v>Alimentador THHN 3x4+1X8 T</v>
          </cell>
          <cell r="C3091" t="str">
            <v>m</v>
          </cell>
          <cell r="D3091">
            <v>1</v>
          </cell>
          <cell r="E3091">
            <v>18.579999999999998</v>
          </cell>
        </row>
        <row r="3092">
          <cell r="A3092">
            <v>7140</v>
          </cell>
          <cell r="B3092" t="str">
            <v>Luminaria tipo aplique 70W</v>
          </cell>
          <cell r="C3092" t="str">
            <v>u</v>
          </cell>
          <cell r="D3092">
            <v>1</v>
          </cell>
          <cell r="E3092">
            <v>22.22</v>
          </cell>
        </row>
        <row r="3093">
          <cell r="A3093">
            <v>7141</v>
          </cell>
          <cell r="B3093" t="str">
            <v>Luminaria 2x32W 1,20x0,60</v>
          </cell>
          <cell r="C3093" t="str">
            <v>u</v>
          </cell>
          <cell r="D3093">
            <v>1</v>
          </cell>
          <cell r="E3093">
            <v>56.88</v>
          </cell>
        </row>
        <row r="3094">
          <cell r="A3094">
            <v>7142</v>
          </cell>
          <cell r="B3094" t="str">
            <v>Punto de alumbrado 220V PVC 3/4" (THHN 2x10+1x12)</v>
          </cell>
          <cell r="C3094" t="str">
            <v>pto</v>
          </cell>
          <cell r="D3094">
            <v>1</v>
          </cell>
          <cell r="E3094">
            <v>35.450000000000003</v>
          </cell>
        </row>
        <row r="3095">
          <cell r="A3095">
            <v>7143</v>
          </cell>
          <cell r="B3095" t="str">
            <v>Malla de puesta a tierra general de 20 varillas de 1,8m*16mm, cable desn 4/0 AWG (150m)</v>
          </cell>
          <cell r="C3095" t="str">
            <v>u</v>
          </cell>
          <cell r="D3095">
            <v>1</v>
          </cell>
          <cell r="E3095">
            <v>5406.42</v>
          </cell>
        </row>
        <row r="3096">
          <cell r="A3096">
            <v>7144</v>
          </cell>
          <cell r="B3096" t="str">
            <v>Generador trifasico 320KW Stand By 208/120</v>
          </cell>
          <cell r="C3096" t="str">
            <v>u</v>
          </cell>
          <cell r="D3096">
            <v>1</v>
          </cell>
          <cell r="E3096">
            <v>73726.600000000006</v>
          </cell>
        </row>
        <row r="3097">
          <cell r="A3097">
            <v>7145</v>
          </cell>
          <cell r="B3097" t="str">
            <v>Alimentador subterraneo THHN 2x6+1x10 T</v>
          </cell>
          <cell r="C3097" t="str">
            <v>m</v>
          </cell>
          <cell r="D3097">
            <v>1</v>
          </cell>
          <cell r="E3097">
            <v>9.3699999999999992</v>
          </cell>
        </row>
        <row r="3098">
          <cell r="A3098">
            <v>7146</v>
          </cell>
          <cell r="B3098" t="str">
            <v>Caja portafusible de 200A Fus 2A 15KV</v>
          </cell>
          <cell r="C3098" t="str">
            <v>u</v>
          </cell>
          <cell r="D3098">
            <v>1</v>
          </cell>
          <cell r="E3098">
            <v>153.03</v>
          </cell>
        </row>
        <row r="3099">
          <cell r="A3099">
            <v>7147</v>
          </cell>
          <cell r="B3099" t="str">
            <v>Caja portafusible de 200A Fus 20A 15KV</v>
          </cell>
          <cell r="C3099" t="str">
            <v>u</v>
          </cell>
          <cell r="D3099">
            <v>1</v>
          </cell>
          <cell r="E3099">
            <v>153.03</v>
          </cell>
        </row>
        <row r="3100">
          <cell r="A3100">
            <v>7148</v>
          </cell>
          <cell r="B3100" t="str">
            <v>Tablero de distribucion principal con barras 100A</v>
          </cell>
          <cell r="C3100" t="str">
            <v>u</v>
          </cell>
          <cell r="D3100">
            <v>1</v>
          </cell>
          <cell r="E3100">
            <v>1568.03</v>
          </cell>
        </row>
        <row r="3101">
          <cell r="A3101">
            <v>7149</v>
          </cell>
          <cell r="B3101" t="str">
            <v>Acometida TTU (3X2+1X2)AWG</v>
          </cell>
          <cell r="C3101" t="str">
            <v>m</v>
          </cell>
          <cell r="D3101">
            <v>1</v>
          </cell>
          <cell r="E3101">
            <v>22.4</v>
          </cell>
        </row>
        <row r="3102">
          <cell r="A3102">
            <v>7150</v>
          </cell>
          <cell r="B3102" t="str">
            <v>Acometida TTU (3X4+1X6)AWG</v>
          </cell>
          <cell r="C3102" t="str">
            <v>m</v>
          </cell>
          <cell r="D3102">
            <v>1</v>
          </cell>
          <cell r="E3102">
            <v>13.56</v>
          </cell>
        </row>
        <row r="3103">
          <cell r="A3103">
            <v>7151</v>
          </cell>
          <cell r="B3103" t="str">
            <v>Acometida TTU (3X6+2X8)AWG</v>
          </cell>
          <cell r="C3103" t="str">
            <v>m</v>
          </cell>
          <cell r="D3103">
            <v>1</v>
          </cell>
          <cell r="E3103">
            <v>10.89</v>
          </cell>
        </row>
        <row r="3104">
          <cell r="A3104">
            <v>7152</v>
          </cell>
          <cell r="B3104" t="str">
            <v>Acometida TTU (2X10+1X12)AWG</v>
          </cell>
          <cell r="C3104" t="str">
            <v>m</v>
          </cell>
          <cell r="D3104">
            <v>1</v>
          </cell>
          <cell r="E3104">
            <v>5.71</v>
          </cell>
        </row>
        <row r="3105">
          <cell r="A3105">
            <v>7153</v>
          </cell>
          <cell r="B3105" t="str">
            <v>Mallas de tierra de  con 4 varillas con cable #1/0 AWG Cu</v>
          </cell>
          <cell r="C3105" t="str">
            <v>u</v>
          </cell>
          <cell r="D3105">
            <v>1</v>
          </cell>
          <cell r="E3105">
            <v>536.29999999999995</v>
          </cell>
        </row>
        <row r="3106">
          <cell r="A3106">
            <v>7154</v>
          </cell>
          <cell r="B3106" t="str">
            <v>BAJANTE  DE POSTE EMT DE 4"</v>
          </cell>
          <cell r="C3106" t="str">
            <v>u</v>
          </cell>
          <cell r="D3106">
            <v>1</v>
          </cell>
          <cell r="E3106">
            <v>375.36</v>
          </cell>
        </row>
        <row r="3107">
          <cell r="A3107">
            <v>7155</v>
          </cell>
          <cell r="B3107" t="str">
            <v>Breaker tipo RIEL DIN 1P-30A</v>
          </cell>
          <cell r="C3107" t="str">
            <v>u</v>
          </cell>
          <cell r="D3107">
            <v>1</v>
          </cell>
          <cell r="E3107">
            <v>37.43</v>
          </cell>
        </row>
        <row r="3108">
          <cell r="A3108">
            <v>7156</v>
          </cell>
          <cell r="B3108" t="str">
            <v>Malla de tiera con 4 varillas con cable #1/0 AWG cobre</v>
          </cell>
          <cell r="C3108" t="str">
            <v>u</v>
          </cell>
          <cell r="D3108">
            <v>1</v>
          </cell>
          <cell r="E3108">
            <v>590.27</v>
          </cell>
        </row>
        <row r="3109">
          <cell r="A3109">
            <v>7157</v>
          </cell>
          <cell r="B3109" t="str">
            <v>Acometida Superflex (2x1/0+1x1/0+1x4)AWG</v>
          </cell>
          <cell r="C3109" t="str">
            <v>m</v>
          </cell>
          <cell r="D3109">
            <v>1</v>
          </cell>
          <cell r="E3109">
            <v>45.29</v>
          </cell>
        </row>
        <row r="3110">
          <cell r="A3110">
            <v>7158</v>
          </cell>
          <cell r="B3110" t="str">
            <v>Acometida Superflex (2x4+1x4+1x8)AWG</v>
          </cell>
          <cell r="C3110" t="str">
            <v>m</v>
          </cell>
          <cell r="D3110">
            <v>1</v>
          </cell>
          <cell r="E3110">
            <v>19.760000000000002</v>
          </cell>
        </row>
        <row r="3111">
          <cell r="A3111">
            <v>7159</v>
          </cell>
          <cell r="B3111" t="str">
            <v>Acometida THHN (2x8+1x10)AWG</v>
          </cell>
          <cell r="C3111" t="str">
            <v>m</v>
          </cell>
          <cell r="D3111">
            <v>1</v>
          </cell>
          <cell r="E3111">
            <v>6.98</v>
          </cell>
        </row>
        <row r="3112">
          <cell r="A3112">
            <v>7160</v>
          </cell>
          <cell r="B3112" t="str">
            <v>Alimentador THHN 2x10+1x12 AWG</v>
          </cell>
          <cell r="C3112" t="str">
            <v>m</v>
          </cell>
          <cell r="D3112">
            <v>1</v>
          </cell>
          <cell r="E3112">
            <v>5.08</v>
          </cell>
        </row>
        <row r="3113">
          <cell r="A3113">
            <v>7161</v>
          </cell>
          <cell r="B3113" t="str">
            <v>Lampara fluorescente T8 3x32W</v>
          </cell>
          <cell r="C3113" t="str">
            <v>u</v>
          </cell>
          <cell r="D3113">
            <v>1</v>
          </cell>
          <cell r="E3113">
            <v>53.8</v>
          </cell>
        </row>
        <row r="3114">
          <cell r="A3114">
            <v>7162</v>
          </cell>
          <cell r="B3114" t="str">
            <v>Lampara fluorescente compacta tipo ojo de buey 2x26W</v>
          </cell>
          <cell r="C3114" t="str">
            <v>u</v>
          </cell>
          <cell r="D3114">
            <v>1</v>
          </cell>
          <cell r="E3114">
            <v>38.67</v>
          </cell>
        </row>
        <row r="3115">
          <cell r="A3115">
            <v>7163</v>
          </cell>
          <cell r="B3115" t="str">
            <v>Lampara de pared tipo aplique fluorescente 13W</v>
          </cell>
          <cell r="C3115" t="str">
            <v>u</v>
          </cell>
          <cell r="D3115">
            <v>1</v>
          </cell>
          <cell r="E3115">
            <v>41.49</v>
          </cell>
        </row>
        <row r="3116">
          <cell r="A3116">
            <v>7164</v>
          </cell>
          <cell r="B3116" t="str">
            <v>Transformador Trifasico de 37,5KVA</v>
          </cell>
          <cell r="C3116" t="str">
            <v>u</v>
          </cell>
          <cell r="D3116">
            <v>1</v>
          </cell>
          <cell r="E3116">
            <v>5659.26</v>
          </cell>
        </row>
        <row r="3120">
          <cell r="B3120" t="str">
            <v>INSTALACIONES ELECTRONICAS</v>
          </cell>
        </row>
        <row r="3121">
          <cell r="A3121" t="str">
            <v>EL</v>
          </cell>
          <cell r="B3121" t="str">
            <v>Instalaciones de Llamada de Enfermeras</v>
          </cell>
        </row>
        <row r="3123">
          <cell r="A3123">
            <v>8001</v>
          </cell>
          <cell r="B3123" t="str">
            <v>Cableado estructurado Cat 6A blindado</v>
          </cell>
          <cell r="C3123" t="str">
            <v>m</v>
          </cell>
          <cell r="D3123">
            <v>1</v>
          </cell>
          <cell r="E3123">
            <v>2.38</v>
          </cell>
        </row>
        <row r="3124">
          <cell r="A3124">
            <v>8002</v>
          </cell>
          <cell r="B3124" t="str">
            <v>Canaleta bajante para centro de servidores</v>
          </cell>
          <cell r="C3124" t="str">
            <v>m</v>
          </cell>
          <cell r="D3124">
            <v>1</v>
          </cell>
          <cell r="E3124">
            <v>27.63</v>
          </cell>
        </row>
        <row r="3125">
          <cell r="A3125">
            <v>8003</v>
          </cell>
          <cell r="B3125" t="str">
            <v>Acometida telefónica con cable Elalix de 10pares en EMT 1"</v>
          </cell>
          <cell r="C3125" t="str">
            <v>u</v>
          </cell>
          <cell r="D3125">
            <v>1</v>
          </cell>
          <cell r="E3125">
            <v>233.7</v>
          </cell>
        </row>
        <row r="3126">
          <cell r="A3126">
            <v>8004</v>
          </cell>
          <cell r="B3126" t="str">
            <v>Anunciador principal de alertas enfermeria</v>
          </cell>
          <cell r="C3126" t="str">
            <v>u</v>
          </cell>
          <cell r="D3126">
            <v>1</v>
          </cell>
          <cell r="E3126">
            <v>681.01</v>
          </cell>
        </row>
        <row r="3127">
          <cell r="A3127">
            <v>8005</v>
          </cell>
          <cell r="B3127" t="str">
            <v>Amplificador  de voltaje</v>
          </cell>
          <cell r="C3127" t="str">
            <v>u</v>
          </cell>
          <cell r="D3127">
            <v>1</v>
          </cell>
          <cell r="E3127">
            <v>67.33</v>
          </cell>
        </row>
        <row r="3128">
          <cell r="A3128">
            <v>8006</v>
          </cell>
          <cell r="B3128" t="str">
            <v>Amplificador de sonido  de 700W</v>
          </cell>
          <cell r="C3128" t="str">
            <v>u</v>
          </cell>
          <cell r="D3128">
            <v>1</v>
          </cell>
          <cell r="E3128">
            <v>586.79999999999995</v>
          </cell>
        </row>
        <row r="3129">
          <cell r="A3129">
            <v>8007</v>
          </cell>
          <cell r="B3129" t="str">
            <v>Access point inalámbrico 10/100/1000</v>
          </cell>
          <cell r="C3129" t="str">
            <v>u</v>
          </cell>
          <cell r="D3129">
            <v>1</v>
          </cell>
          <cell r="E3129">
            <v>225.34</v>
          </cell>
        </row>
        <row r="3130">
          <cell r="A3130">
            <v>8008</v>
          </cell>
          <cell r="B3130" t="str">
            <v>Armario telefónico</v>
          </cell>
          <cell r="C3130" t="str">
            <v>u</v>
          </cell>
          <cell r="D3130">
            <v>1</v>
          </cell>
          <cell r="E3130">
            <v>385.08</v>
          </cell>
        </row>
        <row r="3131">
          <cell r="A3131">
            <v>8009</v>
          </cell>
          <cell r="B3131" t="str">
            <v>Barra de ingreso vehicular</v>
          </cell>
          <cell r="C3131" t="str">
            <v>u</v>
          </cell>
          <cell r="D3131">
            <v>1</v>
          </cell>
          <cell r="E3131">
            <v>5784.12</v>
          </cell>
        </row>
        <row r="3132">
          <cell r="A3132">
            <v>8010</v>
          </cell>
          <cell r="B3132" t="str">
            <v>Botón de salida</v>
          </cell>
          <cell r="C3132" t="str">
            <v>u</v>
          </cell>
          <cell r="D3132">
            <v>1</v>
          </cell>
          <cell r="E3132">
            <v>77.959999999999994</v>
          </cell>
        </row>
        <row r="3133">
          <cell r="A3133">
            <v>8011</v>
          </cell>
          <cell r="B3133" t="str">
            <v>Cable S/FTP CAT 6A</v>
          </cell>
          <cell r="C3133" t="str">
            <v>m</v>
          </cell>
          <cell r="D3133">
            <v>1</v>
          </cell>
          <cell r="E3133">
            <v>2.5499999999999998</v>
          </cell>
        </row>
        <row r="3134">
          <cell r="A3134">
            <v>8012</v>
          </cell>
          <cell r="B3134" t="str">
            <v>Cable gemelo de parlante 2X16 AWG</v>
          </cell>
          <cell r="C3134" t="str">
            <v>m</v>
          </cell>
          <cell r="D3134">
            <v>1</v>
          </cell>
          <cell r="E3134">
            <v>0.8</v>
          </cell>
        </row>
        <row r="3135">
          <cell r="A3135">
            <v>8013</v>
          </cell>
          <cell r="B3135" t="str">
            <v>Cable UTP CAT3 de 3pares</v>
          </cell>
          <cell r="C3135" t="str">
            <v>m</v>
          </cell>
          <cell r="D3135">
            <v>1</v>
          </cell>
          <cell r="E3135">
            <v>0.97</v>
          </cell>
        </row>
        <row r="3136">
          <cell r="A3136">
            <v>8014</v>
          </cell>
          <cell r="B3136" t="str">
            <v>Caja de paso 20x20x15</v>
          </cell>
          <cell r="C3136" t="str">
            <v>u</v>
          </cell>
          <cell r="D3136">
            <v>1</v>
          </cell>
          <cell r="E3136">
            <v>30.29</v>
          </cell>
        </row>
        <row r="3137">
          <cell r="A3137">
            <v>8015</v>
          </cell>
          <cell r="B3137" t="str">
            <v>Caja de hormigón 30x30 caja de distribución interna</v>
          </cell>
          <cell r="C3137" t="str">
            <v>u</v>
          </cell>
          <cell r="D3137">
            <v>1</v>
          </cell>
          <cell r="E3137">
            <v>97.21</v>
          </cell>
        </row>
        <row r="3138">
          <cell r="A3138">
            <v>8016</v>
          </cell>
          <cell r="B3138" t="str">
            <v>Central C.U O Ruteador de llamado a enfermeras</v>
          </cell>
          <cell r="C3138" t="str">
            <v>u</v>
          </cell>
          <cell r="D3138">
            <v>1</v>
          </cell>
          <cell r="E3138">
            <v>3329.42</v>
          </cell>
        </row>
        <row r="3139">
          <cell r="A3139">
            <v>8017</v>
          </cell>
          <cell r="B3139" t="str">
            <v>Central telefónica Hibrida 8 líneas  104extensiones</v>
          </cell>
          <cell r="C3139" t="str">
            <v>u</v>
          </cell>
          <cell r="D3139">
            <v>1</v>
          </cell>
          <cell r="E3139">
            <v>9636.5499999999993</v>
          </cell>
        </row>
        <row r="3140">
          <cell r="A3140">
            <v>8018</v>
          </cell>
          <cell r="B3140" t="str">
            <v>Punto Cámara IP domo Data Center</v>
          </cell>
          <cell r="C3140" t="str">
            <v>u</v>
          </cell>
          <cell r="D3140">
            <v>1</v>
          </cell>
          <cell r="E3140">
            <v>55.73</v>
          </cell>
        </row>
        <row r="3141">
          <cell r="A3141">
            <v>8019</v>
          </cell>
          <cell r="B3141" t="str">
            <v xml:space="preserve">Cámara IP  tipo domo </v>
          </cell>
          <cell r="C3141" t="str">
            <v>u</v>
          </cell>
          <cell r="D3141">
            <v>1</v>
          </cell>
          <cell r="E3141">
            <v>2293.6</v>
          </cell>
        </row>
        <row r="3142">
          <cell r="A3142">
            <v>8020</v>
          </cell>
          <cell r="B3142" t="str">
            <v xml:space="preserve">Cámara IP domo interior móvil antivandalica </v>
          </cell>
          <cell r="C3142" t="str">
            <v>u</v>
          </cell>
          <cell r="D3142">
            <v>1</v>
          </cell>
          <cell r="E3142">
            <v>2730.72</v>
          </cell>
        </row>
        <row r="3143">
          <cell r="A3143">
            <v>8021</v>
          </cell>
          <cell r="B3143" t="str">
            <v xml:space="preserve">Punto Cámara IP domo exterior móvil antivandalica </v>
          </cell>
          <cell r="C3143" t="str">
            <v>pto</v>
          </cell>
          <cell r="D3143">
            <v>1</v>
          </cell>
          <cell r="E3143">
            <v>55.73</v>
          </cell>
        </row>
        <row r="3144">
          <cell r="A3144">
            <v>8022</v>
          </cell>
          <cell r="B3144" t="str">
            <v>Campana programada</v>
          </cell>
          <cell r="C3144" t="str">
            <v>u</v>
          </cell>
          <cell r="D3144">
            <v>1</v>
          </cell>
          <cell r="E3144">
            <v>71.86</v>
          </cell>
        </row>
        <row r="3145">
          <cell r="A3145">
            <v>8023</v>
          </cell>
          <cell r="B3145" t="str">
            <v>Central telefónica IP 40 líneas digitales</v>
          </cell>
          <cell r="C3145" t="str">
            <v>u</v>
          </cell>
          <cell r="D3145">
            <v>1</v>
          </cell>
          <cell r="E3145">
            <v>10021.25</v>
          </cell>
        </row>
        <row r="3146">
          <cell r="A3146">
            <v>8024</v>
          </cell>
          <cell r="B3146" t="str">
            <v xml:space="preserve">Central telefónica IP </v>
          </cell>
          <cell r="C3146" t="str">
            <v>u</v>
          </cell>
          <cell r="D3146">
            <v>1</v>
          </cell>
          <cell r="E3146">
            <v>1147.6199999999999</v>
          </cell>
        </row>
        <row r="3147">
          <cell r="A3147">
            <v>8025</v>
          </cell>
          <cell r="B3147" t="str">
            <v>Central telefónica hibrida 3 líneas digitales 8 extensiones</v>
          </cell>
          <cell r="C3147" t="str">
            <v>u</v>
          </cell>
          <cell r="D3147">
            <v>1</v>
          </cell>
          <cell r="E3147">
            <v>629.12</v>
          </cell>
        </row>
        <row r="3148">
          <cell r="A3148">
            <v>8026</v>
          </cell>
          <cell r="B3148" t="str">
            <v>Central de Sonido 240 W – Sist. de Sonido</v>
          </cell>
          <cell r="C3148" t="str">
            <v>u</v>
          </cell>
          <cell r="D3148">
            <v>1</v>
          </cell>
          <cell r="E3148">
            <v>1939.35</v>
          </cell>
        </row>
        <row r="3149">
          <cell r="A3149">
            <v>8027</v>
          </cell>
          <cell r="B3149" t="str">
            <v>Central telefónica hibrida 10 líneas  250 extensiones</v>
          </cell>
          <cell r="C3149" t="str">
            <v>u</v>
          </cell>
          <cell r="D3149">
            <v>1</v>
          </cell>
          <cell r="E3149">
            <v>9779.9699999999993</v>
          </cell>
        </row>
        <row r="3150">
          <cell r="A3150">
            <v>8028</v>
          </cell>
          <cell r="B3150" t="str">
            <v>Software de plataforma abierta escalable</v>
          </cell>
          <cell r="C3150" t="str">
            <v>u</v>
          </cell>
          <cell r="D3150">
            <v>1</v>
          </cell>
          <cell r="E3150">
            <v>10914.15</v>
          </cell>
        </row>
        <row r="3151">
          <cell r="A3151">
            <v>8029</v>
          </cell>
          <cell r="B3151" t="str">
            <v>Contactos magnéticos instalados</v>
          </cell>
          <cell r="C3151" t="str">
            <v>u</v>
          </cell>
          <cell r="D3151">
            <v>1</v>
          </cell>
          <cell r="E3151">
            <v>6.57</v>
          </cell>
        </row>
        <row r="3152">
          <cell r="A3152">
            <v>8030</v>
          </cell>
          <cell r="B3152" t="str">
            <v xml:space="preserve">Control de volumen </v>
          </cell>
          <cell r="C3152" t="str">
            <v>u</v>
          </cell>
          <cell r="D3152">
            <v>1</v>
          </cell>
          <cell r="E3152">
            <v>64.88</v>
          </cell>
        </row>
        <row r="3153">
          <cell r="A3153">
            <v>8031</v>
          </cell>
          <cell r="B3153" t="str">
            <v>Central telefónica IP 150 ext (incluye instalación y puesta en marcha)</v>
          </cell>
          <cell r="C3153" t="str">
            <v>u</v>
          </cell>
          <cell r="D3153">
            <v>1</v>
          </cell>
          <cell r="E3153">
            <v>26986</v>
          </cell>
        </row>
        <row r="3154">
          <cell r="A3154">
            <v>8032</v>
          </cell>
          <cell r="B3154" t="str">
            <v>Punto de sonido</v>
          </cell>
          <cell r="C3154" t="str">
            <v>pto</v>
          </cell>
          <cell r="D3154">
            <v>1</v>
          </cell>
          <cell r="E3154">
            <v>53.62</v>
          </cell>
        </row>
        <row r="3155">
          <cell r="A3155">
            <v>8033</v>
          </cell>
          <cell r="B3155" t="str">
            <v>Estacion de monitoreo</v>
          </cell>
          <cell r="C3155" t="str">
            <v>u</v>
          </cell>
          <cell r="D3155">
            <v>1</v>
          </cell>
          <cell r="E3155">
            <v>18600.36</v>
          </cell>
        </row>
        <row r="3156">
          <cell r="A3156">
            <v>8034</v>
          </cell>
          <cell r="B3156" t="str">
            <v>Panel de control de accesos</v>
          </cell>
          <cell r="C3156" t="str">
            <v>u</v>
          </cell>
          <cell r="D3156">
            <v>1</v>
          </cell>
          <cell r="E3156">
            <v>1465.04</v>
          </cell>
        </row>
        <row r="3157">
          <cell r="A3157">
            <v>8035</v>
          </cell>
          <cell r="B3157" t="str">
            <v>Control  programador Horario semanal</v>
          </cell>
          <cell r="C3157" t="str">
            <v>u</v>
          </cell>
          <cell r="D3157">
            <v>1</v>
          </cell>
          <cell r="E3157">
            <v>162.18</v>
          </cell>
        </row>
        <row r="3158">
          <cell r="A3158">
            <v>8036</v>
          </cell>
          <cell r="B3158" t="str">
            <v>Distribuidor de video 1 IN /2 OUT</v>
          </cell>
          <cell r="C3158" t="str">
            <v>pto</v>
          </cell>
          <cell r="D3158">
            <v>1</v>
          </cell>
          <cell r="E3158">
            <v>16.809999999999999</v>
          </cell>
        </row>
        <row r="3159">
          <cell r="A3159">
            <v>8037</v>
          </cell>
          <cell r="B3159" t="str">
            <v>Computador con monitor 42" HDMI</v>
          </cell>
          <cell r="C3159" t="str">
            <v>u</v>
          </cell>
          <cell r="D3159">
            <v>1</v>
          </cell>
          <cell r="E3159">
            <v>4246.76</v>
          </cell>
        </row>
        <row r="3160">
          <cell r="A3160">
            <v>8038</v>
          </cell>
          <cell r="B3160" t="str">
            <v>Cableado antiflama 2 x 16 AWG</v>
          </cell>
          <cell r="C3160" t="str">
            <v>m</v>
          </cell>
          <cell r="D3160">
            <v>1</v>
          </cell>
          <cell r="E3160">
            <v>1.72</v>
          </cell>
        </row>
        <row r="3161">
          <cell r="A3161">
            <v>8039</v>
          </cell>
          <cell r="B3161" t="str">
            <v>Central telefónica híbrida 10 líneas / 100 extensiones</v>
          </cell>
          <cell r="C3161" t="str">
            <v>u</v>
          </cell>
          <cell r="D3161">
            <v>1</v>
          </cell>
          <cell r="E3161">
            <v>8954.02</v>
          </cell>
        </row>
        <row r="3162">
          <cell r="A3162">
            <v>8040</v>
          </cell>
          <cell r="B3162" t="str">
            <v>Switch 7 puertos 10/100/1000 C2 +1 SFP</v>
          </cell>
          <cell r="C3162" t="str">
            <v>u</v>
          </cell>
          <cell r="D3162">
            <v>1</v>
          </cell>
          <cell r="E3162">
            <v>1935.08</v>
          </cell>
        </row>
        <row r="3163">
          <cell r="A3163">
            <v>8041</v>
          </cell>
          <cell r="B3163" t="str">
            <v>Configuracion estacion de monitoreo</v>
          </cell>
          <cell r="C3163" t="str">
            <v>u</v>
          </cell>
          <cell r="D3163">
            <v>1</v>
          </cell>
          <cell r="E3163">
            <v>270.07</v>
          </cell>
        </row>
        <row r="3164">
          <cell r="A3164">
            <v>8042</v>
          </cell>
          <cell r="B3164" t="str">
            <v>Enlace de fibra óptica multimodo de 6 hilos instalado</v>
          </cell>
          <cell r="C3164" t="str">
            <v>m</v>
          </cell>
          <cell r="D3164">
            <v>1</v>
          </cell>
          <cell r="E3164">
            <v>3.37</v>
          </cell>
        </row>
        <row r="3165">
          <cell r="A3165">
            <v>8043</v>
          </cell>
          <cell r="B3165" t="str">
            <v>Enlace de fibra óptica multimodo de 12 hilos instalado</v>
          </cell>
          <cell r="C3165" t="str">
            <v>m</v>
          </cell>
          <cell r="D3165">
            <v>1</v>
          </cell>
          <cell r="E3165">
            <v>3.29</v>
          </cell>
        </row>
        <row r="3166">
          <cell r="A3166">
            <v>8044</v>
          </cell>
          <cell r="B3166" t="str">
            <v>Enlace de fibra óptica multimodo de 12 hilos instalado (Incluye fusionado y certificado)</v>
          </cell>
          <cell r="C3166" t="str">
            <v>u</v>
          </cell>
          <cell r="D3166">
            <v>1</v>
          </cell>
          <cell r="E3166">
            <v>1937.42</v>
          </cell>
        </row>
        <row r="3167">
          <cell r="A3167">
            <v>8045</v>
          </cell>
          <cell r="B3167" t="str">
            <v>Enlace de fibra óptica multimodo de 12 hilos instalado Reducido P</v>
          </cell>
          <cell r="C3167" t="str">
            <v>u</v>
          </cell>
          <cell r="D3167">
            <v>1</v>
          </cell>
          <cell r="E3167">
            <v>1296.8399999999999</v>
          </cell>
        </row>
        <row r="3168">
          <cell r="A3168">
            <v>8046</v>
          </cell>
          <cell r="B3168" t="str">
            <v>Equipo inalámbrico router 10/100</v>
          </cell>
          <cell r="C3168" t="str">
            <v>u</v>
          </cell>
          <cell r="D3168">
            <v>1</v>
          </cell>
          <cell r="E3168">
            <v>125.43</v>
          </cell>
        </row>
        <row r="3169">
          <cell r="A3169">
            <v>8047</v>
          </cell>
          <cell r="B3169" t="str">
            <v>Fusionado y certificado de fibra óptica</v>
          </cell>
          <cell r="C3169" t="str">
            <v>u</v>
          </cell>
          <cell r="D3169">
            <v>1</v>
          </cell>
          <cell r="E3169">
            <v>20.61</v>
          </cell>
        </row>
        <row r="3170">
          <cell r="A3170">
            <v>8048</v>
          </cell>
          <cell r="B3170" t="str">
            <v>Manguitas térmicas</v>
          </cell>
          <cell r="C3170" t="str">
            <v>u</v>
          </cell>
          <cell r="D3170">
            <v>1</v>
          </cell>
          <cell r="E3170">
            <v>1.49</v>
          </cell>
        </row>
        <row r="3171">
          <cell r="A3171">
            <v>8049</v>
          </cell>
          <cell r="B3171" t="str">
            <v>Funda BX 1"</v>
          </cell>
          <cell r="C3171" t="str">
            <v>u</v>
          </cell>
          <cell r="D3171">
            <v>1</v>
          </cell>
          <cell r="E3171">
            <v>6.17</v>
          </cell>
        </row>
        <row r="3172">
          <cell r="A3172">
            <v>8050</v>
          </cell>
          <cell r="B3172" t="str">
            <v>Funda BX 1/2"</v>
          </cell>
          <cell r="C3172" t="str">
            <v>u</v>
          </cell>
          <cell r="D3172">
            <v>1</v>
          </cell>
          <cell r="E3172">
            <v>4.4400000000000004</v>
          </cell>
        </row>
        <row r="3173">
          <cell r="A3173">
            <v>8051</v>
          </cell>
          <cell r="B3173" t="str">
            <v>Fuente de alimentación DC</v>
          </cell>
          <cell r="C3173" t="str">
            <v>u</v>
          </cell>
          <cell r="D3173">
            <v>1</v>
          </cell>
          <cell r="E3173">
            <v>39.19</v>
          </cell>
        </row>
        <row r="3174">
          <cell r="A3174">
            <v>8052</v>
          </cell>
          <cell r="B3174" t="str">
            <v>Fuente de poder para sirenas</v>
          </cell>
          <cell r="C3174" t="str">
            <v>u</v>
          </cell>
          <cell r="D3174">
            <v>1</v>
          </cell>
          <cell r="E3174">
            <v>168.04</v>
          </cell>
        </row>
        <row r="3175">
          <cell r="A3175">
            <v>8053</v>
          </cell>
          <cell r="B3175" t="str">
            <v>GE SFP, LC conector SX transceiver</v>
          </cell>
          <cell r="C3175" t="str">
            <v>u</v>
          </cell>
          <cell r="D3175">
            <v>1</v>
          </cell>
          <cell r="E3175">
            <v>493.07</v>
          </cell>
        </row>
        <row r="3176">
          <cell r="A3176">
            <v>8054</v>
          </cell>
          <cell r="B3176" t="str">
            <v>Funda BX 3/4"</v>
          </cell>
          <cell r="C3176" t="str">
            <v>m</v>
          </cell>
          <cell r="D3176">
            <v>1</v>
          </cell>
          <cell r="E3176">
            <v>5.25</v>
          </cell>
        </row>
        <row r="3177">
          <cell r="A3177">
            <v>8055</v>
          </cell>
          <cell r="B3177" t="str">
            <v>Estación principal intercomunicador máster</v>
          </cell>
          <cell r="C3177" t="str">
            <v>u</v>
          </cell>
          <cell r="D3177">
            <v>1</v>
          </cell>
          <cell r="E3177">
            <v>925.94</v>
          </cell>
        </row>
        <row r="3178">
          <cell r="A3178">
            <v>8056</v>
          </cell>
          <cell r="B3178" t="str">
            <v>Intercomunicador empotrado manos libres</v>
          </cell>
          <cell r="C3178" t="str">
            <v>u</v>
          </cell>
          <cell r="D3178">
            <v>1</v>
          </cell>
          <cell r="E3178">
            <v>209.89</v>
          </cell>
        </row>
        <row r="3179">
          <cell r="A3179">
            <v>8057</v>
          </cell>
          <cell r="B3179" t="str">
            <v>Fuente de poder 12V 1A AC/DC</v>
          </cell>
          <cell r="C3179" t="str">
            <v>u</v>
          </cell>
          <cell r="D3179">
            <v>1</v>
          </cell>
          <cell r="E3179">
            <v>152.88</v>
          </cell>
        </row>
        <row r="3180">
          <cell r="A3180">
            <v>8058</v>
          </cell>
          <cell r="B3180" t="str">
            <v>Estación matriz o estacion de llamada a enfermeras 30usuarios</v>
          </cell>
          <cell r="C3180" t="str">
            <v>u</v>
          </cell>
          <cell r="D3180">
            <v>1</v>
          </cell>
          <cell r="E3180">
            <v>1704.98</v>
          </cell>
        </row>
        <row r="3181">
          <cell r="A3181">
            <v>8059</v>
          </cell>
          <cell r="B3181" t="str">
            <v>Estación matriz o estacion de llamada a enfermeras 8usuarios</v>
          </cell>
          <cell r="C3181" t="str">
            <v>u</v>
          </cell>
          <cell r="D3181">
            <v>1</v>
          </cell>
          <cell r="E3181">
            <v>1268.98</v>
          </cell>
        </row>
        <row r="3182">
          <cell r="A3182">
            <v>8060</v>
          </cell>
          <cell r="B3182" t="str">
            <v>Configuracion centrales IP</v>
          </cell>
          <cell r="C3182" t="str">
            <v>u</v>
          </cell>
          <cell r="D3182">
            <v>1</v>
          </cell>
          <cell r="E3182">
            <v>117.06</v>
          </cell>
        </row>
        <row r="3183">
          <cell r="A3183">
            <v>8061</v>
          </cell>
          <cell r="B3183" t="str">
            <v xml:space="preserve">Lector de proximidad </v>
          </cell>
          <cell r="C3183" t="str">
            <v>u</v>
          </cell>
          <cell r="D3183">
            <v>1</v>
          </cell>
          <cell r="E3183">
            <v>240.11</v>
          </cell>
        </row>
        <row r="3184">
          <cell r="A3184">
            <v>8062</v>
          </cell>
          <cell r="B3184" t="str">
            <v>Lector biométrico</v>
          </cell>
          <cell r="C3184" t="str">
            <v>u</v>
          </cell>
          <cell r="D3184">
            <v>1</v>
          </cell>
          <cell r="E3184">
            <v>1229.3399999999999</v>
          </cell>
        </row>
        <row r="3185">
          <cell r="A3185">
            <v>8063</v>
          </cell>
          <cell r="B3185" t="str">
            <v>Luz de emergencia autónoma</v>
          </cell>
          <cell r="C3185" t="str">
            <v>u</v>
          </cell>
          <cell r="D3185">
            <v>1</v>
          </cell>
          <cell r="E3185">
            <v>40.729999999999997</v>
          </cell>
        </row>
        <row r="3186">
          <cell r="A3186">
            <v>8064</v>
          </cell>
          <cell r="B3186" t="str">
            <v>Intercomunicador citofono habitacion</v>
          </cell>
          <cell r="C3186" t="str">
            <v>u</v>
          </cell>
          <cell r="D3186">
            <v>1</v>
          </cell>
          <cell r="E3186">
            <v>282.16000000000003</v>
          </cell>
        </row>
        <row r="3187">
          <cell r="A3187">
            <v>8065</v>
          </cell>
          <cell r="B3187" t="str">
            <v>Micrófono profesional de alta fidelidad</v>
          </cell>
          <cell r="C3187" t="str">
            <v>u</v>
          </cell>
          <cell r="D3187">
            <v>1</v>
          </cell>
          <cell r="E3187">
            <v>103.53</v>
          </cell>
        </row>
        <row r="3188">
          <cell r="A3188">
            <v>8066</v>
          </cell>
          <cell r="B3188" t="str">
            <v>Micrófono inalámbrico profesional de alta fidelidad</v>
          </cell>
          <cell r="C3188" t="str">
            <v>u</v>
          </cell>
          <cell r="D3188">
            <v>1</v>
          </cell>
          <cell r="E3188">
            <v>326.25</v>
          </cell>
        </row>
        <row r="3189">
          <cell r="A3189">
            <v>8067</v>
          </cell>
          <cell r="B3189" t="str">
            <v>Modulo de control (teclado)</v>
          </cell>
          <cell r="C3189" t="str">
            <v>u</v>
          </cell>
          <cell r="D3189">
            <v>1</v>
          </cell>
          <cell r="E3189">
            <v>119.11</v>
          </cell>
        </row>
        <row r="3190">
          <cell r="A3190">
            <v>8068</v>
          </cell>
          <cell r="B3190" t="str">
            <v xml:space="preserve">Teclado central de alarma </v>
          </cell>
          <cell r="C3190" t="str">
            <v>u</v>
          </cell>
          <cell r="D3190">
            <v>1</v>
          </cell>
          <cell r="E3190">
            <v>168.06</v>
          </cell>
        </row>
        <row r="3191">
          <cell r="A3191">
            <v>8069</v>
          </cell>
          <cell r="B3191" t="str">
            <v>NVR-Videograbador digital 4CH 1TB incluye software de monitoreo</v>
          </cell>
          <cell r="C3191" t="str">
            <v>u</v>
          </cell>
          <cell r="D3191">
            <v>1</v>
          </cell>
          <cell r="E3191">
            <v>1709.19</v>
          </cell>
        </row>
        <row r="3192">
          <cell r="A3192">
            <v>8070</v>
          </cell>
          <cell r="B3192" t="str">
            <v>NVR-Videograbador digital 16CH 4TB incluye software de monitoreo</v>
          </cell>
          <cell r="C3192" t="str">
            <v>u</v>
          </cell>
          <cell r="D3192">
            <v>1</v>
          </cell>
          <cell r="E3192">
            <v>6453.89</v>
          </cell>
        </row>
        <row r="3193">
          <cell r="A3193">
            <v>8071</v>
          </cell>
          <cell r="B3193" t="str">
            <v>Intercomunicador de cordon de baños</v>
          </cell>
          <cell r="C3193" t="str">
            <v>u</v>
          </cell>
          <cell r="D3193">
            <v>1</v>
          </cell>
          <cell r="E3193">
            <v>139.30000000000001</v>
          </cell>
        </row>
        <row r="3194">
          <cell r="A3194">
            <v>8072</v>
          </cell>
          <cell r="B3194" t="str">
            <v>Intercomunicador portero manos libres quirofano</v>
          </cell>
          <cell r="C3194" t="str">
            <v>u</v>
          </cell>
          <cell r="D3194">
            <v>1</v>
          </cell>
          <cell r="E3194">
            <v>423.87</v>
          </cell>
        </row>
        <row r="3195">
          <cell r="A3195">
            <v>8073</v>
          </cell>
          <cell r="B3195" t="str">
            <v>Pantallas informativa Monitor LED 27"</v>
          </cell>
          <cell r="C3195" t="str">
            <v>u</v>
          </cell>
          <cell r="D3195">
            <v>1</v>
          </cell>
          <cell r="E3195">
            <v>937.5</v>
          </cell>
        </row>
        <row r="3196">
          <cell r="A3196">
            <v>8074</v>
          </cell>
          <cell r="B3196" t="str">
            <v>Rack cerrado en centro de servidores</v>
          </cell>
          <cell r="C3196" t="str">
            <v>u</v>
          </cell>
          <cell r="D3196">
            <v>1</v>
          </cell>
          <cell r="E3196">
            <v>1666.51</v>
          </cell>
        </row>
        <row r="3197">
          <cell r="A3197">
            <v>8075</v>
          </cell>
          <cell r="B3197" t="str">
            <v>Rack de telecomunicaciones 9UR cerrado pared</v>
          </cell>
          <cell r="C3197" t="str">
            <v>u</v>
          </cell>
          <cell r="D3197">
            <v>1</v>
          </cell>
          <cell r="E3197">
            <v>379.01</v>
          </cell>
        </row>
        <row r="3198">
          <cell r="A3198">
            <v>8076</v>
          </cell>
          <cell r="B3198" t="str">
            <v>Organizador de cable horizontal con tapa</v>
          </cell>
          <cell r="C3198" t="str">
            <v>u</v>
          </cell>
          <cell r="D3198">
            <v>1</v>
          </cell>
          <cell r="E3198">
            <v>26.23</v>
          </cell>
        </row>
        <row r="3199">
          <cell r="A3199">
            <v>8077</v>
          </cell>
          <cell r="B3199" t="str">
            <v>Parlante de hall 70.7 V  5W</v>
          </cell>
          <cell r="C3199" t="str">
            <v>u</v>
          </cell>
          <cell r="D3199">
            <v>1</v>
          </cell>
        </row>
        <row r="3200">
          <cell r="A3200">
            <v>8078</v>
          </cell>
          <cell r="B3200" t="str">
            <v>Central de sonido  con amplificador de 400W</v>
          </cell>
          <cell r="C3200" t="str">
            <v>u</v>
          </cell>
          <cell r="D3200">
            <v>1</v>
          </cell>
          <cell r="E3200">
            <v>4364.37</v>
          </cell>
        </row>
        <row r="3201">
          <cell r="A3201">
            <v>8079</v>
          </cell>
          <cell r="B3201" t="str">
            <v>Parlantes de 10W 8 ohmios para cielo falso</v>
          </cell>
          <cell r="C3201" t="str">
            <v>u</v>
          </cell>
          <cell r="D3201">
            <v>1</v>
          </cell>
          <cell r="E3201">
            <v>65.44</v>
          </cell>
        </row>
        <row r="3202">
          <cell r="A3202">
            <v>8080</v>
          </cell>
          <cell r="B3202" t="str">
            <v xml:space="preserve">Parlante de  pared 30 W </v>
          </cell>
          <cell r="C3202" t="str">
            <v>u</v>
          </cell>
          <cell r="D3202">
            <v>1</v>
          </cell>
          <cell r="E3202">
            <v>79.77</v>
          </cell>
        </row>
        <row r="3203">
          <cell r="A3203">
            <v>8081</v>
          </cell>
          <cell r="B3203" t="str">
            <v>Parlantes de 6 w  con transformador</v>
          </cell>
          <cell r="C3203" t="str">
            <v>u</v>
          </cell>
          <cell r="D3203">
            <v>1</v>
          </cell>
          <cell r="E3203">
            <v>71.349999999999994</v>
          </cell>
        </row>
        <row r="3204">
          <cell r="A3204">
            <v>8082</v>
          </cell>
          <cell r="B3204" t="str">
            <v>Patch cord LC 3m</v>
          </cell>
          <cell r="C3204" t="str">
            <v>u</v>
          </cell>
          <cell r="D3204">
            <v>1</v>
          </cell>
          <cell r="E3204">
            <v>25.77</v>
          </cell>
        </row>
        <row r="3205">
          <cell r="A3205">
            <v>8083</v>
          </cell>
          <cell r="B3205" t="str">
            <v>Patch cord puesto de trabajo CAT 6a  de 3m</v>
          </cell>
          <cell r="C3205" t="str">
            <v>u</v>
          </cell>
          <cell r="D3205">
            <v>1</v>
          </cell>
          <cell r="E3205">
            <v>16.059999999999999</v>
          </cell>
        </row>
        <row r="3206">
          <cell r="A3206">
            <v>8084</v>
          </cell>
          <cell r="B3206" t="str">
            <v>Patch cord rack LC /LC D mm 62,5/125 3m</v>
          </cell>
          <cell r="C3206" t="str">
            <v>m</v>
          </cell>
          <cell r="D3206">
            <v>1</v>
          </cell>
          <cell r="E3206">
            <v>54.23</v>
          </cell>
        </row>
        <row r="3207">
          <cell r="A3207">
            <v>8085</v>
          </cell>
          <cell r="B3207" t="str">
            <v>Patch Cord SC/APC - SC/APC</v>
          </cell>
          <cell r="C3207" t="str">
            <v>u</v>
          </cell>
          <cell r="D3207">
            <v>1</v>
          </cell>
        </row>
        <row r="3208">
          <cell r="A3208">
            <v>8086</v>
          </cell>
          <cell r="B3208" t="str">
            <v>Patch Panel 12 puertos CAT6 /FUTP</v>
          </cell>
          <cell r="C3208" t="str">
            <v>u</v>
          </cell>
          <cell r="D3208">
            <v>1</v>
          </cell>
          <cell r="E3208">
            <v>179.39</v>
          </cell>
        </row>
        <row r="3209">
          <cell r="A3209">
            <v>8087</v>
          </cell>
          <cell r="B3209" t="str">
            <v>Teclado LCD (FDP)</v>
          </cell>
          <cell r="C3209" t="str">
            <v>u</v>
          </cell>
          <cell r="D3209">
            <v>1</v>
          </cell>
          <cell r="E3209">
            <v>334.05</v>
          </cell>
        </row>
        <row r="3210">
          <cell r="A3210">
            <v>8088</v>
          </cell>
          <cell r="B3210" t="str">
            <v>Punto de datos</v>
          </cell>
          <cell r="C3210" t="str">
            <v>pto</v>
          </cell>
          <cell r="D3210">
            <v>1</v>
          </cell>
          <cell r="E3210">
            <v>73.63</v>
          </cell>
        </row>
        <row r="3211">
          <cell r="A3211">
            <v>8089</v>
          </cell>
          <cell r="B3211" t="str">
            <v>Punto simple CAT 6A  certificado sin tubería (40m de cable)</v>
          </cell>
          <cell r="C3211" t="str">
            <v>pto</v>
          </cell>
          <cell r="D3211">
            <v>1</v>
          </cell>
          <cell r="E3211">
            <v>117.21</v>
          </cell>
        </row>
        <row r="3212">
          <cell r="A3212">
            <v>8090</v>
          </cell>
          <cell r="B3212" t="str">
            <v>Punto simple CAT 6A  certificado(40m de cable)</v>
          </cell>
          <cell r="C3212" t="str">
            <v>pto</v>
          </cell>
          <cell r="D3212">
            <v>1</v>
          </cell>
          <cell r="E3212">
            <v>134.66</v>
          </cell>
        </row>
        <row r="3213">
          <cell r="A3213">
            <v>8091</v>
          </cell>
          <cell r="B3213" t="str">
            <v>Punto de contacto magnético</v>
          </cell>
          <cell r="C3213" t="str">
            <v>pto</v>
          </cell>
          <cell r="D3213">
            <v>1</v>
          </cell>
          <cell r="E3213">
            <v>26.7</v>
          </cell>
        </row>
        <row r="3214">
          <cell r="A3214">
            <v>8092</v>
          </cell>
          <cell r="B3214" t="str">
            <v>Punto de acceso inalámbrico incluye equipo</v>
          </cell>
          <cell r="C3214" t="str">
            <v>pto</v>
          </cell>
          <cell r="D3214">
            <v>1</v>
          </cell>
          <cell r="E3214">
            <v>361.95</v>
          </cell>
        </row>
        <row r="3215">
          <cell r="A3215">
            <v>8093</v>
          </cell>
          <cell r="B3215" t="str">
            <v>Punto de telefonia</v>
          </cell>
          <cell r="C3215" t="str">
            <v>pto</v>
          </cell>
          <cell r="D3215">
            <v>1</v>
          </cell>
          <cell r="E3215">
            <v>47.46</v>
          </cell>
        </row>
        <row r="3216">
          <cell r="A3216">
            <v>8094</v>
          </cell>
          <cell r="B3216" t="str">
            <v>Punto de citofonia</v>
          </cell>
          <cell r="C3216" t="str">
            <v>pto</v>
          </cell>
          <cell r="D3216">
            <v>1</v>
          </cell>
          <cell r="E3216">
            <v>54.27</v>
          </cell>
        </row>
        <row r="3217">
          <cell r="A3217">
            <v>8095</v>
          </cell>
          <cell r="B3217" t="str">
            <v>Punto de sensor lumínico</v>
          </cell>
          <cell r="C3217" t="str">
            <v>pto</v>
          </cell>
          <cell r="D3217">
            <v>1</v>
          </cell>
          <cell r="E3217">
            <v>32</v>
          </cell>
        </row>
        <row r="3218">
          <cell r="A3218">
            <v>8096</v>
          </cell>
          <cell r="B3218" t="str">
            <v>Punto de sensores de presencia</v>
          </cell>
          <cell r="C3218" t="str">
            <v>pto</v>
          </cell>
          <cell r="D3218">
            <v>1</v>
          </cell>
          <cell r="E3218">
            <v>32</v>
          </cell>
        </row>
        <row r="3219">
          <cell r="A3219">
            <v>8097</v>
          </cell>
          <cell r="B3219" t="str">
            <v>Punto de television</v>
          </cell>
          <cell r="C3219" t="str">
            <v>pto</v>
          </cell>
          <cell r="D3219">
            <v>1</v>
          </cell>
          <cell r="E3219">
            <v>23.25</v>
          </cell>
        </row>
        <row r="3220">
          <cell r="A3220">
            <v>8098</v>
          </cell>
          <cell r="B3220" t="str">
            <v>Punto para cámaras fijas</v>
          </cell>
          <cell r="C3220" t="str">
            <v>pto</v>
          </cell>
          <cell r="D3220">
            <v>1</v>
          </cell>
          <cell r="E3220">
            <v>147.78</v>
          </cell>
        </row>
        <row r="3221">
          <cell r="A3221">
            <v>8099</v>
          </cell>
          <cell r="B3221" t="str">
            <v>Cerradura electromagnética 600lb</v>
          </cell>
          <cell r="C3221" t="str">
            <v>u</v>
          </cell>
          <cell r="D3221">
            <v>1</v>
          </cell>
          <cell r="E3221">
            <v>165.12</v>
          </cell>
        </row>
        <row r="3222">
          <cell r="A3222">
            <v>8100</v>
          </cell>
          <cell r="B3222" t="str">
            <v>Punto para elementos de seguridad</v>
          </cell>
          <cell r="C3222" t="str">
            <v>pto</v>
          </cell>
          <cell r="D3222">
            <v>1</v>
          </cell>
          <cell r="E3222">
            <v>30.49</v>
          </cell>
        </row>
        <row r="3223">
          <cell r="A3223">
            <v>8101</v>
          </cell>
          <cell r="B3223" t="str">
            <v>Punto de salida de micrófono</v>
          </cell>
          <cell r="C3223" t="str">
            <v>pto</v>
          </cell>
          <cell r="D3223">
            <v>1</v>
          </cell>
          <cell r="E3223">
            <v>12.59</v>
          </cell>
        </row>
        <row r="3224">
          <cell r="A3224">
            <v>8102</v>
          </cell>
          <cell r="B3224" t="str">
            <v>Punto doble de Voz y Datos CAT 6A certificado (100m de cable)</v>
          </cell>
          <cell r="C3224" t="str">
            <v>pto</v>
          </cell>
          <cell r="D3224">
            <v>1</v>
          </cell>
          <cell r="E3224">
            <v>250.7</v>
          </cell>
        </row>
        <row r="3225">
          <cell r="A3225">
            <v>8103</v>
          </cell>
          <cell r="B3225" t="str">
            <v>Punto doble de Voz y Datos CAT 6A certificado (80m de cable)</v>
          </cell>
          <cell r="C3225" t="str">
            <v>pto</v>
          </cell>
          <cell r="D3225">
            <v>1</v>
          </cell>
          <cell r="E3225">
            <v>206.64</v>
          </cell>
        </row>
        <row r="3226">
          <cell r="A3226">
            <v>8104</v>
          </cell>
          <cell r="B3226" t="str">
            <v>Puerta de seguridad</v>
          </cell>
          <cell r="C3226" t="str">
            <v>u</v>
          </cell>
          <cell r="D3226">
            <v>1</v>
          </cell>
          <cell r="E3226">
            <v>2163.98</v>
          </cell>
        </row>
        <row r="3227">
          <cell r="A3227">
            <v>8105</v>
          </cell>
          <cell r="B3227" t="str">
            <v>Cerradura electromagnética</v>
          </cell>
          <cell r="C3227" t="str">
            <v>u</v>
          </cell>
          <cell r="D3227">
            <v>1</v>
          </cell>
          <cell r="E3227">
            <v>67.7</v>
          </cell>
        </row>
        <row r="3228">
          <cell r="A3228">
            <v>8106</v>
          </cell>
          <cell r="B3228" t="str">
            <v>Tarjeta de proximidad</v>
          </cell>
          <cell r="C3228" t="str">
            <v>u</v>
          </cell>
          <cell r="D3228">
            <v>1</v>
          </cell>
          <cell r="E3228">
            <v>3.03</v>
          </cell>
        </row>
        <row r="3229">
          <cell r="A3229">
            <v>8107</v>
          </cell>
          <cell r="B3229" t="str">
            <v>Pulsador para cerradura electromagnética</v>
          </cell>
          <cell r="C3229" t="str">
            <v>u</v>
          </cell>
          <cell r="D3229">
            <v>1</v>
          </cell>
          <cell r="E3229">
            <v>55.38</v>
          </cell>
        </row>
        <row r="3230">
          <cell r="A3230">
            <v>8108</v>
          </cell>
          <cell r="B3230" t="str">
            <v xml:space="preserve">Lectora de tarjeta RFID </v>
          </cell>
          <cell r="C3230" t="str">
            <v>U</v>
          </cell>
          <cell r="D3230">
            <v>1</v>
          </cell>
          <cell r="E3230">
            <v>239.91</v>
          </cell>
        </row>
        <row r="3231">
          <cell r="A3231">
            <v>8109</v>
          </cell>
          <cell r="B3231" t="str">
            <v>Punto de salida de bocina</v>
          </cell>
          <cell r="C3231" t="str">
            <v>pto</v>
          </cell>
          <cell r="D3231">
            <v>1</v>
          </cell>
          <cell r="E3231">
            <v>17.23</v>
          </cell>
        </row>
        <row r="3232">
          <cell r="A3232">
            <v>8110</v>
          </cell>
          <cell r="B3232" t="str">
            <v>Cámara IP exterior tipo PTZ</v>
          </cell>
          <cell r="C3232" t="str">
            <v>u</v>
          </cell>
          <cell r="D3232">
            <v>1</v>
          </cell>
          <cell r="E3232">
            <v>2061.46</v>
          </cell>
        </row>
        <row r="3233">
          <cell r="A3233">
            <v>8111</v>
          </cell>
          <cell r="B3233" t="str">
            <v>Cámara IP interior fija</v>
          </cell>
          <cell r="C3233" t="str">
            <v>u</v>
          </cell>
          <cell r="D3233">
            <v>1</v>
          </cell>
          <cell r="E3233">
            <v>6680.16</v>
          </cell>
        </row>
        <row r="3234">
          <cell r="A3234">
            <v>8112</v>
          </cell>
          <cell r="B3234" t="str">
            <v xml:space="preserve">Punto para salida de parlante </v>
          </cell>
          <cell r="C3234" t="str">
            <v>pto</v>
          </cell>
          <cell r="D3234">
            <v>1</v>
          </cell>
          <cell r="E3234">
            <v>28.45</v>
          </cell>
        </row>
        <row r="3235">
          <cell r="A3235">
            <v>8113</v>
          </cell>
          <cell r="B3235" t="str">
            <v>Punto para salida de cámara exterior</v>
          </cell>
          <cell r="C3235" t="str">
            <v>pto</v>
          </cell>
          <cell r="D3235">
            <v>1</v>
          </cell>
          <cell r="E3235">
            <v>132.38</v>
          </cell>
        </row>
        <row r="3236">
          <cell r="A3236">
            <v>8114</v>
          </cell>
          <cell r="B3236" t="str">
            <v>Punto para salida de cámara interior</v>
          </cell>
          <cell r="C3236" t="str">
            <v>pto</v>
          </cell>
          <cell r="D3236">
            <v>1</v>
          </cell>
          <cell r="E3236">
            <v>132.38</v>
          </cell>
        </row>
        <row r="3237">
          <cell r="A3237">
            <v>8115</v>
          </cell>
          <cell r="B3237" t="str">
            <v>Tarjeta controladora de accesos</v>
          </cell>
          <cell r="C3237" t="str">
            <v>u</v>
          </cell>
          <cell r="D3237">
            <v>1</v>
          </cell>
          <cell r="E3237">
            <v>1347.04</v>
          </cell>
        </row>
        <row r="3238">
          <cell r="A3238">
            <v>8116</v>
          </cell>
          <cell r="B3238" t="str">
            <v>Punto para pantallas informativas</v>
          </cell>
          <cell r="C3238" t="str">
            <v>pto</v>
          </cell>
          <cell r="D3238">
            <v>1</v>
          </cell>
          <cell r="E3238">
            <v>144.05000000000001</v>
          </cell>
        </row>
        <row r="3239">
          <cell r="A3239">
            <v>8117</v>
          </cell>
          <cell r="B3239" t="str">
            <v xml:space="preserve">Punto para cámaras PTZ incluye poste </v>
          </cell>
          <cell r="C3239" t="str">
            <v>pto</v>
          </cell>
          <cell r="D3239">
            <v>1</v>
          </cell>
          <cell r="E3239">
            <v>576.28</v>
          </cell>
        </row>
        <row r="3240">
          <cell r="A3240">
            <v>8118</v>
          </cell>
          <cell r="B3240" t="str">
            <v>Cámaras de vigilancia tipo domo</v>
          </cell>
          <cell r="C3240" t="str">
            <v>u</v>
          </cell>
          <cell r="D3240">
            <v>1</v>
          </cell>
          <cell r="E3240">
            <v>1339.53</v>
          </cell>
        </row>
        <row r="3241">
          <cell r="A3241">
            <v>8119</v>
          </cell>
          <cell r="B3241" t="str">
            <v>Cámaras de vigilancia tipo PTZ</v>
          </cell>
          <cell r="C3241" t="str">
            <v>u</v>
          </cell>
          <cell r="D3241">
            <v>1</v>
          </cell>
          <cell r="E3241">
            <v>2627.01</v>
          </cell>
        </row>
        <row r="3242">
          <cell r="A3242">
            <v>8120</v>
          </cell>
          <cell r="B3242" t="str">
            <v>Cámaras IP Housing con brazo</v>
          </cell>
          <cell r="C3242" t="str">
            <v>u</v>
          </cell>
          <cell r="D3242">
            <v>1</v>
          </cell>
          <cell r="E3242">
            <v>1937.73</v>
          </cell>
        </row>
        <row r="3243">
          <cell r="A3243">
            <v>8121</v>
          </cell>
          <cell r="B3243" t="str">
            <v>Salida doble de voz y datos CAT 6</v>
          </cell>
          <cell r="C3243" t="str">
            <v>pto</v>
          </cell>
          <cell r="D3243">
            <v>1</v>
          </cell>
          <cell r="E3243">
            <v>187.46</v>
          </cell>
        </row>
        <row r="3244">
          <cell r="A3244">
            <v>8122</v>
          </cell>
          <cell r="B3244" t="str">
            <v>Control Joytick</v>
          </cell>
          <cell r="C3244" t="str">
            <v>u</v>
          </cell>
          <cell r="D3244">
            <v>1</v>
          </cell>
          <cell r="E3244">
            <v>847.68</v>
          </cell>
        </row>
        <row r="3245">
          <cell r="A3245">
            <v>8123</v>
          </cell>
          <cell r="B3245" t="str">
            <v>Switch  de 24 puertos 10/100/1000  C2</v>
          </cell>
          <cell r="C3245" t="str">
            <v>u</v>
          </cell>
          <cell r="D3245">
            <v>1</v>
          </cell>
          <cell r="E3245">
            <v>1352.6</v>
          </cell>
        </row>
        <row r="3246">
          <cell r="A3246">
            <v>8124</v>
          </cell>
          <cell r="B3246" t="str">
            <v>Switch  de 8 puertos 10/100/1000  C2</v>
          </cell>
          <cell r="C3246" t="str">
            <v>u</v>
          </cell>
          <cell r="D3246">
            <v>1</v>
          </cell>
          <cell r="E3246">
            <v>758.87</v>
          </cell>
        </row>
        <row r="3247">
          <cell r="A3247">
            <v>8125</v>
          </cell>
          <cell r="B3247" t="str">
            <v>Salida simple de voz CAT 6</v>
          </cell>
          <cell r="C3247" t="str">
            <v>pto</v>
          </cell>
          <cell r="D3247">
            <v>1</v>
          </cell>
          <cell r="E3247">
            <v>32.58</v>
          </cell>
        </row>
        <row r="3248">
          <cell r="A3248">
            <v>8126</v>
          </cell>
          <cell r="B3248" t="str">
            <v>Pulsadores manuales de emergencia</v>
          </cell>
          <cell r="C3248" t="str">
            <v>u</v>
          </cell>
          <cell r="D3248">
            <v>1</v>
          </cell>
          <cell r="E3248">
            <v>76.23</v>
          </cell>
        </row>
        <row r="3249">
          <cell r="A3249">
            <v>8127</v>
          </cell>
          <cell r="B3249" t="str">
            <v>Servidor de telecomunicaciones</v>
          </cell>
          <cell r="C3249" t="str">
            <v>u</v>
          </cell>
          <cell r="D3249">
            <v>1</v>
          </cell>
          <cell r="E3249">
            <v>3220.1</v>
          </cell>
        </row>
        <row r="3250">
          <cell r="A3250">
            <v>8128</v>
          </cell>
          <cell r="B3250" t="str">
            <v>Pantalla LCD 42"</v>
          </cell>
          <cell r="C3250" t="str">
            <v>u</v>
          </cell>
          <cell r="D3250">
            <v>1</v>
          </cell>
          <cell r="E3250">
            <v>1424.13</v>
          </cell>
        </row>
        <row r="3251">
          <cell r="A3251">
            <v>8129</v>
          </cell>
          <cell r="B3251" t="str">
            <v>Dispensador de turnos pantalla táctil</v>
          </cell>
          <cell r="C3251" t="str">
            <v>u</v>
          </cell>
          <cell r="D3251">
            <v>1</v>
          </cell>
          <cell r="E3251">
            <v>4137.12</v>
          </cell>
        </row>
        <row r="3252">
          <cell r="A3252">
            <v>8130</v>
          </cell>
          <cell r="B3252" t="str">
            <v>Switch capa 3 10/100/1000 48 puertos 4SFP</v>
          </cell>
          <cell r="C3252" t="str">
            <v>u</v>
          </cell>
          <cell r="D3252">
            <v>1</v>
          </cell>
          <cell r="E3252">
            <v>8153.47</v>
          </cell>
        </row>
        <row r="3253">
          <cell r="A3253">
            <v>8131</v>
          </cell>
          <cell r="B3253" t="str">
            <v>Switch capa 2 10/100/1000 48 puertos 4SFP</v>
          </cell>
          <cell r="C3253" t="str">
            <v>u</v>
          </cell>
          <cell r="D3253">
            <v>1</v>
          </cell>
          <cell r="E3253">
            <v>4265.3900000000003</v>
          </cell>
        </row>
        <row r="3254">
          <cell r="A3254">
            <v>8132</v>
          </cell>
          <cell r="B3254" t="str">
            <v>Switch capa 2 10/100/1000 24 puertos 2SFP</v>
          </cell>
          <cell r="C3254" t="str">
            <v>U</v>
          </cell>
          <cell r="D3254">
            <v>1</v>
          </cell>
          <cell r="E3254">
            <v>3224.66</v>
          </cell>
        </row>
        <row r="3255">
          <cell r="A3255">
            <v>8133</v>
          </cell>
          <cell r="B3255" t="str">
            <v>Switch  de 48 puertos 10/100/1000 Gigabit C2</v>
          </cell>
          <cell r="C3255" t="str">
            <v>u</v>
          </cell>
          <cell r="D3255">
            <v>1</v>
          </cell>
          <cell r="E3255">
            <v>12946.32</v>
          </cell>
        </row>
        <row r="3256">
          <cell r="A3256">
            <v>8134</v>
          </cell>
          <cell r="B3256" t="str">
            <v xml:space="preserve">Punto de video   </v>
          </cell>
          <cell r="C3256" t="str">
            <v>pto</v>
          </cell>
          <cell r="D3256">
            <v>1</v>
          </cell>
          <cell r="E3256">
            <v>39.4</v>
          </cell>
        </row>
        <row r="3257">
          <cell r="A3257">
            <v>8135</v>
          </cell>
          <cell r="B3257" t="str">
            <v>Teléfono  simples para escritorio</v>
          </cell>
          <cell r="C3257" t="str">
            <v>u</v>
          </cell>
          <cell r="D3257">
            <v>1</v>
          </cell>
          <cell r="E3257">
            <v>30.55</v>
          </cell>
        </row>
        <row r="3258">
          <cell r="A3258">
            <v>8136</v>
          </cell>
          <cell r="B3258" t="str">
            <v>Teléfono IP simples</v>
          </cell>
          <cell r="C3258" t="str">
            <v>u</v>
          </cell>
          <cell r="D3258">
            <v>1</v>
          </cell>
          <cell r="E3258">
            <v>113.12</v>
          </cell>
        </row>
        <row r="3259">
          <cell r="A3259">
            <v>8137</v>
          </cell>
          <cell r="B3259" t="str">
            <v>Teléfono programador</v>
          </cell>
          <cell r="C3259" t="str">
            <v>u</v>
          </cell>
          <cell r="D3259">
            <v>1</v>
          </cell>
          <cell r="E3259">
            <v>194.14</v>
          </cell>
        </row>
        <row r="3260">
          <cell r="A3260">
            <v>8138</v>
          </cell>
          <cell r="B3260" t="str">
            <v>Rack de telecomunicaciones 12UR</v>
          </cell>
          <cell r="C3260" t="str">
            <v>u</v>
          </cell>
          <cell r="D3260">
            <v>1</v>
          </cell>
          <cell r="E3260">
            <v>465.03</v>
          </cell>
        </row>
        <row r="3261">
          <cell r="A3261">
            <v>8139</v>
          </cell>
          <cell r="B3261" t="str">
            <v>Escalerillas metálica de telecomunicaciones 20x15</v>
          </cell>
          <cell r="C3261" t="str">
            <v>m</v>
          </cell>
          <cell r="D3261">
            <v>1</v>
          </cell>
          <cell r="E3261">
            <v>31.46</v>
          </cell>
        </row>
        <row r="3262">
          <cell r="A3262">
            <v>8140</v>
          </cell>
          <cell r="B3262" t="str">
            <v>Punto de video VGA</v>
          </cell>
          <cell r="C3262" t="str">
            <v>pto</v>
          </cell>
          <cell r="D3262">
            <v>1</v>
          </cell>
          <cell r="E3262">
            <v>100.52</v>
          </cell>
        </row>
        <row r="3263">
          <cell r="A3263">
            <v>8141</v>
          </cell>
          <cell r="B3263" t="str">
            <v>Bandeja de fibra óptica 12 puertos con conectores LC</v>
          </cell>
          <cell r="C3263" t="str">
            <v>u</v>
          </cell>
          <cell r="D3263">
            <v>1</v>
          </cell>
          <cell r="E3263">
            <v>330.02</v>
          </cell>
        </row>
        <row r="3264">
          <cell r="A3264">
            <v>8142</v>
          </cell>
          <cell r="B3264" t="str">
            <v>Bocina de 30W 16 ohmios</v>
          </cell>
          <cell r="C3264" t="str">
            <v>u</v>
          </cell>
          <cell r="D3264">
            <v>1</v>
          </cell>
          <cell r="E3264">
            <v>45.83</v>
          </cell>
        </row>
        <row r="3265">
          <cell r="A3265">
            <v>8143</v>
          </cell>
          <cell r="B3265" t="str">
            <v>Escalerillas metálica de telecomunicaciones 15x5</v>
          </cell>
          <cell r="C3265" t="str">
            <v>m</v>
          </cell>
          <cell r="D3265">
            <v>1</v>
          </cell>
          <cell r="E3265">
            <v>28.19</v>
          </cell>
        </row>
        <row r="3266">
          <cell r="A3266">
            <v>8144</v>
          </cell>
          <cell r="B3266" t="str">
            <v>Detector de movimiento doble tecnología</v>
          </cell>
          <cell r="C3266" t="str">
            <v>u</v>
          </cell>
          <cell r="D3266">
            <v>1</v>
          </cell>
          <cell r="E3266">
            <v>24.06</v>
          </cell>
        </row>
        <row r="3267">
          <cell r="A3267">
            <v>8145</v>
          </cell>
          <cell r="B3267" t="str">
            <v>Central de alarma de seguridad instalado</v>
          </cell>
          <cell r="C3267" t="str">
            <v>u</v>
          </cell>
          <cell r="D3267">
            <v>1</v>
          </cell>
          <cell r="E3267">
            <v>195.24</v>
          </cell>
        </row>
        <row r="3268">
          <cell r="A3268">
            <v>8146</v>
          </cell>
          <cell r="B3268" t="str">
            <v>Sensor de acceso y control biométrico</v>
          </cell>
          <cell r="C3268" t="str">
            <v>u</v>
          </cell>
          <cell r="D3268">
            <v>1</v>
          </cell>
          <cell r="E3268">
            <v>1224.01</v>
          </cell>
        </row>
        <row r="3269">
          <cell r="A3269">
            <v>8147</v>
          </cell>
          <cell r="B3269" t="str">
            <v>Canalización de acometida telefónica con cable</v>
          </cell>
          <cell r="C3269" t="str">
            <v>m</v>
          </cell>
          <cell r="D3269">
            <v>1</v>
          </cell>
          <cell r="E3269">
            <v>8.98</v>
          </cell>
        </row>
        <row r="3270">
          <cell r="A3270">
            <v>8148</v>
          </cell>
          <cell r="B3270" t="str">
            <v>Switch capa 3 10/100/1000 24 puertos 2SFP</v>
          </cell>
          <cell r="C3270" t="str">
            <v>u</v>
          </cell>
          <cell r="D3270">
            <v>1</v>
          </cell>
          <cell r="E3270">
            <v>3593.44</v>
          </cell>
        </row>
        <row r="3271">
          <cell r="A3271">
            <v>8149</v>
          </cell>
          <cell r="B3271" t="str">
            <v>Switch capa 2 10/100/1000 48 puertos 2SFP</v>
          </cell>
          <cell r="C3271" t="str">
            <v>u</v>
          </cell>
          <cell r="D3271">
            <v>1</v>
          </cell>
          <cell r="E3271">
            <v>2444.4499999999998</v>
          </cell>
        </row>
        <row r="3272">
          <cell r="A3272">
            <v>8150</v>
          </cell>
          <cell r="B3272" t="str">
            <v>Patch Panel 24 puertos CAT 6A-/FUTP</v>
          </cell>
          <cell r="C3272" t="str">
            <v>u</v>
          </cell>
          <cell r="D3272">
            <v>1</v>
          </cell>
          <cell r="E3272">
            <v>449.1</v>
          </cell>
        </row>
        <row r="3273">
          <cell r="A3273">
            <v>8151</v>
          </cell>
          <cell r="B3273" t="str">
            <v>Patch cord 1m CAT 6A para Rack</v>
          </cell>
          <cell r="C3273" t="str">
            <v>u</v>
          </cell>
          <cell r="D3273">
            <v>1</v>
          </cell>
          <cell r="E3273">
            <v>14.76</v>
          </cell>
        </row>
        <row r="3274">
          <cell r="A3274">
            <v>8152</v>
          </cell>
          <cell r="B3274" t="str">
            <v>Rack de telecomunicaciones 42UR</v>
          </cell>
          <cell r="C3274" t="str">
            <v>u</v>
          </cell>
          <cell r="D3274">
            <v>1</v>
          </cell>
          <cell r="E3274">
            <v>1370.14</v>
          </cell>
        </row>
        <row r="3275">
          <cell r="A3275">
            <v>8153</v>
          </cell>
          <cell r="B3275" t="str">
            <v>Regleta telefónica 10pares Quantum</v>
          </cell>
          <cell r="C3275" t="str">
            <v>u</v>
          </cell>
          <cell r="D3275">
            <v>1</v>
          </cell>
          <cell r="E3275">
            <v>11.96</v>
          </cell>
        </row>
        <row r="3276">
          <cell r="A3276">
            <v>8154</v>
          </cell>
          <cell r="B3276" t="str">
            <v>Switch capa 3 10/100/1000 24 puertos 4SFP</v>
          </cell>
          <cell r="C3276" t="str">
            <v>u</v>
          </cell>
          <cell r="D3276">
            <v>1</v>
          </cell>
          <cell r="E3276">
            <v>5605.64</v>
          </cell>
        </row>
        <row r="3277">
          <cell r="A3277">
            <v>8155</v>
          </cell>
          <cell r="B3277" t="str">
            <v>Switch capa 2 10/100/1000 24 puertos 4SFP</v>
          </cell>
          <cell r="C3277" t="str">
            <v>u</v>
          </cell>
          <cell r="D3277">
            <v>1</v>
          </cell>
          <cell r="E3277">
            <v>2451.0500000000002</v>
          </cell>
        </row>
        <row r="3278">
          <cell r="A3278">
            <v>8156</v>
          </cell>
          <cell r="B3278" t="str">
            <v>Rack de telecomunicaciones 24UR</v>
          </cell>
          <cell r="C3278" t="str">
            <v>u</v>
          </cell>
          <cell r="D3278">
            <v>1</v>
          </cell>
          <cell r="E3278">
            <v>1155.54</v>
          </cell>
        </row>
        <row r="3279">
          <cell r="A3279">
            <v>8157</v>
          </cell>
          <cell r="B3279" t="str">
            <v xml:space="preserve">Switch capa 2 10/100/1000 48puertos 4SFP LAN base imagen </v>
          </cell>
          <cell r="C3279" t="str">
            <v>u</v>
          </cell>
          <cell r="D3279">
            <v>1</v>
          </cell>
          <cell r="E3279">
            <v>7626.62</v>
          </cell>
        </row>
        <row r="3280">
          <cell r="A3280">
            <v>8158</v>
          </cell>
          <cell r="B3280" t="str">
            <v xml:space="preserve">Switch capa 2 10/100/1000 24puertos 4SFP LAN base imagen </v>
          </cell>
          <cell r="C3280" t="str">
            <v>u</v>
          </cell>
          <cell r="D3280">
            <v>1</v>
          </cell>
          <cell r="E3280">
            <v>4193.7700000000004</v>
          </cell>
        </row>
        <row r="3281">
          <cell r="A3281">
            <v>8159</v>
          </cell>
          <cell r="B3281" t="str">
            <v>Manguera cableado eléctrico PVC REF. 1/2”</v>
          </cell>
          <cell r="C3281" t="str">
            <v>m</v>
          </cell>
          <cell r="D3281">
            <v>1</v>
          </cell>
          <cell r="E3281">
            <v>0.63</v>
          </cell>
        </row>
        <row r="3282">
          <cell r="A3282">
            <v>8160</v>
          </cell>
          <cell r="B3282" t="str">
            <v>Centro de carga 2espacios</v>
          </cell>
          <cell r="C3282" t="str">
            <v>u</v>
          </cell>
          <cell r="D3282">
            <v>1</v>
          </cell>
          <cell r="E3282">
            <v>32.24</v>
          </cell>
        </row>
        <row r="3283">
          <cell r="A3283">
            <v>8161</v>
          </cell>
          <cell r="B3283" t="str">
            <v>Punto de iluminación incluye foco ahorrador de 26W</v>
          </cell>
          <cell r="C3283" t="str">
            <v>u</v>
          </cell>
          <cell r="D3283">
            <v>1</v>
          </cell>
          <cell r="E3283">
            <v>32.49</v>
          </cell>
        </row>
        <row r="3284">
          <cell r="A3284">
            <v>8162</v>
          </cell>
          <cell r="B3284" t="str">
            <v>Switch 7 puertos 10/100/1000 C2 +1 SFP</v>
          </cell>
          <cell r="C3284" t="str">
            <v>u</v>
          </cell>
          <cell r="D3284">
            <v>1</v>
          </cell>
          <cell r="E3284">
            <v>1729.54</v>
          </cell>
        </row>
        <row r="3285">
          <cell r="A3285">
            <v>8163</v>
          </cell>
          <cell r="B3285" t="str">
            <v>Escalerilla metalica 150x70mm Distribucion H+ accesorios</v>
          </cell>
          <cell r="C3285" t="str">
            <v>m</v>
          </cell>
          <cell r="D3285">
            <v>1</v>
          </cell>
          <cell r="E3285">
            <v>24.58</v>
          </cell>
        </row>
        <row r="3286">
          <cell r="A3286">
            <v>8164</v>
          </cell>
          <cell r="B3286" t="str">
            <v xml:space="preserve">Cámaras IP domo fijas para interiores </v>
          </cell>
          <cell r="C3286" t="str">
            <v>u</v>
          </cell>
          <cell r="D3286">
            <v>1</v>
          </cell>
          <cell r="E3286">
            <v>457.04</v>
          </cell>
        </row>
        <row r="3287">
          <cell r="A3287">
            <v>8165</v>
          </cell>
          <cell r="B3287" t="str">
            <v>Cámaras IP domo con Joystick para exteriores</v>
          </cell>
          <cell r="C3287" t="str">
            <v>u</v>
          </cell>
          <cell r="D3287">
            <v>1</v>
          </cell>
          <cell r="E3287">
            <v>1928.54</v>
          </cell>
        </row>
        <row r="3288">
          <cell r="A3288">
            <v>8166</v>
          </cell>
          <cell r="B3288" t="str">
            <v>Configuracion de camaras IP</v>
          </cell>
          <cell r="C3288" t="str">
            <v>u</v>
          </cell>
          <cell r="D3288">
            <v>1</v>
          </cell>
          <cell r="E3288">
            <v>34.86</v>
          </cell>
        </row>
        <row r="3289">
          <cell r="A3289">
            <v>8167</v>
          </cell>
          <cell r="B3289" t="str">
            <v>Punto de camaras IP</v>
          </cell>
          <cell r="C3289" t="str">
            <v>pto</v>
          </cell>
          <cell r="D3289">
            <v>1</v>
          </cell>
          <cell r="E3289">
            <v>61.41</v>
          </cell>
        </row>
        <row r="3290">
          <cell r="A3290">
            <v>8168</v>
          </cell>
          <cell r="B3290" t="str">
            <v>Fibra OM3 y S/FTP Categoria 6A a centro de servidores</v>
          </cell>
          <cell r="C3290" t="str">
            <v>u</v>
          </cell>
          <cell r="D3290">
            <v>1</v>
          </cell>
          <cell r="E3290">
            <v>2992</v>
          </cell>
        </row>
        <row r="3291">
          <cell r="A3291">
            <v>8169</v>
          </cell>
          <cell r="B3291" t="str">
            <v>Switch en rack principal</v>
          </cell>
          <cell r="C3291" t="str">
            <v>u</v>
          </cell>
          <cell r="D3291">
            <v>1</v>
          </cell>
          <cell r="E3291">
            <v>26171.32</v>
          </cell>
        </row>
        <row r="3292">
          <cell r="A3292">
            <v>8170</v>
          </cell>
          <cell r="B3292" t="str">
            <v xml:space="preserve">Configuracion de switch en rack principal </v>
          </cell>
          <cell r="C3292" t="str">
            <v>u</v>
          </cell>
          <cell r="D3292">
            <v>1</v>
          </cell>
          <cell r="E3292">
            <v>96.81</v>
          </cell>
        </row>
        <row r="3293">
          <cell r="A3293">
            <v>8171</v>
          </cell>
          <cell r="B3293" t="str">
            <v>Sistema de parcheo rack principal</v>
          </cell>
          <cell r="C3293" t="str">
            <v>u</v>
          </cell>
          <cell r="D3293">
            <v>1</v>
          </cell>
          <cell r="E3293">
            <v>36.270000000000003</v>
          </cell>
        </row>
        <row r="3294">
          <cell r="A3294">
            <v>8172</v>
          </cell>
          <cell r="B3294" t="str">
            <v>Certificacion de puntos categoria 6A</v>
          </cell>
          <cell r="C3294" t="str">
            <v>u</v>
          </cell>
          <cell r="D3294">
            <v>1</v>
          </cell>
          <cell r="E3294">
            <v>5</v>
          </cell>
        </row>
        <row r="3295">
          <cell r="A3295">
            <v>8173</v>
          </cell>
          <cell r="B3295" t="str">
            <v>Mezclador de audio para auditorios</v>
          </cell>
          <cell r="C3295" t="str">
            <v>u</v>
          </cell>
          <cell r="D3295">
            <v>1</v>
          </cell>
          <cell r="E3295">
            <v>691.28</v>
          </cell>
        </row>
        <row r="3296">
          <cell r="A3296">
            <v>8174</v>
          </cell>
          <cell r="B3296" t="str">
            <v>Cámara de video IP con monitoreo de audio</v>
          </cell>
          <cell r="C3296" t="str">
            <v>u</v>
          </cell>
          <cell r="D3296">
            <v>1</v>
          </cell>
          <cell r="E3296">
            <v>1308.0899999999999</v>
          </cell>
        </row>
        <row r="3297">
          <cell r="A3297">
            <v>8175</v>
          </cell>
          <cell r="B3297" t="str">
            <v>Temporizador electronico de 20A</v>
          </cell>
          <cell r="C3297" t="str">
            <v>u</v>
          </cell>
          <cell r="D3297">
            <v>1</v>
          </cell>
          <cell r="E3297">
            <v>174.72</v>
          </cell>
        </row>
        <row r="3298">
          <cell r="A3298">
            <v>8176</v>
          </cell>
          <cell r="B3298" t="str">
            <v>Amplificador de audio estereo dos canales  de 50W</v>
          </cell>
          <cell r="C3298" t="str">
            <v>u</v>
          </cell>
          <cell r="D3298">
            <v>1</v>
          </cell>
          <cell r="E3298">
            <v>366.13</v>
          </cell>
        </row>
        <row r="3299">
          <cell r="A3299">
            <v>8177</v>
          </cell>
          <cell r="B3299" t="str">
            <v>Parlante empotrable 100w8Ohm</v>
          </cell>
          <cell r="C3299" t="str">
            <v>u</v>
          </cell>
          <cell r="D3299">
            <v>1</v>
          </cell>
          <cell r="E3299">
            <v>109.66</v>
          </cell>
        </row>
        <row r="3300">
          <cell r="A3300">
            <v>8178</v>
          </cell>
          <cell r="B3300" t="str">
            <v>Parlante de sobreponer para uso exterior  100w8Ohm</v>
          </cell>
          <cell r="C3300" t="str">
            <v>u</v>
          </cell>
          <cell r="D3300">
            <v>1</v>
          </cell>
          <cell r="E3300">
            <v>206.5</v>
          </cell>
        </row>
        <row r="3301">
          <cell r="A3301">
            <v>8179</v>
          </cell>
          <cell r="B3301" t="str">
            <v>Central de seguridad de 16 zonas incluye teclado LCD</v>
          </cell>
          <cell r="C3301" t="str">
            <v>u</v>
          </cell>
          <cell r="D3301">
            <v>1</v>
          </cell>
          <cell r="E3301">
            <v>592.27</v>
          </cell>
        </row>
        <row r="3302">
          <cell r="A3302">
            <v>8180</v>
          </cell>
          <cell r="B3302" t="str">
            <v>Sensor de humedad con pantalla LCD</v>
          </cell>
          <cell r="C3302" t="str">
            <v>u</v>
          </cell>
          <cell r="D3302">
            <v>1</v>
          </cell>
          <cell r="E3302">
            <v>233.47</v>
          </cell>
        </row>
        <row r="3303">
          <cell r="A3303">
            <v>8181</v>
          </cell>
          <cell r="B3303" t="str">
            <v>Sensor de temperatura con pantalla LCD</v>
          </cell>
          <cell r="C3303" t="str">
            <v>u</v>
          </cell>
          <cell r="D3303">
            <v>1</v>
          </cell>
          <cell r="E3303">
            <v>156.53</v>
          </cell>
        </row>
        <row r="3304">
          <cell r="A3304">
            <v>8182</v>
          </cell>
          <cell r="B3304" t="str">
            <v>Regleta de rack con supresor de trancientes de 8 puntos</v>
          </cell>
          <cell r="C3304" t="str">
            <v>u</v>
          </cell>
          <cell r="D3304">
            <v>1</v>
          </cell>
          <cell r="E3304">
            <v>135.31</v>
          </cell>
        </row>
        <row r="3305">
          <cell r="A3305">
            <v>8183</v>
          </cell>
          <cell r="B3305" t="str">
            <v>Monitor a color 21" LED relacion 16:9</v>
          </cell>
          <cell r="C3305" t="str">
            <v>u</v>
          </cell>
          <cell r="D3305">
            <v>1</v>
          </cell>
          <cell r="E3305">
            <v>280.61</v>
          </cell>
        </row>
        <row r="3306">
          <cell r="A3306">
            <v>8184</v>
          </cell>
          <cell r="B3306" t="str">
            <v>Ruteador de internet</v>
          </cell>
          <cell r="C3306" t="str">
            <v>u</v>
          </cell>
          <cell r="D3306">
            <v>1</v>
          </cell>
          <cell r="E3306">
            <v>537.08000000000004</v>
          </cell>
        </row>
        <row r="3307">
          <cell r="A3307">
            <v>8185</v>
          </cell>
          <cell r="B3307" t="str">
            <v xml:space="preserve">Portero telefonico </v>
          </cell>
          <cell r="C3307" t="str">
            <v>u</v>
          </cell>
          <cell r="D3307">
            <v>1</v>
          </cell>
          <cell r="E3307">
            <v>361.25</v>
          </cell>
        </row>
        <row r="3308">
          <cell r="A3308">
            <v>8186</v>
          </cell>
          <cell r="B3308" t="str">
            <v>salida para TV</v>
          </cell>
          <cell r="C3308" t="str">
            <v>u</v>
          </cell>
          <cell r="D3308">
            <v>1</v>
          </cell>
          <cell r="E3308">
            <v>161.16999999999999</v>
          </cell>
        </row>
        <row r="3309">
          <cell r="A3309">
            <v>8187</v>
          </cell>
          <cell r="B3309" t="str">
            <v>Punto de microfono</v>
          </cell>
          <cell r="C3309" t="str">
            <v>pto</v>
          </cell>
          <cell r="D3309">
            <v>1</v>
          </cell>
          <cell r="E3309">
            <v>69.81</v>
          </cell>
        </row>
        <row r="3310">
          <cell r="A3310">
            <v>8188</v>
          </cell>
          <cell r="B3310" t="str">
            <v>Bandeja metalica para rack</v>
          </cell>
          <cell r="C3310" t="str">
            <v>u</v>
          </cell>
          <cell r="D3310">
            <v>1</v>
          </cell>
          <cell r="E3310">
            <v>23.35</v>
          </cell>
        </row>
        <row r="3311">
          <cell r="A3311">
            <v>8189</v>
          </cell>
          <cell r="B3311" t="str">
            <v>Banco de baterias para respaldo</v>
          </cell>
          <cell r="C3311" t="str">
            <v>u</v>
          </cell>
          <cell r="D3311">
            <v>1</v>
          </cell>
          <cell r="E3311">
            <v>413.18</v>
          </cell>
        </row>
        <row r="3312">
          <cell r="A3312">
            <v>8190</v>
          </cell>
          <cell r="B3312" t="str">
            <v>Tarjeta de interfase comunicación IP para central de alarma</v>
          </cell>
          <cell r="C3312" t="str">
            <v>u</v>
          </cell>
          <cell r="D3312">
            <v>1</v>
          </cell>
          <cell r="E3312">
            <v>73.55</v>
          </cell>
        </row>
        <row r="3313">
          <cell r="A3313">
            <v>8191</v>
          </cell>
          <cell r="B3313" t="str">
            <v>Radio base tres salidas 128MB 680MHZ,350mW ,mimo por salida</v>
          </cell>
          <cell r="C3313" t="str">
            <v>u</v>
          </cell>
          <cell r="D3313">
            <v>1</v>
          </cell>
          <cell r="E3313">
            <v>714.72</v>
          </cell>
        </row>
        <row r="3314">
          <cell r="A3314">
            <v>8192</v>
          </cell>
          <cell r="B3314" t="str">
            <v>Torre metalica Max 20m</v>
          </cell>
          <cell r="C3314" t="str">
            <v>u</v>
          </cell>
          <cell r="D3314">
            <v>1</v>
          </cell>
          <cell r="E3314">
            <v>1338.94</v>
          </cell>
        </row>
        <row r="3315">
          <cell r="A3315">
            <v>8193</v>
          </cell>
          <cell r="B3315" t="str">
            <v>Antenas scetoriales 120° 19Db mimo</v>
          </cell>
          <cell r="C3315" t="str">
            <v>u</v>
          </cell>
          <cell r="D3315">
            <v>1</v>
          </cell>
          <cell r="E3315">
            <v>291.18</v>
          </cell>
        </row>
        <row r="3316">
          <cell r="A3316">
            <v>8194</v>
          </cell>
          <cell r="B3316" t="str">
            <v>Cables de conexión para sistema wimax</v>
          </cell>
          <cell r="C3316" t="str">
            <v>u</v>
          </cell>
          <cell r="D3316">
            <v>1</v>
          </cell>
          <cell r="E3316">
            <v>105.24</v>
          </cell>
        </row>
        <row r="3317">
          <cell r="A3317">
            <v>8195</v>
          </cell>
          <cell r="B3317" t="str">
            <v>Radio base 1 entrada 1 salida Ap -router</v>
          </cell>
          <cell r="C3317" t="str">
            <v>u</v>
          </cell>
          <cell r="D3317">
            <v>1</v>
          </cell>
          <cell r="E3317">
            <v>797.7</v>
          </cell>
        </row>
        <row r="3318">
          <cell r="A3318">
            <v>8196</v>
          </cell>
          <cell r="B3318" t="str">
            <v>Antena omnidireccional mimo 2,4GHZ 15Dbi</v>
          </cell>
          <cell r="C3318" t="str">
            <v>u</v>
          </cell>
          <cell r="D3318">
            <v>1</v>
          </cell>
          <cell r="E3318">
            <v>284.76</v>
          </cell>
        </row>
        <row r="3319">
          <cell r="A3319">
            <v>8197</v>
          </cell>
          <cell r="B3319" t="str">
            <v>Acces point wimax 400mw</v>
          </cell>
          <cell r="C3319" t="str">
            <v>u</v>
          </cell>
          <cell r="D3319">
            <v>1</v>
          </cell>
          <cell r="E3319">
            <v>207.82</v>
          </cell>
        </row>
        <row r="3320">
          <cell r="A3320">
            <v>8198</v>
          </cell>
          <cell r="B3320" t="str">
            <v>Central telefonica unidad principal</v>
          </cell>
          <cell r="C3320" t="str">
            <v>u</v>
          </cell>
          <cell r="D3320">
            <v>1</v>
          </cell>
          <cell r="E3320">
            <v>1054.17</v>
          </cell>
        </row>
        <row r="3321">
          <cell r="A3321">
            <v>8199</v>
          </cell>
          <cell r="B3321" t="str">
            <v>Unidad de expansion 4lineas IP</v>
          </cell>
          <cell r="C3321" t="str">
            <v>u</v>
          </cell>
          <cell r="D3321">
            <v>1</v>
          </cell>
          <cell r="E3321">
            <v>321.91000000000003</v>
          </cell>
        </row>
        <row r="3322">
          <cell r="A3322">
            <v>8200</v>
          </cell>
          <cell r="B3322" t="str">
            <v>Pack licencias 4GW mas 32 ext. Ip  PT</v>
          </cell>
          <cell r="C3322" t="str">
            <v>u</v>
          </cell>
          <cell r="D3322">
            <v>1</v>
          </cell>
          <cell r="E3322">
            <v>1674.13</v>
          </cell>
        </row>
        <row r="3323">
          <cell r="A3323">
            <v>8201</v>
          </cell>
          <cell r="B3323" t="str">
            <v>Fuente de poder M</v>
          </cell>
          <cell r="C3323" t="str">
            <v>u</v>
          </cell>
          <cell r="D3323">
            <v>1</v>
          </cell>
          <cell r="E3323">
            <v>520.01</v>
          </cell>
        </row>
        <row r="3324">
          <cell r="A3324">
            <v>8202</v>
          </cell>
          <cell r="B3324" t="str">
            <v xml:space="preserve">Tajeta de mensaje de bienvenida </v>
          </cell>
          <cell r="C3324" t="str">
            <v>u</v>
          </cell>
          <cell r="D3324">
            <v>1</v>
          </cell>
          <cell r="E3324">
            <v>776.48</v>
          </cell>
        </row>
        <row r="3325">
          <cell r="A3325">
            <v>8203</v>
          </cell>
          <cell r="B3325" t="str">
            <v>Operadora telefono 24 teclas ejecutivo IP  poe</v>
          </cell>
          <cell r="C3325" t="str">
            <v>u</v>
          </cell>
          <cell r="D3325">
            <v>1</v>
          </cell>
          <cell r="E3325">
            <v>314.83999999999997</v>
          </cell>
        </row>
        <row r="3326">
          <cell r="A3326">
            <v>8204</v>
          </cell>
          <cell r="B3326" t="str">
            <v xml:space="preserve">Adaptador 120V para telefono IP </v>
          </cell>
          <cell r="C3326" t="str">
            <v>u</v>
          </cell>
          <cell r="D3326">
            <v>1</v>
          </cell>
          <cell r="E3326">
            <v>39.130000000000003</v>
          </cell>
        </row>
        <row r="3327">
          <cell r="A3327">
            <v>8205</v>
          </cell>
          <cell r="B3327" t="str">
            <v>Telefono 8 teclas manos libres IP poe</v>
          </cell>
          <cell r="C3327" t="str">
            <v>u</v>
          </cell>
          <cell r="D3327">
            <v>1</v>
          </cell>
          <cell r="E3327">
            <v>173.78</v>
          </cell>
        </row>
        <row r="3328">
          <cell r="A3328">
            <v>8206</v>
          </cell>
          <cell r="B3328" t="str">
            <v xml:space="preserve">Punto de red de incendios </v>
          </cell>
          <cell r="C3328" t="str">
            <v>pto</v>
          </cell>
          <cell r="D3328">
            <v>1</v>
          </cell>
          <cell r="E3328">
            <v>42.85</v>
          </cell>
        </row>
        <row r="3329">
          <cell r="A3329">
            <v>8207</v>
          </cell>
          <cell r="B3329" t="str">
            <v xml:space="preserve">Punto de red de seguridad </v>
          </cell>
          <cell r="C3329" t="str">
            <v>pto</v>
          </cell>
          <cell r="D3329">
            <v>1</v>
          </cell>
          <cell r="E3329">
            <v>32.6</v>
          </cell>
        </row>
        <row r="3330">
          <cell r="A3330">
            <v>8208</v>
          </cell>
          <cell r="B3330" t="str">
            <v xml:space="preserve">Rack de pared de 8 UR Cerrado </v>
          </cell>
          <cell r="C3330" t="str">
            <v>u</v>
          </cell>
          <cell r="D3330">
            <v>1</v>
          </cell>
          <cell r="E3330">
            <v>273.47000000000003</v>
          </cell>
        </row>
        <row r="3331">
          <cell r="A3331">
            <v>8209</v>
          </cell>
          <cell r="B3331" t="str">
            <v>Amplificador de 2000w cuatro zonas</v>
          </cell>
          <cell r="C3331" t="str">
            <v>u</v>
          </cell>
          <cell r="D3331">
            <v>1</v>
          </cell>
          <cell r="E3331">
            <v>2272.0100000000002</v>
          </cell>
        </row>
        <row r="3332">
          <cell r="A3332">
            <v>8210</v>
          </cell>
          <cell r="B3332" t="str">
            <v>Consola pasiva 8 entradas  de linea o microfono</v>
          </cell>
          <cell r="C3332" t="str">
            <v>u</v>
          </cell>
          <cell r="D3332">
            <v>1</v>
          </cell>
          <cell r="E3332">
            <v>701.14</v>
          </cell>
        </row>
        <row r="3333">
          <cell r="A3333">
            <v>8211</v>
          </cell>
          <cell r="B3333" t="str">
            <v>Reproductor de CD</v>
          </cell>
          <cell r="C3333" t="str">
            <v>u</v>
          </cell>
          <cell r="D3333">
            <v>1</v>
          </cell>
          <cell r="E3333">
            <v>149.09</v>
          </cell>
        </row>
        <row r="3334">
          <cell r="A3334">
            <v>8212</v>
          </cell>
          <cell r="B3334" t="str">
            <v>Amplificador mezclador 3 entradas de microfono incluye instalacion</v>
          </cell>
          <cell r="C3334" t="str">
            <v>u</v>
          </cell>
          <cell r="D3334">
            <v>1</v>
          </cell>
          <cell r="E3334">
            <v>823.4</v>
          </cell>
        </row>
        <row r="3335">
          <cell r="A3335">
            <v>8213</v>
          </cell>
          <cell r="B3335" t="str">
            <v>Parlante de pared 300watts incluye instalacion</v>
          </cell>
          <cell r="C3335" t="str">
            <v>u</v>
          </cell>
          <cell r="D3335">
            <v>1</v>
          </cell>
          <cell r="E3335">
            <v>423.4</v>
          </cell>
        </row>
        <row r="3336">
          <cell r="A3336">
            <v>8214</v>
          </cell>
          <cell r="B3336" t="str">
            <v>Microfono para podium incluye instalacion</v>
          </cell>
          <cell r="C3336" t="str">
            <v>u</v>
          </cell>
          <cell r="D3336">
            <v>1</v>
          </cell>
          <cell r="E3336">
            <v>328.48</v>
          </cell>
        </row>
        <row r="3337">
          <cell r="A3337">
            <v>8215</v>
          </cell>
          <cell r="B3337" t="str">
            <v>Pantalla automatica retroproyector 2,13x2,13 incluye instalacion</v>
          </cell>
          <cell r="C3337" t="str">
            <v>u</v>
          </cell>
          <cell r="D3337">
            <v>1</v>
          </cell>
          <cell r="E3337">
            <v>860.24</v>
          </cell>
        </row>
        <row r="3338">
          <cell r="A3338">
            <v>8216</v>
          </cell>
          <cell r="B3338" t="str">
            <v>Proyector 3400 L resolucion HDMI incluye instalacion</v>
          </cell>
          <cell r="C3338" t="str">
            <v>u</v>
          </cell>
          <cell r="D3338">
            <v>1</v>
          </cell>
          <cell r="E3338">
            <v>1296.24</v>
          </cell>
        </row>
        <row r="3339">
          <cell r="A3339">
            <v>8217</v>
          </cell>
          <cell r="B3339" t="str">
            <v>Punto de estacion secundaria en cama</v>
          </cell>
          <cell r="C3339" t="str">
            <v>pto</v>
          </cell>
          <cell r="D3339">
            <v>1</v>
          </cell>
          <cell r="E3339">
            <v>52.08</v>
          </cell>
        </row>
        <row r="3340">
          <cell r="A3340">
            <v>8218</v>
          </cell>
          <cell r="B3340" t="str">
            <v>Punto de estacion secundaria en baño</v>
          </cell>
          <cell r="C3340" t="str">
            <v>pto</v>
          </cell>
          <cell r="D3340">
            <v>1</v>
          </cell>
          <cell r="E3340">
            <v>52.72</v>
          </cell>
        </row>
        <row r="3341">
          <cell r="A3341">
            <v>8219</v>
          </cell>
          <cell r="B3341" t="str">
            <v>Punto para consola de personal</v>
          </cell>
          <cell r="C3341" t="str">
            <v>pto</v>
          </cell>
          <cell r="D3341">
            <v>1</v>
          </cell>
          <cell r="E3341">
            <v>42.46</v>
          </cell>
        </row>
        <row r="3342">
          <cell r="A3342">
            <v>8220</v>
          </cell>
          <cell r="B3342" t="str">
            <v>Punto para luz indicadora</v>
          </cell>
          <cell r="C3342" t="str">
            <v>pto</v>
          </cell>
          <cell r="D3342">
            <v>1</v>
          </cell>
          <cell r="E3342">
            <v>44.26</v>
          </cell>
        </row>
        <row r="3343">
          <cell r="A3343">
            <v>8221</v>
          </cell>
          <cell r="B3343" t="str">
            <v>Switch principal 8 puertos para llamada  de enfermeras IP</v>
          </cell>
          <cell r="C3343" t="str">
            <v>u</v>
          </cell>
          <cell r="D3343">
            <v>1</v>
          </cell>
          <cell r="E3343">
            <v>2258.0100000000002</v>
          </cell>
        </row>
        <row r="3344">
          <cell r="A3344">
            <v>8222</v>
          </cell>
          <cell r="B3344" t="str">
            <v>Switch 4puertssecundario para llamada  de enfermeras IP</v>
          </cell>
          <cell r="C3344" t="str">
            <v>u</v>
          </cell>
          <cell r="D3344">
            <v>1</v>
          </cell>
          <cell r="E3344">
            <v>655.07000000000005</v>
          </cell>
        </row>
        <row r="3345">
          <cell r="A3345">
            <v>8223</v>
          </cell>
          <cell r="B3345" t="str">
            <v>Consola de personal IP</v>
          </cell>
          <cell r="C3345" t="str">
            <v>u</v>
          </cell>
          <cell r="D3345">
            <v>1</v>
          </cell>
          <cell r="E3345">
            <v>3091.53</v>
          </cell>
        </row>
        <row r="3346">
          <cell r="A3346">
            <v>8224</v>
          </cell>
          <cell r="B3346" t="str">
            <v>Luz indicadora  de habitaciones en pasillo</v>
          </cell>
          <cell r="C3346" t="str">
            <v>u</v>
          </cell>
          <cell r="D3346">
            <v>1</v>
          </cell>
          <cell r="E3346">
            <v>232.75</v>
          </cell>
        </row>
        <row r="3347">
          <cell r="A3347">
            <v>8225</v>
          </cell>
          <cell r="B3347" t="str">
            <v xml:space="preserve"> Estacion llamada simple</v>
          </cell>
          <cell r="C3347" t="str">
            <v>u</v>
          </cell>
          <cell r="D3347">
            <v>1</v>
          </cell>
          <cell r="E3347">
            <v>244.18</v>
          </cell>
        </row>
        <row r="3348">
          <cell r="A3348">
            <v>8226</v>
          </cell>
          <cell r="B3348" t="str">
            <v>Estacion llamada doble</v>
          </cell>
          <cell r="C3348" t="str">
            <v>u</v>
          </cell>
          <cell r="D3348">
            <v>1</v>
          </cell>
          <cell r="E3348">
            <v>455.77</v>
          </cell>
        </row>
        <row r="3349">
          <cell r="A3349">
            <v>8227</v>
          </cell>
          <cell r="B3349" t="str">
            <v xml:space="preserve"> Estacion llamada simple para baño</v>
          </cell>
          <cell r="C3349" t="str">
            <v>u</v>
          </cell>
          <cell r="D3349">
            <v>1</v>
          </cell>
          <cell r="E3349">
            <v>103.12</v>
          </cell>
        </row>
        <row r="3350">
          <cell r="A3350">
            <v>8228</v>
          </cell>
          <cell r="B3350" t="str">
            <v>Botón y cordon de llamada</v>
          </cell>
          <cell r="C3350" t="str">
            <v>u</v>
          </cell>
          <cell r="D3350">
            <v>1</v>
          </cell>
          <cell r="E3350">
            <v>109.54</v>
          </cell>
        </row>
        <row r="3351">
          <cell r="A3351">
            <v>8229</v>
          </cell>
          <cell r="B3351" t="str">
            <v>Anunciador remoto IP</v>
          </cell>
          <cell r="C3351" t="str">
            <v>u</v>
          </cell>
          <cell r="D3351">
            <v>1</v>
          </cell>
          <cell r="E3351">
            <v>2571.65</v>
          </cell>
        </row>
        <row r="3352">
          <cell r="A3352">
            <v>8230</v>
          </cell>
          <cell r="B3352" t="str">
            <v>Punto para anunciador de remoto</v>
          </cell>
          <cell r="C3352" t="str">
            <v>pto</v>
          </cell>
          <cell r="D3352">
            <v>1</v>
          </cell>
          <cell r="E3352">
            <v>43.27</v>
          </cell>
        </row>
        <row r="3353">
          <cell r="A3353">
            <v>8231</v>
          </cell>
          <cell r="B3353" t="str">
            <v>Servidor de llamada s de enfermera CPU +licencia</v>
          </cell>
          <cell r="C3353" t="str">
            <v>u</v>
          </cell>
          <cell r="D3353">
            <v>1</v>
          </cell>
          <cell r="E3353">
            <v>5670.13</v>
          </cell>
        </row>
        <row r="3354">
          <cell r="A3354">
            <v>8232</v>
          </cell>
          <cell r="B3354" t="str">
            <v>Funda sellada BX 1 1/2"</v>
          </cell>
          <cell r="C3354" t="str">
            <v>m</v>
          </cell>
          <cell r="D3354">
            <v>1</v>
          </cell>
          <cell r="E3354">
            <v>8.7899999999999991</v>
          </cell>
        </row>
        <row r="3355">
          <cell r="A3355">
            <v>8233</v>
          </cell>
          <cell r="B3355" t="str">
            <v>Switch Core master de 48 puertos</v>
          </cell>
          <cell r="C3355" t="str">
            <v>u</v>
          </cell>
          <cell r="D3355">
            <v>1</v>
          </cell>
          <cell r="E3355">
            <v>69330.289999999994</v>
          </cell>
        </row>
        <row r="3356">
          <cell r="A3356">
            <v>8234</v>
          </cell>
          <cell r="B3356" t="str">
            <v>Reflejo extensiones telefonicas baja</v>
          </cell>
          <cell r="C3356" t="str">
            <v>u</v>
          </cell>
          <cell r="D3356">
            <v>1</v>
          </cell>
          <cell r="E3356">
            <v>163.96</v>
          </cell>
        </row>
        <row r="3357">
          <cell r="A3357">
            <v>8235</v>
          </cell>
          <cell r="B3357" t="str">
            <v>Acometida telefónica baja</v>
          </cell>
          <cell r="C3357" t="str">
            <v>u</v>
          </cell>
          <cell r="D3357">
            <v>1</v>
          </cell>
          <cell r="E3357">
            <v>469.43</v>
          </cell>
        </row>
        <row r="3358">
          <cell r="A3358">
            <v>8236</v>
          </cell>
          <cell r="B3358" t="str">
            <v>Acometida telefonica media</v>
          </cell>
          <cell r="C3358" t="str">
            <v>u</v>
          </cell>
          <cell r="D3358">
            <v>1</v>
          </cell>
          <cell r="E3358">
            <v>652.42999999999995</v>
          </cell>
        </row>
        <row r="3359">
          <cell r="A3359">
            <v>8237</v>
          </cell>
          <cell r="B3359" t="str">
            <v>Acometida telefonica alta</v>
          </cell>
          <cell r="C3359" t="str">
            <v>u</v>
          </cell>
          <cell r="D3359">
            <v>1</v>
          </cell>
          <cell r="E3359">
            <v>688.64</v>
          </cell>
        </row>
        <row r="3360">
          <cell r="A3360">
            <v>8238</v>
          </cell>
          <cell r="B3360" t="str">
            <v>Reflejo extensiones telefonicas media</v>
          </cell>
          <cell r="C3360" t="str">
            <v>u</v>
          </cell>
          <cell r="D3360">
            <v>1</v>
          </cell>
          <cell r="E3360">
            <v>375.58</v>
          </cell>
        </row>
        <row r="3361">
          <cell r="A3361">
            <v>8239</v>
          </cell>
          <cell r="B3361" t="str">
            <v>Reflejo extensiones telefonicas altas</v>
          </cell>
          <cell r="C3361" t="str">
            <v>u</v>
          </cell>
          <cell r="D3361">
            <v>1</v>
          </cell>
          <cell r="E3361">
            <v>431.79</v>
          </cell>
        </row>
        <row r="3362">
          <cell r="A3362">
            <v>8240</v>
          </cell>
          <cell r="B3362" t="str">
            <v>Unidad de control convencional de robo/asalto de 32 zonas con teclado alfanumerico, gabinete bateria y transformador</v>
          </cell>
          <cell r="C3362" t="str">
            <v>u</v>
          </cell>
          <cell r="D3362">
            <v>1</v>
          </cell>
          <cell r="E3362">
            <v>585.27</v>
          </cell>
        </row>
        <row r="3363">
          <cell r="A3363">
            <v>8241</v>
          </cell>
          <cell r="B3363" t="str">
            <v>Unidad de control convencional de robo/asalto de 8 zonas con teclado alfanumerico, gabinete bateria y transformador</v>
          </cell>
          <cell r="C3363" t="str">
            <v>u</v>
          </cell>
          <cell r="D3363">
            <v>1</v>
          </cell>
          <cell r="E3363">
            <v>338.89</v>
          </cell>
        </row>
        <row r="3364">
          <cell r="A3364">
            <v>8242</v>
          </cell>
          <cell r="B3364" t="str">
            <v>Modulo de red ethernet TCP/1P</v>
          </cell>
          <cell r="C3364" t="str">
            <v>u</v>
          </cell>
          <cell r="D3364">
            <v>1</v>
          </cell>
          <cell r="E3364">
            <v>452.65</v>
          </cell>
        </row>
        <row r="3365">
          <cell r="A3365">
            <v>8243</v>
          </cell>
          <cell r="B3365" t="str">
            <v xml:space="preserve">Modulo de expansion 8zonas </v>
          </cell>
          <cell r="C3365" t="str">
            <v>u</v>
          </cell>
          <cell r="D3365">
            <v>1</v>
          </cell>
          <cell r="E3365">
            <v>79.209999999999994</v>
          </cell>
        </row>
        <row r="3366">
          <cell r="A3366">
            <v>8244</v>
          </cell>
          <cell r="B3366" t="str">
            <v>Boton de emergencia con llave de reset</v>
          </cell>
          <cell r="C3366" t="str">
            <v>u</v>
          </cell>
          <cell r="D3366">
            <v>1</v>
          </cell>
          <cell r="E3366">
            <v>24.08</v>
          </cell>
        </row>
        <row r="3367">
          <cell r="A3367">
            <v>8245</v>
          </cell>
          <cell r="B3367" t="str">
            <v>Punto por instalacion de boton de emergencia</v>
          </cell>
          <cell r="C3367" t="str">
            <v>pto</v>
          </cell>
          <cell r="D3367">
            <v>1</v>
          </cell>
          <cell r="E3367">
            <v>85.4</v>
          </cell>
        </row>
        <row r="3368">
          <cell r="A3368">
            <v>8246</v>
          </cell>
          <cell r="B3368" t="str">
            <v>Punto por instalacion y programacion de unidad de control</v>
          </cell>
          <cell r="C3368" t="str">
            <v>pto</v>
          </cell>
          <cell r="D3368">
            <v>1</v>
          </cell>
          <cell r="E3368">
            <v>75.16</v>
          </cell>
        </row>
        <row r="3369">
          <cell r="A3369">
            <v>8247</v>
          </cell>
          <cell r="B3369" t="str">
            <v xml:space="preserve">Camara analoga tipo domo a color  con lente varifocal </v>
          </cell>
          <cell r="C3369" t="str">
            <v>u</v>
          </cell>
          <cell r="D3369">
            <v>1</v>
          </cell>
          <cell r="E3369">
            <v>342.62</v>
          </cell>
        </row>
        <row r="3370">
          <cell r="A3370">
            <v>8248</v>
          </cell>
          <cell r="B3370" t="str">
            <v>Convertidor tipo pasivo UTP/COAXIAL</v>
          </cell>
          <cell r="C3370" t="str">
            <v>u</v>
          </cell>
          <cell r="D3370">
            <v>1</v>
          </cell>
          <cell r="E3370">
            <v>12.67</v>
          </cell>
        </row>
        <row r="3371">
          <cell r="A3371">
            <v>8249</v>
          </cell>
          <cell r="B3371" t="str">
            <v>DVR hibrido 8 canales 2 TB</v>
          </cell>
          <cell r="C3371" t="str">
            <v>u</v>
          </cell>
          <cell r="D3371">
            <v>1</v>
          </cell>
          <cell r="E3371">
            <v>1737.79</v>
          </cell>
        </row>
        <row r="3372">
          <cell r="A3372">
            <v>8250</v>
          </cell>
          <cell r="B3372" t="str">
            <v>Fuente de poder de 8canales 4A</v>
          </cell>
          <cell r="C3372" t="str">
            <v>u</v>
          </cell>
          <cell r="D3372">
            <v>1</v>
          </cell>
          <cell r="E3372">
            <v>191.98</v>
          </cell>
        </row>
        <row r="3373">
          <cell r="A3373">
            <v>8251</v>
          </cell>
          <cell r="B3373" t="str">
            <v>Fuente de poder de 2,5A para cerraduras magneticas</v>
          </cell>
          <cell r="C3373" t="str">
            <v>u</v>
          </cell>
          <cell r="D3373">
            <v>1</v>
          </cell>
          <cell r="E3373">
            <v>134.28</v>
          </cell>
        </row>
        <row r="3374">
          <cell r="A3374">
            <v>8252</v>
          </cell>
          <cell r="B3374" t="str">
            <v>Amplificador de audio estereo dos canales  2 zonas</v>
          </cell>
          <cell r="C3374" t="str">
            <v>u</v>
          </cell>
          <cell r="D3374">
            <v>1</v>
          </cell>
          <cell r="E3374">
            <v>1156.76</v>
          </cell>
        </row>
        <row r="3375">
          <cell r="A3375">
            <v>8253</v>
          </cell>
          <cell r="B3375" t="str">
            <v>Punto de instalacion de panel de accesos y fuente con tuberia</v>
          </cell>
          <cell r="C3375" t="str">
            <v>u</v>
          </cell>
          <cell r="D3375">
            <v>1</v>
          </cell>
          <cell r="E3375">
            <v>41.46</v>
          </cell>
        </row>
        <row r="3376">
          <cell r="A3376">
            <v>8254</v>
          </cell>
          <cell r="B3376" t="str">
            <v>Convertidor RS422 O RS 485 A TCP/IP</v>
          </cell>
          <cell r="C3376" t="str">
            <v>u</v>
          </cell>
          <cell r="D3376">
            <v>1</v>
          </cell>
          <cell r="E3376">
            <v>390.37</v>
          </cell>
        </row>
        <row r="3377">
          <cell r="A3377">
            <v>8255</v>
          </cell>
          <cell r="B3377" t="str">
            <v>Panel de control de accesos IP para dos lectoras con su fuente de poder de 1,5A</v>
          </cell>
          <cell r="C3377" t="str">
            <v>u</v>
          </cell>
          <cell r="D3377">
            <v>1</v>
          </cell>
          <cell r="E3377">
            <v>1507.98</v>
          </cell>
        </row>
        <row r="3378">
          <cell r="A3378">
            <v>8256</v>
          </cell>
          <cell r="B3378" t="str">
            <v>Software de control de accesos e integracion de video y alarmas</v>
          </cell>
          <cell r="C3378" t="str">
            <v>u</v>
          </cell>
          <cell r="D3378">
            <v>1</v>
          </cell>
          <cell r="E3378">
            <v>2694.33</v>
          </cell>
        </row>
        <row r="3379">
          <cell r="A3379">
            <v>8257</v>
          </cell>
          <cell r="B3379" t="str">
            <v>Teclado remoto adicional tipo LCD para panel de 32 zonas</v>
          </cell>
          <cell r="C3379" t="str">
            <v>u</v>
          </cell>
          <cell r="D3379">
            <v>1</v>
          </cell>
          <cell r="E3379">
            <v>186.43</v>
          </cell>
        </row>
        <row r="3380">
          <cell r="A3380">
            <v>8258</v>
          </cell>
          <cell r="B3380" t="str">
            <v>DVR hibrido 16 canales 4 TB</v>
          </cell>
          <cell r="C3380" t="str">
            <v>u</v>
          </cell>
          <cell r="D3380">
            <v>1</v>
          </cell>
          <cell r="E3380">
            <v>2015.94</v>
          </cell>
        </row>
        <row r="3381">
          <cell r="A3381">
            <v>8259</v>
          </cell>
          <cell r="B3381" t="str">
            <v>Receptor convertidor tipo Rack de 16 CH UTP/COAXIAL</v>
          </cell>
          <cell r="C3381" t="str">
            <v>u</v>
          </cell>
          <cell r="D3381">
            <v>1</v>
          </cell>
          <cell r="E3381">
            <v>405.16</v>
          </cell>
        </row>
        <row r="3382">
          <cell r="A3382">
            <v>8260</v>
          </cell>
          <cell r="B3382" t="str">
            <v>Punto por instalacion y calibracion de camara analoga</v>
          </cell>
          <cell r="C3382" t="str">
            <v>pto</v>
          </cell>
          <cell r="D3382">
            <v>1</v>
          </cell>
          <cell r="E3382">
            <v>136.69</v>
          </cell>
        </row>
        <row r="3383">
          <cell r="A3383">
            <v>8261</v>
          </cell>
          <cell r="B3383" t="str">
            <v>Camara analoga tipo Bala a color infrarrojo</v>
          </cell>
          <cell r="C3383" t="str">
            <v>u</v>
          </cell>
          <cell r="D3383">
            <v>1</v>
          </cell>
          <cell r="E3383">
            <v>906.31</v>
          </cell>
        </row>
        <row r="3384">
          <cell r="A3384">
            <v>8262</v>
          </cell>
          <cell r="B3384" t="str">
            <v xml:space="preserve">Punto por instalacion  de sirena </v>
          </cell>
          <cell r="C3384" t="str">
            <v>pto</v>
          </cell>
          <cell r="D3384">
            <v>1</v>
          </cell>
          <cell r="E3384">
            <v>34.770000000000003</v>
          </cell>
        </row>
        <row r="3385">
          <cell r="A3385">
            <v>8263</v>
          </cell>
          <cell r="B3385" t="str">
            <v>Punto de reloj en circuito analogo</v>
          </cell>
          <cell r="C3385" t="str">
            <v>pto</v>
          </cell>
          <cell r="D3385">
            <v>1</v>
          </cell>
          <cell r="E3385">
            <v>41.23</v>
          </cell>
        </row>
        <row r="3386">
          <cell r="A3386">
            <v>8264</v>
          </cell>
          <cell r="B3386" t="str">
            <v>Punto por instalacion de estacion de estacion de llamado de enfermeras</v>
          </cell>
          <cell r="C3386" t="str">
            <v>pto</v>
          </cell>
          <cell r="D3386">
            <v>1</v>
          </cell>
          <cell r="E3386">
            <v>146.27000000000001</v>
          </cell>
        </row>
        <row r="3387">
          <cell r="A3387">
            <v>8265</v>
          </cell>
          <cell r="B3387" t="str">
            <v>Punto por instalacion de estacion paciente simple y cordon de llamado</v>
          </cell>
          <cell r="C3387" t="str">
            <v>pto</v>
          </cell>
          <cell r="D3387">
            <v>1</v>
          </cell>
          <cell r="E3387">
            <v>98.93</v>
          </cell>
        </row>
        <row r="3388">
          <cell r="A3388">
            <v>8266</v>
          </cell>
          <cell r="B3388" t="str">
            <v>Reloj master</v>
          </cell>
          <cell r="C3388" t="str">
            <v>u</v>
          </cell>
          <cell r="D3388">
            <v>1</v>
          </cell>
          <cell r="E3388">
            <v>2770.71</v>
          </cell>
        </row>
        <row r="3389">
          <cell r="A3389">
            <v>8267</v>
          </cell>
          <cell r="B3389" t="str">
            <v>Fuente para relojes</v>
          </cell>
          <cell r="C3389" t="str">
            <v>u</v>
          </cell>
          <cell r="D3389">
            <v>1</v>
          </cell>
          <cell r="E3389">
            <v>708.97</v>
          </cell>
        </row>
        <row r="3390">
          <cell r="A3390">
            <v>8268</v>
          </cell>
          <cell r="B3390" t="str">
            <v xml:space="preserve">Reloj analogo doble cara </v>
          </cell>
          <cell r="C3390" t="str">
            <v>u</v>
          </cell>
          <cell r="D3390">
            <v>1</v>
          </cell>
          <cell r="E3390">
            <v>1446.05</v>
          </cell>
        </row>
        <row r="3391">
          <cell r="A3391">
            <v>8269</v>
          </cell>
          <cell r="B3391" t="str">
            <v>Unidad de control principal</v>
          </cell>
          <cell r="C3391" t="str">
            <v>u</v>
          </cell>
          <cell r="D3391">
            <v>1</v>
          </cell>
          <cell r="E3391">
            <v>2507.5100000000002</v>
          </cell>
        </row>
        <row r="3392">
          <cell r="A3392">
            <v>8270</v>
          </cell>
          <cell r="B3392" t="str">
            <v>Estacion de enfermeria</v>
          </cell>
          <cell r="C3392" t="str">
            <v>u</v>
          </cell>
          <cell r="D3392">
            <v>1</v>
          </cell>
          <cell r="E3392">
            <v>1929.9</v>
          </cell>
        </row>
        <row r="3393">
          <cell r="A3393">
            <v>8271</v>
          </cell>
          <cell r="B3393" t="str">
            <v>Estacion de llamada de emergencia para baños</v>
          </cell>
          <cell r="C3393" t="str">
            <v>u</v>
          </cell>
          <cell r="D3393">
            <v>1</v>
          </cell>
          <cell r="E3393">
            <v>142.29</v>
          </cell>
        </row>
        <row r="3394">
          <cell r="A3394">
            <v>8272</v>
          </cell>
          <cell r="B3394" t="str">
            <v>Punto para detector de movimiento</v>
          </cell>
          <cell r="C3394" t="str">
            <v>pto</v>
          </cell>
          <cell r="D3394">
            <v>1</v>
          </cell>
          <cell r="E3394">
            <v>26.7</v>
          </cell>
        </row>
        <row r="3395">
          <cell r="A3395">
            <v>8273</v>
          </cell>
          <cell r="B3395" t="str">
            <v>Computador con monitor 21" HDMI</v>
          </cell>
          <cell r="C3395" t="str">
            <v>u</v>
          </cell>
          <cell r="D3395">
            <v>1</v>
          </cell>
          <cell r="E3395">
            <v>1682.06</v>
          </cell>
        </row>
        <row r="3396">
          <cell r="A3396">
            <v>8274</v>
          </cell>
          <cell r="B3396" t="str">
            <v>Parlante para cielo falso de 80W 8 OHM</v>
          </cell>
          <cell r="C3396" t="str">
            <v>u</v>
          </cell>
          <cell r="D3396">
            <v>1</v>
          </cell>
          <cell r="E3396">
            <v>156.71</v>
          </cell>
        </row>
        <row r="3397">
          <cell r="A3397">
            <v>8275</v>
          </cell>
          <cell r="B3397" t="str">
            <v>Funda flexible sellada 2"</v>
          </cell>
          <cell r="C3397" t="str">
            <v>m</v>
          </cell>
          <cell r="D3397">
            <v>1</v>
          </cell>
          <cell r="E3397">
            <v>11.37</v>
          </cell>
        </row>
        <row r="3398">
          <cell r="A3398">
            <v>8276</v>
          </cell>
          <cell r="B3398" t="str">
            <v>Grabador digital hibrido de 16 canales IP y 16 canales analogos, H264 compresion, incluye dos discos SATA de 2TB cada uno</v>
          </cell>
          <cell r="C3398" t="str">
            <v>u</v>
          </cell>
          <cell r="D3398">
            <v>1</v>
          </cell>
          <cell r="E3398">
            <v>9114.24</v>
          </cell>
        </row>
        <row r="3399">
          <cell r="A3399">
            <v>8277</v>
          </cell>
          <cell r="B3399" t="str">
            <v>Convertidor pasivo de 16 canales tipo Rack</v>
          </cell>
          <cell r="C3399" t="str">
            <v>u</v>
          </cell>
          <cell r="D3399">
            <v>1</v>
          </cell>
          <cell r="E3399">
            <v>314.83999999999997</v>
          </cell>
        </row>
        <row r="3400">
          <cell r="A3400">
            <v>8278</v>
          </cell>
          <cell r="B3400" t="str">
            <v>Convertidor pasivo tipo Balum de UTP a coaxial de 400-600m</v>
          </cell>
          <cell r="C3400" t="str">
            <v>u</v>
          </cell>
          <cell r="D3400">
            <v>1</v>
          </cell>
          <cell r="E3400">
            <v>37.729999999999997</v>
          </cell>
        </row>
        <row r="3401">
          <cell r="A3401">
            <v>8279</v>
          </cell>
          <cell r="B3401" t="str">
            <v>Rack metalico de piso cerrado para CCTV</v>
          </cell>
          <cell r="C3401" t="str">
            <v>u</v>
          </cell>
          <cell r="D3401">
            <v>1</v>
          </cell>
          <cell r="E3401">
            <v>1243.0999999999999</v>
          </cell>
        </row>
        <row r="3402">
          <cell r="A3402">
            <v>8280</v>
          </cell>
          <cell r="B3402" t="str">
            <v>Teclado controlador de camaras PTZ Y matriz</v>
          </cell>
          <cell r="C3402" t="str">
            <v>u</v>
          </cell>
          <cell r="D3402">
            <v>1</v>
          </cell>
          <cell r="E3402">
            <v>1295.7</v>
          </cell>
        </row>
        <row r="3403">
          <cell r="A3403">
            <v>8281</v>
          </cell>
          <cell r="B3403" t="str">
            <v>TV- Monitor  LCD de 32" RGA,RCA</v>
          </cell>
          <cell r="C3403" t="str">
            <v>u</v>
          </cell>
          <cell r="D3403">
            <v>1</v>
          </cell>
          <cell r="E3403">
            <v>925</v>
          </cell>
        </row>
        <row r="3404">
          <cell r="A3404">
            <v>8282</v>
          </cell>
          <cell r="B3404" t="str">
            <v>Camara fija resistente a la interperie</v>
          </cell>
          <cell r="C3404" t="str">
            <v>u</v>
          </cell>
          <cell r="D3404">
            <v>1</v>
          </cell>
          <cell r="E3404">
            <v>1292.1600000000001</v>
          </cell>
        </row>
        <row r="3405">
          <cell r="A3405">
            <v>8283</v>
          </cell>
          <cell r="B3405" t="str">
            <v>Camara minidomo infrarroja 700TVL con lente de 4 a 9mm</v>
          </cell>
          <cell r="C3405" t="str">
            <v>u</v>
          </cell>
          <cell r="D3405">
            <v>1</v>
          </cell>
          <cell r="E3405">
            <v>352.34</v>
          </cell>
        </row>
        <row r="3406">
          <cell r="A3406">
            <v>8284</v>
          </cell>
          <cell r="B3406" t="str">
            <v>Cable UTP CAT 5E</v>
          </cell>
          <cell r="C3406" t="str">
            <v>m</v>
          </cell>
          <cell r="D3406">
            <v>1</v>
          </cell>
          <cell r="E3406">
            <v>0.97</v>
          </cell>
        </row>
        <row r="3407">
          <cell r="A3407">
            <v>8285</v>
          </cell>
          <cell r="B3407" t="str">
            <v>Cable coaxial RG59</v>
          </cell>
          <cell r="C3407" t="str">
            <v>m</v>
          </cell>
          <cell r="D3407">
            <v>1</v>
          </cell>
          <cell r="E3407">
            <v>1.03</v>
          </cell>
        </row>
        <row r="3408">
          <cell r="A3408">
            <v>8286</v>
          </cell>
          <cell r="B3408" t="str">
            <v>Cable gemelo 2x18 spt</v>
          </cell>
          <cell r="C3408" t="str">
            <v>m</v>
          </cell>
          <cell r="D3408">
            <v>1</v>
          </cell>
          <cell r="E3408">
            <v>1.47</v>
          </cell>
        </row>
        <row r="3409">
          <cell r="A3409">
            <v>8287</v>
          </cell>
          <cell r="B3409" t="str">
            <v>Canaleta 15x10cm metalica cerrada</v>
          </cell>
          <cell r="C3409" t="str">
            <v>m</v>
          </cell>
          <cell r="D3409">
            <v>1</v>
          </cell>
          <cell r="E3409">
            <v>16.96</v>
          </cell>
        </row>
        <row r="3410">
          <cell r="A3410">
            <v>8288</v>
          </cell>
          <cell r="B3410" t="str">
            <v>Receptor inalambrico de enlace punto a multipunto</v>
          </cell>
          <cell r="C3410" t="str">
            <v>u</v>
          </cell>
          <cell r="D3410">
            <v>1</v>
          </cell>
          <cell r="E3410">
            <v>1111.96</v>
          </cell>
        </row>
        <row r="3411">
          <cell r="A3411">
            <v>8289</v>
          </cell>
          <cell r="B3411" t="str">
            <v>Trasmisor inalambrico 5GHZ omnidireccional</v>
          </cell>
          <cell r="C3411" t="str">
            <v>u</v>
          </cell>
          <cell r="D3411">
            <v>1</v>
          </cell>
          <cell r="E3411">
            <v>613.13</v>
          </cell>
        </row>
        <row r="3412">
          <cell r="A3412">
            <v>8290</v>
          </cell>
          <cell r="B3412" t="str">
            <v>BLOQUE DE CONEXION SECUNDARIO DE 50 PARES</v>
          </cell>
          <cell r="C3412" t="str">
            <v>u</v>
          </cell>
          <cell r="D3412">
            <v>1</v>
          </cell>
          <cell r="E3412">
            <v>159.66</v>
          </cell>
        </row>
        <row r="3413">
          <cell r="A3413">
            <v>8291</v>
          </cell>
          <cell r="B3413" t="str">
            <v>Punto por instalacion de estacion master</v>
          </cell>
          <cell r="C3413" t="str">
            <v>u</v>
          </cell>
          <cell r="D3413">
            <v>1</v>
          </cell>
          <cell r="E3413">
            <v>62.62</v>
          </cell>
        </row>
        <row r="3414">
          <cell r="A3414">
            <v>8292</v>
          </cell>
          <cell r="B3414" t="str">
            <v>Punto por instalacion de estacion secundaria</v>
          </cell>
          <cell r="C3414" t="str">
            <v>u</v>
          </cell>
          <cell r="D3414">
            <v>1</v>
          </cell>
          <cell r="E3414">
            <v>79.05</v>
          </cell>
        </row>
        <row r="3415">
          <cell r="A3415">
            <v>8293</v>
          </cell>
          <cell r="B3415" t="str">
            <v>Cable UTP CAT 6</v>
          </cell>
          <cell r="C3415" t="str">
            <v>m</v>
          </cell>
          <cell r="D3415">
            <v>1</v>
          </cell>
          <cell r="E3415">
            <v>2.2999999999999998</v>
          </cell>
        </row>
        <row r="3416">
          <cell r="A3416">
            <v>8294</v>
          </cell>
          <cell r="B3416" t="str">
            <v xml:space="preserve">Micrófono profesional de pedestal </v>
          </cell>
          <cell r="C3416" t="str">
            <v>u</v>
          </cell>
          <cell r="D3416">
            <v>1</v>
          </cell>
          <cell r="E3416">
            <v>215.56</v>
          </cell>
        </row>
        <row r="3417">
          <cell r="A3417">
            <v>8295</v>
          </cell>
          <cell r="B3417" t="str">
            <v xml:space="preserve">Cables y conectores para micrófonos </v>
          </cell>
          <cell r="C3417" t="str">
            <v>m</v>
          </cell>
          <cell r="D3417">
            <v>1</v>
          </cell>
          <cell r="E3417">
            <v>6.7</v>
          </cell>
        </row>
        <row r="3418">
          <cell r="A3418">
            <v>8296</v>
          </cell>
          <cell r="B3418" t="str">
            <v>Bocina de 50 W</v>
          </cell>
          <cell r="C3418" t="str">
            <v>u</v>
          </cell>
          <cell r="D3418">
            <v>1</v>
          </cell>
          <cell r="E3418">
            <v>171.23</v>
          </cell>
        </row>
        <row r="3419">
          <cell r="A3419">
            <v>8297</v>
          </cell>
          <cell r="B3419" t="str">
            <v>Central de alarma de seguridad 8 -  32 zonas incluye instalación</v>
          </cell>
          <cell r="C3419" t="str">
            <v>u</v>
          </cell>
          <cell r="D3419">
            <v>1</v>
          </cell>
          <cell r="E3419">
            <v>559.67999999999995</v>
          </cell>
        </row>
        <row r="3420">
          <cell r="A3420">
            <v>8298</v>
          </cell>
          <cell r="B3420" t="str">
            <v xml:space="preserve">Detector IR de movimiento incluye instalación </v>
          </cell>
          <cell r="C3420" t="str">
            <v>u</v>
          </cell>
          <cell r="D3420">
            <v>1</v>
          </cell>
          <cell r="E3420">
            <v>95.03</v>
          </cell>
        </row>
        <row r="3421">
          <cell r="A3421">
            <v>8299</v>
          </cell>
          <cell r="B3421" t="str">
            <v>Amplificador - mezclador 8 canales 300W</v>
          </cell>
          <cell r="C3421" t="str">
            <v>u</v>
          </cell>
          <cell r="D3421">
            <v>1</v>
          </cell>
          <cell r="E3421">
            <v>718.01</v>
          </cell>
        </row>
        <row r="3422">
          <cell r="A3422">
            <v>8300</v>
          </cell>
          <cell r="B3422" t="str">
            <v>Pigtail Fibra MM OM3</v>
          </cell>
          <cell r="C3422" t="str">
            <v>u</v>
          </cell>
          <cell r="D3422">
            <v>1</v>
          </cell>
          <cell r="E3422">
            <v>9.31</v>
          </cell>
        </row>
        <row r="3423">
          <cell r="A3423">
            <v>8301</v>
          </cell>
          <cell r="B3423" t="str">
            <v>Faceplate doble CAT 6A</v>
          </cell>
          <cell r="C3423" t="str">
            <v>u</v>
          </cell>
          <cell r="D3423">
            <v>1</v>
          </cell>
          <cell r="E3423">
            <v>2.83</v>
          </cell>
        </row>
        <row r="3424">
          <cell r="A3424">
            <v>8302</v>
          </cell>
          <cell r="B3424" t="str">
            <v xml:space="preserve">Jack RJ-45 CAT 6A </v>
          </cell>
          <cell r="C3424" t="str">
            <v>u</v>
          </cell>
          <cell r="D3424">
            <v>1</v>
          </cell>
          <cell r="E3424">
            <v>17.309999999999999</v>
          </cell>
        </row>
        <row r="3425">
          <cell r="A3425">
            <v>8303</v>
          </cell>
          <cell r="B3425" t="str">
            <v>Switch CORE 48 puertos 10/100/1000/SPF/PWR, incluye instalación, configuración y puesta en marcha</v>
          </cell>
          <cell r="C3425" t="str">
            <v>m</v>
          </cell>
          <cell r="D3425">
            <v>1</v>
          </cell>
          <cell r="E3425">
            <v>104003.3</v>
          </cell>
        </row>
        <row r="3426">
          <cell r="A3426">
            <v>8304</v>
          </cell>
          <cell r="B3426" t="str">
            <v>Cable fibra óptica 6hilos OM3 MM</v>
          </cell>
          <cell r="C3426" t="str">
            <v>m</v>
          </cell>
          <cell r="D3426">
            <v>1</v>
          </cell>
          <cell r="E3426">
            <v>6.28</v>
          </cell>
        </row>
        <row r="3427">
          <cell r="A3427">
            <v>8305</v>
          </cell>
          <cell r="B3427" t="str">
            <v xml:space="preserve">Juego de micrófonos inalámbricos incluye consola </v>
          </cell>
          <cell r="C3427" t="str">
            <v>u</v>
          </cell>
          <cell r="D3427">
            <v>1</v>
          </cell>
          <cell r="E3427">
            <v>637.72</v>
          </cell>
        </row>
        <row r="3428">
          <cell r="A3428">
            <v>8306</v>
          </cell>
          <cell r="B3428" t="str">
            <v xml:space="preserve">Tubería PVC PESADA 1/2" incluye accesorios </v>
          </cell>
          <cell r="C3428" t="str">
            <v>m</v>
          </cell>
          <cell r="D3428">
            <v>1</v>
          </cell>
          <cell r="E3428">
            <v>1.22</v>
          </cell>
        </row>
        <row r="3429">
          <cell r="A3429">
            <v>8307</v>
          </cell>
          <cell r="B3429" t="str">
            <v>Switch 20 Puertos 10/100/1000 C2 + 4SPF</v>
          </cell>
          <cell r="C3429" t="str">
            <v>u</v>
          </cell>
          <cell r="D3429">
            <v>1</v>
          </cell>
          <cell r="E3429">
            <v>1083.1400000000001</v>
          </cell>
        </row>
        <row r="3430">
          <cell r="A3430">
            <v>8308</v>
          </cell>
          <cell r="B3430" t="str">
            <v>Punto para intercomunicador</v>
          </cell>
          <cell r="C3430" t="str">
            <v>pto</v>
          </cell>
          <cell r="D3430">
            <v>1</v>
          </cell>
          <cell r="E3430">
            <v>53.07</v>
          </cell>
        </row>
        <row r="3431">
          <cell r="A3431">
            <v>8309</v>
          </cell>
          <cell r="B3431" t="str">
            <v>intercomunicador esclavo</v>
          </cell>
          <cell r="C3431" t="str">
            <v>u</v>
          </cell>
          <cell r="D3431">
            <v>1</v>
          </cell>
          <cell r="E3431">
            <v>300.39</v>
          </cell>
        </row>
        <row r="3432">
          <cell r="A3432">
            <v>8310</v>
          </cell>
          <cell r="B3432" t="str">
            <v>Canaleta acero inoxidable (100x50x4mm) incluye accesorios inst.</v>
          </cell>
          <cell r="C3432" t="str">
            <v>m</v>
          </cell>
          <cell r="D3432">
            <v>1</v>
          </cell>
          <cell r="E3432">
            <v>20.49</v>
          </cell>
        </row>
        <row r="3433">
          <cell r="A3433">
            <v>8311</v>
          </cell>
          <cell r="B3433" t="str">
            <v>Amplificador de audio estero dos canales de 110W</v>
          </cell>
          <cell r="C3433" t="str">
            <v>u</v>
          </cell>
          <cell r="D3433">
            <v>1</v>
          </cell>
          <cell r="E3433">
            <v>455.9</v>
          </cell>
        </row>
        <row r="3434">
          <cell r="A3434">
            <v>8312</v>
          </cell>
          <cell r="B3434" t="str">
            <v>Amplificador de audio estero dos canales de 240W</v>
          </cell>
          <cell r="C3434" t="str">
            <v>u</v>
          </cell>
          <cell r="D3434">
            <v>1</v>
          </cell>
          <cell r="E3434">
            <v>622.6</v>
          </cell>
        </row>
        <row r="3435">
          <cell r="A3435">
            <v>8313</v>
          </cell>
          <cell r="B3435" t="str">
            <v>Conector Jack Cat 6A blindado (Datos)</v>
          </cell>
          <cell r="C3435" t="str">
            <v>u</v>
          </cell>
          <cell r="D3435">
            <v>1</v>
          </cell>
          <cell r="E3435">
            <v>13.47</v>
          </cell>
        </row>
        <row r="3436">
          <cell r="A3436">
            <v>8314</v>
          </cell>
          <cell r="B3436" t="str">
            <v>Conector Jack Cat 6A blindado negro (voz)</v>
          </cell>
          <cell r="C3436" t="str">
            <v>u</v>
          </cell>
          <cell r="D3436">
            <v>1</v>
          </cell>
          <cell r="E3436">
            <v>18.22</v>
          </cell>
        </row>
        <row r="3437">
          <cell r="A3437">
            <v>8315</v>
          </cell>
          <cell r="B3437" t="str">
            <v>Rack cerrado negro 2000x600</v>
          </cell>
          <cell r="C3437" t="str">
            <v>u</v>
          </cell>
          <cell r="D3437">
            <v>1</v>
          </cell>
          <cell r="E3437">
            <v>1256.26</v>
          </cell>
        </row>
        <row r="3438">
          <cell r="A3438">
            <v>8316</v>
          </cell>
          <cell r="B3438" t="str">
            <v>Placa de un puerto (Voz Datos)</v>
          </cell>
          <cell r="C3438" t="str">
            <v>u</v>
          </cell>
          <cell r="D3438">
            <v>1</v>
          </cell>
          <cell r="E3438">
            <v>2.21</v>
          </cell>
        </row>
        <row r="3439">
          <cell r="A3439">
            <v>8317</v>
          </cell>
          <cell r="B3439" t="str">
            <v xml:space="preserve">Patch Cord 7ft Cat 6A blindado </v>
          </cell>
          <cell r="C3439" t="str">
            <v>u</v>
          </cell>
          <cell r="D3439">
            <v>1</v>
          </cell>
          <cell r="E3439">
            <v>17.55</v>
          </cell>
        </row>
        <row r="3440">
          <cell r="A3440">
            <v>8318</v>
          </cell>
          <cell r="B3440" t="str">
            <v>Patch panel Modular Cat 6A 24P B.24</v>
          </cell>
          <cell r="C3440" t="str">
            <v>u</v>
          </cell>
          <cell r="D3440">
            <v>1</v>
          </cell>
          <cell r="E3440">
            <v>63.36</v>
          </cell>
        </row>
        <row r="3441">
          <cell r="A3441">
            <v>8319</v>
          </cell>
          <cell r="B3441" t="str">
            <v>Etiquetas para cableado</v>
          </cell>
          <cell r="C3441" t="str">
            <v>u</v>
          </cell>
          <cell r="D3441">
            <v>1</v>
          </cell>
          <cell r="E3441">
            <v>12.52</v>
          </cell>
        </row>
        <row r="3442">
          <cell r="A3442">
            <v>8320</v>
          </cell>
          <cell r="B3442" t="str">
            <v>Cinta velcron para cableado</v>
          </cell>
          <cell r="C3442" t="str">
            <v>u</v>
          </cell>
          <cell r="D3442">
            <v>1</v>
          </cell>
          <cell r="E3442">
            <v>14.24</v>
          </cell>
        </row>
        <row r="3443">
          <cell r="A3443">
            <v>8321</v>
          </cell>
          <cell r="B3443" t="str">
            <v>Regleta multitoma horizontal 4 tomas dobles</v>
          </cell>
          <cell r="C3443" t="str">
            <v>u</v>
          </cell>
          <cell r="D3443">
            <v>1</v>
          </cell>
          <cell r="E3443">
            <v>63.13</v>
          </cell>
        </row>
        <row r="3444">
          <cell r="A3444">
            <v>8322</v>
          </cell>
          <cell r="B3444" t="str">
            <v>Punto de instalacion de reloj master</v>
          </cell>
          <cell r="C3444" t="str">
            <v>pto</v>
          </cell>
          <cell r="D3444">
            <v>1</v>
          </cell>
          <cell r="E3444">
            <v>55.51</v>
          </cell>
        </row>
        <row r="3445">
          <cell r="A3445">
            <v>8323</v>
          </cell>
          <cell r="B3445" t="str">
            <v xml:space="preserve">Reloj analogo simple cara </v>
          </cell>
          <cell r="C3445" t="str">
            <v>u</v>
          </cell>
          <cell r="D3445">
            <v>1</v>
          </cell>
          <cell r="E3445">
            <v>246.3</v>
          </cell>
        </row>
        <row r="3446">
          <cell r="A3446">
            <v>8324</v>
          </cell>
          <cell r="B3446" t="str">
            <v>Reloj digital</v>
          </cell>
          <cell r="C3446" t="str">
            <v>u</v>
          </cell>
          <cell r="D3446">
            <v>1</v>
          </cell>
          <cell r="E3446">
            <v>413.01</v>
          </cell>
        </row>
        <row r="3447">
          <cell r="A3447">
            <v>8325</v>
          </cell>
          <cell r="B3447" t="str">
            <v>Punto de instalacion reloj digital</v>
          </cell>
          <cell r="C3447" t="str">
            <v>pto</v>
          </cell>
          <cell r="D3447">
            <v>1</v>
          </cell>
          <cell r="E3447">
            <v>53.73</v>
          </cell>
        </row>
        <row r="3448">
          <cell r="A3448">
            <v>8326</v>
          </cell>
          <cell r="B3448" t="str">
            <v>Amplificador 360W 70V  3 entradas de microfono y 2 de linea incluye instalacion</v>
          </cell>
          <cell r="C3448" t="str">
            <v>u</v>
          </cell>
          <cell r="D3448">
            <v>1</v>
          </cell>
          <cell r="E3448">
            <v>1454.26</v>
          </cell>
        </row>
        <row r="3449">
          <cell r="A3449">
            <v>8327</v>
          </cell>
          <cell r="B3449" t="str">
            <v>Programacion y puesta en marcha del sistema de Deteccion de incendios</v>
          </cell>
          <cell r="C3449" t="str">
            <v>u</v>
          </cell>
          <cell r="D3449">
            <v>1</v>
          </cell>
          <cell r="E3449">
            <v>672.45</v>
          </cell>
        </row>
        <row r="3450">
          <cell r="A3450">
            <v>8328</v>
          </cell>
          <cell r="B3450" t="str">
            <v>Programacion y puesta en marcha del sistema de llamadas de enfermeras</v>
          </cell>
          <cell r="C3450" t="str">
            <v>u</v>
          </cell>
          <cell r="D3450">
            <v>1</v>
          </cell>
          <cell r="E3450">
            <v>672.45</v>
          </cell>
        </row>
        <row r="3451">
          <cell r="A3451">
            <v>8329</v>
          </cell>
          <cell r="B3451" t="str">
            <v>Programacion y puesta en marcha del sistema de accesos</v>
          </cell>
          <cell r="C3451" t="str">
            <v>u</v>
          </cell>
          <cell r="D3451">
            <v>1</v>
          </cell>
          <cell r="E3451">
            <v>672.45</v>
          </cell>
        </row>
        <row r="3452">
          <cell r="A3452">
            <v>8330</v>
          </cell>
          <cell r="B3452" t="str">
            <v>Programacion y puesta en marcha del sistema de relojes</v>
          </cell>
          <cell r="C3452" t="str">
            <v>u</v>
          </cell>
          <cell r="D3452">
            <v>1</v>
          </cell>
          <cell r="E3452">
            <v>672.45</v>
          </cell>
        </row>
        <row r="3453">
          <cell r="A3453">
            <v>8331</v>
          </cell>
          <cell r="B3453" t="str">
            <v>Estructura tipo T para canaleta ranurada tipo ducto clip de tol galvanizado 1,4mm de 10x10cm con derivacion a canaleta de 30x10cm, con tapa de 0,9mm</v>
          </cell>
          <cell r="C3453" t="str">
            <v>u</v>
          </cell>
          <cell r="D3453">
            <v>1</v>
          </cell>
          <cell r="E3453">
            <v>34.75</v>
          </cell>
        </row>
        <row r="3454">
          <cell r="A3454">
            <v>8332</v>
          </cell>
          <cell r="B3454" t="str">
            <v>Canaleta metalica tipo ducto clip base ranurada  de tol galvanizada de 1,4mm 10x10cm con tapa de 0,9mm</v>
          </cell>
          <cell r="C3454" t="str">
            <v>m</v>
          </cell>
          <cell r="D3454">
            <v>1</v>
          </cell>
          <cell r="E3454">
            <v>34.57</v>
          </cell>
        </row>
        <row r="3455">
          <cell r="A3455">
            <v>8333</v>
          </cell>
          <cell r="B3455" t="str">
            <v>Angulo de 45° para canaleta metalica ranurada tipo ducto clip, tol galvanizado de 1,4mm de 10x10cm con tapa de 0,9mm</v>
          </cell>
          <cell r="C3455" t="str">
            <v>u</v>
          </cell>
          <cell r="D3455">
            <v>1</v>
          </cell>
          <cell r="E3455">
            <v>22.86</v>
          </cell>
        </row>
        <row r="3456">
          <cell r="A3456">
            <v>8334</v>
          </cell>
          <cell r="B3456" t="str">
            <v>Angulo de 90° para canaleta metalica ranurada tipo ducto clip, tol galvanizado de 1,4mm de 10x10cm con tapa de 0,9mm</v>
          </cell>
          <cell r="C3456" t="str">
            <v>u</v>
          </cell>
          <cell r="D3456">
            <v>1</v>
          </cell>
          <cell r="E3456">
            <v>22.86</v>
          </cell>
        </row>
        <row r="3457">
          <cell r="A3457">
            <v>8335</v>
          </cell>
          <cell r="B3457" t="str">
            <v>soporte de muro o pared para sujetar canaletas de 30x10cm</v>
          </cell>
          <cell r="C3457" t="str">
            <v>u</v>
          </cell>
          <cell r="D3457">
            <v>1</v>
          </cell>
          <cell r="E3457">
            <v>37.46</v>
          </cell>
        </row>
        <row r="3458">
          <cell r="A3458">
            <v>8336</v>
          </cell>
          <cell r="B3458" t="str">
            <v>Estructura tipo T para canaleta ranurada tipo ducto clip de tol galvanizado 1,4mm de 30x10cm con derivacion a canaleta de 30x10cm, con tapa de 0,9mm</v>
          </cell>
          <cell r="C3458" t="str">
            <v>u</v>
          </cell>
          <cell r="D3458">
            <v>1</v>
          </cell>
          <cell r="E3458">
            <v>37.39</v>
          </cell>
        </row>
        <row r="3459">
          <cell r="A3459">
            <v>8337</v>
          </cell>
          <cell r="B3459" t="str">
            <v>Angulo de 45° para canaleta metalica ranurada tipo ducto clip, tol galvanizado de 1,4mm de 30x10cm con tapa de 0,9mm</v>
          </cell>
          <cell r="C3459" t="str">
            <v>u</v>
          </cell>
          <cell r="D3459">
            <v>1</v>
          </cell>
          <cell r="E3459">
            <v>30.55</v>
          </cell>
        </row>
        <row r="3460">
          <cell r="A3460">
            <v>8338</v>
          </cell>
          <cell r="B3460" t="str">
            <v>Angulo de 90° para canaleta metalica ranurada tipo ducto clip, tol galvanizado de 1,4mm de 30x10cm con tapa de 0,9mm</v>
          </cell>
          <cell r="C3460" t="str">
            <v>u</v>
          </cell>
          <cell r="D3460">
            <v>1</v>
          </cell>
          <cell r="E3460">
            <v>30.55</v>
          </cell>
        </row>
        <row r="3461">
          <cell r="A3461">
            <v>8339</v>
          </cell>
          <cell r="B3461" t="str">
            <v>UPS 2KVA ON LINEA</v>
          </cell>
          <cell r="C3461" t="str">
            <v>u</v>
          </cell>
          <cell r="D3461">
            <v>1</v>
          </cell>
          <cell r="E3461">
            <v>1518.52</v>
          </cell>
        </row>
        <row r="3462">
          <cell r="A3462">
            <v>8340</v>
          </cell>
          <cell r="B3462" t="str">
            <v>Switch  de 24 puertos 10/100/1000  C2 POE</v>
          </cell>
          <cell r="C3462" t="str">
            <v>u</v>
          </cell>
          <cell r="D3462">
            <v>1</v>
          </cell>
          <cell r="E3462">
            <v>1995.06</v>
          </cell>
        </row>
        <row r="3463">
          <cell r="A3463">
            <v>8341</v>
          </cell>
          <cell r="B3463" t="str">
            <v>Access point 802.11b 802.11g</v>
          </cell>
          <cell r="C3463" t="str">
            <v>u</v>
          </cell>
          <cell r="D3463">
            <v>1</v>
          </cell>
          <cell r="E3463">
            <v>597.22</v>
          </cell>
        </row>
        <row r="3464">
          <cell r="A3464">
            <v>8342</v>
          </cell>
          <cell r="B3464" t="str">
            <v>Switch 12 puertos 10/100/1000</v>
          </cell>
          <cell r="C3464" t="str">
            <v>u</v>
          </cell>
          <cell r="D3464">
            <v>1</v>
          </cell>
          <cell r="E3464">
            <v>464.15</v>
          </cell>
        </row>
        <row r="3465">
          <cell r="A3465">
            <v>8343</v>
          </cell>
          <cell r="B3465" t="str">
            <v>Acometida Backbone monomodo 6 hilos</v>
          </cell>
          <cell r="C3465" t="str">
            <v>m</v>
          </cell>
          <cell r="D3465">
            <v>1</v>
          </cell>
          <cell r="E3465">
            <v>8.83</v>
          </cell>
        </row>
        <row r="3466">
          <cell r="A3466">
            <v>8344</v>
          </cell>
          <cell r="B3466" t="str">
            <v>Pozo telefonico de 100 bloques 2 convergencias incluye excavacion y desalojo</v>
          </cell>
          <cell r="C3466" t="str">
            <v>u</v>
          </cell>
          <cell r="D3466">
            <v>1</v>
          </cell>
          <cell r="E3466">
            <v>1798.29</v>
          </cell>
        </row>
        <row r="3467">
          <cell r="A3467">
            <v>8345</v>
          </cell>
          <cell r="B3467" t="str">
            <v>Pozo telefonico de 100 bloques 3 convergencias incluye excavacion y desalojo</v>
          </cell>
          <cell r="C3467" t="str">
            <v>u</v>
          </cell>
          <cell r="D3467">
            <v>1</v>
          </cell>
          <cell r="E3467">
            <v>1817.53</v>
          </cell>
        </row>
        <row r="3468">
          <cell r="A3468">
            <v>8346</v>
          </cell>
          <cell r="B3468" t="str">
            <v>Pozo de 0,80x0,8x1,20m incluye tapa y cerco metalico</v>
          </cell>
          <cell r="C3468" t="str">
            <v>u</v>
          </cell>
          <cell r="D3468">
            <v>1</v>
          </cell>
          <cell r="E3468">
            <v>226.01</v>
          </cell>
        </row>
        <row r="3469">
          <cell r="A3469">
            <v>8347</v>
          </cell>
          <cell r="B3469" t="str">
            <v>Canalizacion de 12 vias +4 triaductos</v>
          </cell>
          <cell r="C3469" t="str">
            <v>m</v>
          </cell>
          <cell r="D3469">
            <v>1</v>
          </cell>
          <cell r="E3469">
            <v>85.12</v>
          </cell>
        </row>
        <row r="3470">
          <cell r="A3470">
            <v>8348</v>
          </cell>
          <cell r="B3470" t="str">
            <v>Canalizacion de 4vias +2triaductos</v>
          </cell>
          <cell r="C3470" t="str">
            <v>m</v>
          </cell>
          <cell r="D3470">
            <v>1</v>
          </cell>
          <cell r="E3470">
            <v>38.979999999999997</v>
          </cell>
        </row>
        <row r="3471">
          <cell r="A3471">
            <v>8349</v>
          </cell>
          <cell r="B3471" t="str">
            <v>PLC, 6 IN/6 OUT RELAY, 24 V dc power</v>
          </cell>
          <cell r="C3471" t="str">
            <v>u</v>
          </cell>
          <cell r="D3471">
            <v>1</v>
          </cell>
          <cell r="E3471">
            <v>775.07</v>
          </cell>
        </row>
        <row r="3472">
          <cell r="A3472">
            <v>8350</v>
          </cell>
          <cell r="B3472" t="str">
            <v>Módulo de salida RELAY (8 salidas)</v>
          </cell>
          <cell r="C3472" t="str">
            <v>u</v>
          </cell>
          <cell r="D3472">
            <v>1</v>
          </cell>
          <cell r="E3472">
            <v>198.02</v>
          </cell>
        </row>
        <row r="3473">
          <cell r="A3473">
            <v>8351</v>
          </cell>
          <cell r="B3473" t="str">
            <v>Módulo de entrada digital  (8 entradas )</v>
          </cell>
          <cell r="C3473" t="str">
            <v>u</v>
          </cell>
          <cell r="D3473">
            <v>1</v>
          </cell>
          <cell r="E3473">
            <v>198.02</v>
          </cell>
        </row>
        <row r="3474">
          <cell r="A3474">
            <v>8352</v>
          </cell>
          <cell r="B3474" t="str">
            <v>PLC, 20 IN/12 OUT RELAY, 110/240 V ac power</v>
          </cell>
          <cell r="C3474" t="str">
            <v>u</v>
          </cell>
          <cell r="D3474">
            <v>1</v>
          </cell>
          <cell r="E3474">
            <v>994.36</v>
          </cell>
        </row>
        <row r="3475">
          <cell r="A3475">
            <v>8353</v>
          </cell>
          <cell r="B3475" t="str">
            <v>Fuente 240W, 10A, 24 V cd   115/230VAC AUTOSELEC</v>
          </cell>
          <cell r="C3475" t="str">
            <v>u</v>
          </cell>
          <cell r="D3475">
            <v>1</v>
          </cell>
          <cell r="E3475">
            <v>428.84</v>
          </cell>
        </row>
        <row r="3476">
          <cell r="A3476">
            <v>8354</v>
          </cell>
          <cell r="B3476" t="str">
            <v>Bornera tipo DIN 35 (4 conductores AWG 28 - 12)</v>
          </cell>
          <cell r="C3476" t="str">
            <v>u</v>
          </cell>
          <cell r="D3476">
            <v>1</v>
          </cell>
          <cell r="E3476">
            <v>2.2799999999999998</v>
          </cell>
        </row>
        <row r="3477">
          <cell r="A3477">
            <v>8355</v>
          </cell>
          <cell r="B3477" t="str">
            <v>Placa final e intermedia (AWG 28 - 12)</v>
          </cell>
          <cell r="C3477" t="str">
            <v>u</v>
          </cell>
          <cell r="D3477">
            <v>1</v>
          </cell>
          <cell r="E3477">
            <v>0.76</v>
          </cell>
        </row>
        <row r="3478">
          <cell r="A3478">
            <v>8356</v>
          </cell>
          <cell r="B3478" t="str">
            <v>Micro PLC/RC  (8 entradas, 4 salidas RELAY)</v>
          </cell>
          <cell r="C3478" t="str">
            <v>u</v>
          </cell>
          <cell r="D3478">
            <v>1</v>
          </cell>
          <cell r="E3478">
            <v>192.92</v>
          </cell>
        </row>
        <row r="3479">
          <cell r="A3479">
            <v>8357</v>
          </cell>
          <cell r="B3479" t="str">
            <v>Micro PLC/RC  (8 entradas, 4 salidas RELAY - ETHERNET)</v>
          </cell>
          <cell r="C3479" t="str">
            <v>U</v>
          </cell>
          <cell r="D3479">
            <v>1</v>
          </cell>
          <cell r="E3479">
            <v>385.28</v>
          </cell>
        </row>
        <row r="3480">
          <cell r="A3480">
            <v>8358</v>
          </cell>
          <cell r="B3480" t="str">
            <v>Tablero tipo NEMA 3X (40x60x20)</v>
          </cell>
          <cell r="C3480" t="str">
            <v>u</v>
          </cell>
          <cell r="D3480">
            <v>1</v>
          </cell>
          <cell r="E3480">
            <v>108.36</v>
          </cell>
        </row>
        <row r="3481">
          <cell r="A3481">
            <v>8359</v>
          </cell>
          <cell r="B3481" t="str">
            <v>Marquilla termocontraible AWG 12-18</v>
          </cell>
          <cell r="C3481" t="str">
            <v>u</v>
          </cell>
          <cell r="D3481">
            <v>1</v>
          </cell>
          <cell r="E3481">
            <v>3.13</v>
          </cell>
        </row>
        <row r="3482">
          <cell r="A3482">
            <v>8360</v>
          </cell>
          <cell r="B3482" t="str">
            <v>Central telefónica híbrida ( mínimo 37 usuarios) (incluye fuente poder, tarjeta análoga 16 puertos)</v>
          </cell>
          <cell r="C3482" t="str">
            <v>u</v>
          </cell>
          <cell r="D3482">
            <v>1</v>
          </cell>
          <cell r="E3482">
            <v>4035.37</v>
          </cell>
        </row>
        <row r="3483">
          <cell r="A3483">
            <v>8361</v>
          </cell>
          <cell r="B3483" t="str">
            <v>Faceplate simple CAT 6A</v>
          </cell>
          <cell r="C3483" t="str">
            <v>u</v>
          </cell>
          <cell r="D3483">
            <v>1</v>
          </cell>
          <cell r="E3483">
            <v>2.67</v>
          </cell>
        </row>
        <row r="3484">
          <cell r="A3484">
            <v>8362</v>
          </cell>
          <cell r="B3484" t="str">
            <v xml:space="preserve">Cámara PTZ domo antibandálica </v>
          </cell>
          <cell r="C3484" t="str">
            <v>u</v>
          </cell>
          <cell r="D3484">
            <v>1</v>
          </cell>
          <cell r="E3484">
            <v>2635.44</v>
          </cell>
        </row>
        <row r="3485">
          <cell r="A3485">
            <v>8363</v>
          </cell>
          <cell r="B3485" t="str">
            <v>Cámara antibandálica tipo BULLET + HOUSING</v>
          </cell>
          <cell r="C3485" t="str">
            <v>u</v>
          </cell>
          <cell r="D3485">
            <v>1</v>
          </cell>
          <cell r="E3485">
            <v>647.79999999999995</v>
          </cell>
        </row>
        <row r="3486">
          <cell r="A3486">
            <v>8364</v>
          </cell>
          <cell r="B3486" t="str">
            <v xml:space="preserve">Servidor para sistema de monitoreo </v>
          </cell>
          <cell r="C3486" t="str">
            <v>u</v>
          </cell>
          <cell r="D3486">
            <v>1</v>
          </cell>
          <cell r="E3486">
            <v>2206.4699999999998</v>
          </cell>
        </row>
        <row r="3487">
          <cell r="A3487">
            <v>8365</v>
          </cell>
          <cell r="B3487" t="str">
            <v xml:space="preserve">Software para sistema de monitoreo (32 cámaras) incluye configuración y puesta en marcha </v>
          </cell>
          <cell r="C3487" t="str">
            <v>u</v>
          </cell>
          <cell r="D3487">
            <v>1</v>
          </cell>
          <cell r="E3487">
            <v>3130.59</v>
          </cell>
        </row>
        <row r="3488">
          <cell r="A3488">
            <v>8366</v>
          </cell>
          <cell r="B3488" t="str">
            <v>Sistema de integración para control de iluminación (HMI, montaje y puesta en marcha)</v>
          </cell>
          <cell r="C3488" t="str">
            <v>u</v>
          </cell>
          <cell r="D3488">
            <v>1</v>
          </cell>
          <cell r="E3488">
            <v>5054.1099999999997</v>
          </cell>
        </row>
        <row r="3489">
          <cell r="A3489">
            <v>8367</v>
          </cell>
          <cell r="B3489" t="str">
            <v xml:space="preserve">Contactor trifásico 5 Amp 24 Vdc Alimentación </v>
          </cell>
          <cell r="C3489" t="str">
            <v>u</v>
          </cell>
          <cell r="D3489">
            <v>1</v>
          </cell>
          <cell r="E3489">
            <v>51.38</v>
          </cell>
        </row>
        <row r="3490">
          <cell r="A3490">
            <v>8368</v>
          </cell>
          <cell r="B3490" t="str">
            <v xml:space="preserve">Contactor trifásico 10 Amp 24 Vdc Alimentación </v>
          </cell>
          <cell r="C3490" t="str">
            <v>u</v>
          </cell>
          <cell r="D3490">
            <v>1</v>
          </cell>
          <cell r="E3490">
            <v>60.36</v>
          </cell>
        </row>
        <row r="3491">
          <cell r="A3491">
            <v>8369</v>
          </cell>
          <cell r="B3491" t="str">
            <v xml:space="preserve">Cerradura electromagnética para prisión </v>
          </cell>
          <cell r="C3491" t="str">
            <v>u</v>
          </cell>
          <cell r="D3491">
            <v>1</v>
          </cell>
          <cell r="E3491">
            <v>734.87</v>
          </cell>
        </row>
        <row r="3492">
          <cell r="A3492">
            <v>8370</v>
          </cell>
          <cell r="B3492" t="str">
            <v>Consola 4 entradas,2 salidas (mono y 2 stereo )</v>
          </cell>
          <cell r="C3492" t="str">
            <v>u</v>
          </cell>
          <cell r="D3492">
            <v>1</v>
          </cell>
          <cell r="E3492">
            <v>152.38</v>
          </cell>
        </row>
        <row r="3493">
          <cell r="A3493">
            <v>8371</v>
          </cell>
          <cell r="B3493" t="str">
            <v>Consola 10 entradas,4 salidas (mono y 2 stereo )</v>
          </cell>
          <cell r="C3493" t="str">
            <v>u</v>
          </cell>
          <cell r="D3493">
            <v>1</v>
          </cell>
          <cell r="E3493">
            <v>212.65</v>
          </cell>
        </row>
        <row r="3494">
          <cell r="A3494">
            <v>8372</v>
          </cell>
          <cell r="B3494" t="str">
            <v>Caja ampllificada de 300 W/120V (sin pedestal)</v>
          </cell>
          <cell r="C3494" t="str">
            <v>u</v>
          </cell>
          <cell r="D3494">
            <v>1</v>
          </cell>
          <cell r="E3494">
            <v>347.56</v>
          </cell>
        </row>
        <row r="3495">
          <cell r="A3495">
            <v>8373</v>
          </cell>
          <cell r="B3495" t="str">
            <v>Parlante empotrado para techo 5"/10W 8 OHM</v>
          </cell>
          <cell r="C3495" t="str">
            <v>u</v>
          </cell>
          <cell r="D3495">
            <v>1</v>
          </cell>
          <cell r="E3495">
            <v>102.22</v>
          </cell>
        </row>
        <row r="3496">
          <cell r="A3496">
            <v>8374</v>
          </cell>
          <cell r="B3496" t="str">
            <v>Medidor digital de parámetros eléctricos (incluye trasnformador)</v>
          </cell>
          <cell r="C3496" t="str">
            <v>u</v>
          </cell>
          <cell r="D3496">
            <v>1</v>
          </cell>
          <cell r="E3496">
            <v>1182.4100000000001</v>
          </cell>
        </row>
        <row r="3497">
          <cell r="A3497">
            <v>8375</v>
          </cell>
          <cell r="B3497" t="str">
            <v>Luz piloto  (rojo-verde-naranja) LED</v>
          </cell>
          <cell r="C3497" t="str">
            <v>u</v>
          </cell>
          <cell r="D3497">
            <v>1</v>
          </cell>
          <cell r="E3497">
            <v>14.05</v>
          </cell>
        </row>
        <row r="3498">
          <cell r="A3498">
            <v>8376</v>
          </cell>
          <cell r="B3498" t="str">
            <v xml:space="preserve">Contactor trifásico de 100 Amp, bobina 220 V </v>
          </cell>
          <cell r="C3498" t="str">
            <v>u</v>
          </cell>
          <cell r="D3498">
            <v>1</v>
          </cell>
          <cell r="E3498">
            <v>505.78</v>
          </cell>
        </row>
        <row r="3499">
          <cell r="A3499">
            <v>8377</v>
          </cell>
          <cell r="B3499" t="str">
            <v xml:space="preserve">Switch selector con cerradura para seguridad de encendido </v>
          </cell>
          <cell r="C3499" t="str">
            <v>u</v>
          </cell>
          <cell r="D3499">
            <v>1</v>
          </cell>
          <cell r="E3499">
            <v>135.31</v>
          </cell>
        </row>
        <row r="3500">
          <cell r="A3500">
            <v>8378</v>
          </cell>
          <cell r="B3500" t="str">
            <v>Selector de 2 posiciones (on/off)</v>
          </cell>
          <cell r="C3500" t="str">
            <v>u</v>
          </cell>
          <cell r="D3500">
            <v>1</v>
          </cell>
          <cell r="E3500">
            <v>20.39</v>
          </cell>
        </row>
        <row r="3501">
          <cell r="A3501">
            <v>8379</v>
          </cell>
          <cell r="B3501" t="str">
            <v>Interruptor termomagnético de 3P 75A</v>
          </cell>
          <cell r="C3501" t="str">
            <v>u</v>
          </cell>
          <cell r="D3501">
            <v>1</v>
          </cell>
          <cell r="E3501">
            <v>263.55</v>
          </cell>
        </row>
        <row r="3502">
          <cell r="A3502">
            <v>8380</v>
          </cell>
          <cell r="B3502" t="str">
            <v xml:space="preserve">Terminales tipo talón para cables 250 MCM </v>
          </cell>
          <cell r="C3502" t="str">
            <v>u</v>
          </cell>
          <cell r="D3502">
            <v>1</v>
          </cell>
          <cell r="E3502">
            <v>17.920000000000002</v>
          </cell>
        </row>
        <row r="3503">
          <cell r="A3503">
            <v>8381</v>
          </cell>
          <cell r="B3503" t="str">
            <v>Switch de 24 puertos capa 2 con 4 SFP</v>
          </cell>
          <cell r="C3503" t="str">
            <v>u</v>
          </cell>
          <cell r="D3503">
            <v>1</v>
          </cell>
          <cell r="E3503">
            <v>4871.66</v>
          </cell>
        </row>
        <row r="3504">
          <cell r="A3504">
            <v>8382</v>
          </cell>
          <cell r="B3504" t="str">
            <v>Switch de 48 puertos capa 2 con 4 SFP</v>
          </cell>
          <cell r="C3504" t="str">
            <v>u</v>
          </cell>
          <cell r="D3504">
            <v>1</v>
          </cell>
          <cell r="E3504">
            <v>8749.49</v>
          </cell>
        </row>
        <row r="3505">
          <cell r="A3505">
            <v>8383</v>
          </cell>
          <cell r="B3505" t="str">
            <v>Switch de 48 puertos capa 3 con 4 SFP</v>
          </cell>
          <cell r="C3505" t="str">
            <v>u</v>
          </cell>
          <cell r="D3505">
            <v>1</v>
          </cell>
          <cell r="E3505">
            <v>16296.89</v>
          </cell>
        </row>
        <row r="3506">
          <cell r="A3506">
            <v>8384</v>
          </cell>
          <cell r="B3506" t="str">
            <v>Pigtails LC</v>
          </cell>
          <cell r="C3506" t="str">
            <v>u</v>
          </cell>
          <cell r="D3506">
            <v>1</v>
          </cell>
          <cell r="E3506">
            <v>31.96</v>
          </cell>
        </row>
        <row r="3507">
          <cell r="A3507">
            <v>8385</v>
          </cell>
          <cell r="B3507" t="str">
            <v>Patch cord de fibra optica 3mt duplex</v>
          </cell>
          <cell r="C3507" t="str">
            <v>u</v>
          </cell>
          <cell r="D3507">
            <v>1</v>
          </cell>
          <cell r="E3507">
            <v>82.1</v>
          </cell>
        </row>
        <row r="3508">
          <cell r="A3508">
            <v>8386</v>
          </cell>
          <cell r="B3508" t="str">
            <v>Bandeja de fibra optica 12 puertos con conectores LC</v>
          </cell>
          <cell r="C3508" t="str">
            <v>u</v>
          </cell>
          <cell r="D3508">
            <v>1</v>
          </cell>
          <cell r="E3508">
            <v>664.75</v>
          </cell>
        </row>
        <row r="3509">
          <cell r="A3509">
            <v>8387</v>
          </cell>
          <cell r="B3509" t="str">
            <v>Televisor de 32" LCD</v>
          </cell>
          <cell r="C3509" t="str">
            <v>u</v>
          </cell>
          <cell r="D3509">
            <v>1</v>
          </cell>
          <cell r="E3509">
            <v>848.02</v>
          </cell>
        </row>
        <row r="3510">
          <cell r="A3510">
            <v>8388</v>
          </cell>
          <cell r="B3510" t="str">
            <v xml:space="preserve">Marcador electrónico multideporte (dígito 25 cm tipo LED, 1,50x0,80x0,12) incluye instalación y puesta en marcha </v>
          </cell>
          <cell r="C3510" t="str">
            <v>m</v>
          </cell>
          <cell r="D3510">
            <v>1</v>
          </cell>
          <cell r="E3510">
            <v>3193.16</v>
          </cell>
        </row>
        <row r="3511">
          <cell r="A3511">
            <v>8389</v>
          </cell>
          <cell r="B3511" t="str">
            <v>Wireless controller con licencia 15AP, incluye soporte para</v>
          </cell>
          <cell r="C3511" t="str">
            <v>u</v>
          </cell>
          <cell r="D3511">
            <v>1</v>
          </cell>
          <cell r="E3511">
            <v>5674.1</v>
          </cell>
        </row>
        <row r="3512">
          <cell r="A3512">
            <v>8390</v>
          </cell>
          <cell r="B3512" t="str">
            <v>Instalacion, configuracion, capacitacion y puesta en marcha elementos de networking</v>
          </cell>
          <cell r="C3512" t="str">
            <v>u</v>
          </cell>
          <cell r="D3512">
            <v>1</v>
          </cell>
          <cell r="E3512">
            <v>4580.6000000000004</v>
          </cell>
        </row>
        <row r="3513">
          <cell r="A3513">
            <v>8391</v>
          </cell>
          <cell r="B3513" t="str">
            <v>Camara de monitoreo</v>
          </cell>
          <cell r="C3513" t="str">
            <v>u</v>
          </cell>
          <cell r="D3513">
            <v>1</v>
          </cell>
          <cell r="E3513">
            <v>675.25</v>
          </cell>
        </row>
        <row r="3514">
          <cell r="A3514">
            <v>8392</v>
          </cell>
          <cell r="B3514" t="str">
            <v>Equipos para monitoreo data center</v>
          </cell>
          <cell r="C3514" t="str">
            <v>u</v>
          </cell>
          <cell r="D3514">
            <v>1</v>
          </cell>
          <cell r="E3514">
            <v>3752.89</v>
          </cell>
        </row>
        <row r="3515">
          <cell r="A3515">
            <v>8393</v>
          </cell>
          <cell r="B3515" t="str">
            <v>Sensor integrador</v>
          </cell>
          <cell r="C3515" t="str">
            <v>u</v>
          </cell>
          <cell r="D3515">
            <v>1</v>
          </cell>
          <cell r="E3515">
            <v>465.58</v>
          </cell>
        </row>
        <row r="3516">
          <cell r="A3516">
            <v>8394</v>
          </cell>
          <cell r="B3516" t="str">
            <v>Consola de control incluye dos baterias</v>
          </cell>
          <cell r="C3516" t="str">
            <v>u</v>
          </cell>
          <cell r="D3516">
            <v>1</v>
          </cell>
          <cell r="E3516">
            <v>2620.5700000000002</v>
          </cell>
        </row>
        <row r="3517">
          <cell r="A3517">
            <v>8395</v>
          </cell>
          <cell r="B3517" t="str">
            <v>Campara 6"</v>
          </cell>
          <cell r="C3517" t="str">
            <v>u</v>
          </cell>
          <cell r="D3517">
            <v>1</v>
          </cell>
          <cell r="E3517">
            <v>149.61000000000001</v>
          </cell>
        </row>
        <row r="3518">
          <cell r="A3518">
            <v>8396</v>
          </cell>
          <cell r="B3518" t="str">
            <v>Pulsante de aborto</v>
          </cell>
          <cell r="C3518" t="str">
            <v>u</v>
          </cell>
          <cell r="D3518">
            <v>1</v>
          </cell>
          <cell r="E3518">
            <v>170</v>
          </cell>
        </row>
        <row r="3519">
          <cell r="A3519">
            <v>8397</v>
          </cell>
          <cell r="B3519" t="str">
            <v>Pulsante de descarga</v>
          </cell>
          <cell r="C3519" t="str">
            <v>u</v>
          </cell>
          <cell r="D3519">
            <v>1</v>
          </cell>
          <cell r="E3519">
            <v>216.63</v>
          </cell>
        </row>
        <row r="3520">
          <cell r="A3520">
            <v>8398</v>
          </cell>
          <cell r="B3520" t="str">
            <v xml:space="preserve">Detector ionico </v>
          </cell>
          <cell r="C3520" t="str">
            <v>u</v>
          </cell>
          <cell r="D3520">
            <v>1</v>
          </cell>
          <cell r="E3520">
            <v>150.76</v>
          </cell>
        </row>
        <row r="3521">
          <cell r="A3521">
            <v>8399</v>
          </cell>
          <cell r="B3521" t="str">
            <v>Cilindro FM200, 130lb</v>
          </cell>
          <cell r="C3521" t="str">
            <v>u</v>
          </cell>
          <cell r="D3521">
            <v>1</v>
          </cell>
          <cell r="E3521">
            <v>2212.6799999999998</v>
          </cell>
        </row>
        <row r="3522">
          <cell r="A3522">
            <v>8400</v>
          </cell>
          <cell r="B3522" t="str">
            <v>Valvula actuadora Manual</v>
          </cell>
          <cell r="C3522" t="str">
            <v>u</v>
          </cell>
          <cell r="D3522">
            <v>1</v>
          </cell>
          <cell r="E3522">
            <v>73.12</v>
          </cell>
        </row>
        <row r="3523">
          <cell r="A3523">
            <v>8401</v>
          </cell>
          <cell r="B3523" t="str">
            <v xml:space="preserve"> Valvula actuadora electrica</v>
          </cell>
          <cell r="C3523" t="str">
            <v>u</v>
          </cell>
          <cell r="D3523">
            <v>1</v>
          </cell>
          <cell r="E3523">
            <v>378.41</v>
          </cell>
        </row>
        <row r="3524">
          <cell r="A3524">
            <v>8402</v>
          </cell>
          <cell r="B3524" t="str">
            <v>Modulo auxiliar Relay (ARM-2)</v>
          </cell>
          <cell r="C3524" t="str">
            <v>u</v>
          </cell>
          <cell r="D3524">
            <v>1</v>
          </cell>
          <cell r="E3524">
            <v>154.97999999999999</v>
          </cell>
        </row>
        <row r="3525">
          <cell r="A3525">
            <v>8403</v>
          </cell>
          <cell r="B3525" t="str">
            <v>Estacion Selenoide Lock-Out Keyed LOS-1</v>
          </cell>
          <cell r="C3525" t="str">
            <v>u</v>
          </cell>
          <cell r="D3525">
            <v>1</v>
          </cell>
          <cell r="E3525">
            <v>134.52000000000001</v>
          </cell>
        </row>
        <row r="3526">
          <cell r="A3526">
            <v>8404</v>
          </cell>
          <cell r="B3526" t="str">
            <v xml:space="preserve"> Nozzle, 360 1/2 inch (15mm) Novec 1230 Fluid, Brass</v>
          </cell>
          <cell r="C3526" t="str">
            <v>u</v>
          </cell>
          <cell r="D3526">
            <v>1</v>
          </cell>
          <cell r="E3526">
            <v>98.7</v>
          </cell>
        </row>
        <row r="3527">
          <cell r="A3527">
            <v>8405</v>
          </cell>
          <cell r="B3527" t="str">
            <v xml:space="preserve"> Nozzle, 360 3/4 inch (19mm) Novec 1230 Fluid, Brass</v>
          </cell>
          <cell r="C3527" t="str">
            <v>u</v>
          </cell>
          <cell r="D3527">
            <v>1</v>
          </cell>
          <cell r="E3527">
            <v>104.6</v>
          </cell>
        </row>
        <row r="3528">
          <cell r="A3528">
            <v>8406</v>
          </cell>
          <cell r="B3528" t="str">
            <v xml:space="preserve"> Nozzle, 360 1 inch (25mm) Novec 1230 Fluid, Brass</v>
          </cell>
          <cell r="C3528" t="str">
            <v>u</v>
          </cell>
          <cell r="D3528">
            <v>1</v>
          </cell>
          <cell r="E3528">
            <v>105.52</v>
          </cell>
        </row>
        <row r="3529">
          <cell r="A3529">
            <v>8407</v>
          </cell>
          <cell r="B3529" t="str">
            <v>Caja  WP .BBK-1</v>
          </cell>
          <cell r="C3529" t="str">
            <v>u</v>
          </cell>
          <cell r="D3529">
            <v>1</v>
          </cell>
          <cell r="E3529">
            <v>42.25</v>
          </cell>
        </row>
        <row r="3530">
          <cell r="A3530">
            <v>8408</v>
          </cell>
          <cell r="B3530" t="str">
            <v>Agent FM200</v>
          </cell>
          <cell r="C3530" t="str">
            <v>u</v>
          </cell>
          <cell r="D3530">
            <v>1</v>
          </cell>
          <cell r="E3530">
            <v>31.6</v>
          </cell>
        </row>
        <row r="3531">
          <cell r="A3531">
            <v>8409</v>
          </cell>
          <cell r="B3531" t="str">
            <v xml:space="preserve">Tuberia negra de 1" </v>
          </cell>
          <cell r="C3531" t="str">
            <v>m</v>
          </cell>
          <cell r="D3531">
            <v>1</v>
          </cell>
          <cell r="E3531">
            <v>11.45</v>
          </cell>
        </row>
        <row r="3532">
          <cell r="A3532">
            <v>8410</v>
          </cell>
          <cell r="B3532" t="str">
            <v>Punto para boton de salida</v>
          </cell>
          <cell r="C3532" t="str">
            <v>pto</v>
          </cell>
          <cell r="D3532">
            <v>1</v>
          </cell>
          <cell r="E3532">
            <v>41.45</v>
          </cell>
        </row>
        <row r="3533">
          <cell r="A3533">
            <v>8411</v>
          </cell>
          <cell r="B3533" t="str">
            <v>Punto para lectora de proximidad</v>
          </cell>
          <cell r="C3533" t="str">
            <v>pto</v>
          </cell>
          <cell r="D3533">
            <v>1</v>
          </cell>
          <cell r="E3533">
            <v>37.549999999999997</v>
          </cell>
        </row>
        <row r="3534">
          <cell r="A3534">
            <v>8412</v>
          </cell>
          <cell r="B3534" t="str">
            <v xml:space="preserve">Agente novec </v>
          </cell>
          <cell r="C3534" t="str">
            <v>u</v>
          </cell>
          <cell r="D3534">
            <v>1</v>
          </cell>
          <cell r="E3534">
            <v>34.119999999999997</v>
          </cell>
        </row>
        <row r="3535">
          <cell r="A3535">
            <v>8413</v>
          </cell>
          <cell r="B3535" t="str">
            <v>Fuente de poder 24V 1A AC/DC</v>
          </cell>
          <cell r="C3535" t="str">
            <v>u</v>
          </cell>
          <cell r="D3535">
            <v>1</v>
          </cell>
          <cell r="E3535">
            <v>231.36</v>
          </cell>
        </row>
        <row r="3536">
          <cell r="A3536">
            <v>8414</v>
          </cell>
          <cell r="B3536" t="str">
            <v>Caja biometrica incluye computador y programas</v>
          </cell>
          <cell r="C3536" t="str">
            <v>u</v>
          </cell>
          <cell r="D3536">
            <v>1</v>
          </cell>
          <cell r="E3536">
            <v>2074.5</v>
          </cell>
        </row>
        <row r="3537">
          <cell r="A3537">
            <v>8415</v>
          </cell>
          <cell r="B3537" t="str">
            <v>Switch capa 2 10/100/1000 48puertos 4SFP LAN base imagen Incluye Transceiver SPF-10G</v>
          </cell>
          <cell r="C3537" t="str">
            <v>u</v>
          </cell>
          <cell r="D3537">
            <v>1</v>
          </cell>
          <cell r="E3537">
            <v>11027.47</v>
          </cell>
        </row>
        <row r="3538">
          <cell r="A3538">
            <v>8416</v>
          </cell>
          <cell r="B3538" t="str">
            <v>Switch capa 2 10/100/1000 24puertos 4SFP LAN base imagen Incluye Transceiver SPF-10G</v>
          </cell>
          <cell r="C3538" t="str">
            <v>u</v>
          </cell>
          <cell r="D3538">
            <v>1</v>
          </cell>
          <cell r="E3538">
            <v>7594.62</v>
          </cell>
        </row>
        <row r="3539">
          <cell r="A3539">
            <v>8417</v>
          </cell>
          <cell r="B3539" t="str">
            <v xml:space="preserve">Switch core 48 puertos   </v>
          </cell>
          <cell r="C3539" t="str">
            <v>u</v>
          </cell>
          <cell r="D3539">
            <v>1</v>
          </cell>
          <cell r="E3539">
            <v>53002.9</v>
          </cell>
        </row>
        <row r="3540">
          <cell r="A3540">
            <v>8418</v>
          </cell>
          <cell r="B3540" t="str">
            <v>Acces point 802,11 a/g/n con power inyector</v>
          </cell>
          <cell r="C3540" t="str">
            <v>u</v>
          </cell>
          <cell r="D3540">
            <v>1</v>
          </cell>
          <cell r="E3540">
            <v>1125.47</v>
          </cell>
        </row>
        <row r="3541">
          <cell r="A3541">
            <v>8419</v>
          </cell>
          <cell r="B3541" t="str">
            <v>DVR hibrido 4 canales 1 TB</v>
          </cell>
          <cell r="C3541" t="str">
            <v>u</v>
          </cell>
          <cell r="D3541">
            <v>1</v>
          </cell>
          <cell r="E3541">
            <v>861.82</v>
          </cell>
        </row>
        <row r="3542">
          <cell r="A3542">
            <v>8420</v>
          </cell>
          <cell r="B3542" t="str">
            <v>Central de seguridad de 8 zonas incluye teclado LCD</v>
          </cell>
          <cell r="C3542" t="str">
            <v>u</v>
          </cell>
          <cell r="D3542">
            <v>1</v>
          </cell>
          <cell r="E3542">
            <v>464.04</v>
          </cell>
        </row>
        <row r="3543">
          <cell r="A3543">
            <v>8421</v>
          </cell>
          <cell r="B3543" t="str">
            <v>Punto de CCTV</v>
          </cell>
          <cell r="C3543" t="str">
            <v>pto</v>
          </cell>
          <cell r="D3543">
            <v>1</v>
          </cell>
          <cell r="E3543">
            <v>91.59</v>
          </cell>
        </row>
        <row r="3544">
          <cell r="A3544">
            <v>8422</v>
          </cell>
          <cell r="B3544" t="str">
            <v>Parlante de sobreponer para uso exterior  20w RMS/40WPR</v>
          </cell>
          <cell r="C3544" t="str">
            <v>u</v>
          </cell>
          <cell r="D3544">
            <v>1</v>
          </cell>
          <cell r="E3544">
            <v>116.74</v>
          </cell>
        </row>
        <row r="3545">
          <cell r="A3545">
            <v>8423</v>
          </cell>
        </row>
        <row r="3546">
          <cell r="A3546">
            <v>8424</v>
          </cell>
        </row>
        <row r="3547">
          <cell r="A3547">
            <v>8425</v>
          </cell>
        </row>
        <row r="3548">
          <cell r="A3548">
            <v>8426</v>
          </cell>
        </row>
        <row r="3549">
          <cell r="A3549">
            <v>8427</v>
          </cell>
        </row>
        <row r="3550">
          <cell r="A3550">
            <v>8428</v>
          </cell>
        </row>
        <row r="3551">
          <cell r="A3551">
            <v>8429</v>
          </cell>
        </row>
        <row r="3552">
          <cell r="A3552">
            <v>8430</v>
          </cell>
        </row>
        <row r="3553">
          <cell r="A3553">
            <v>8431</v>
          </cell>
        </row>
        <row r="3566">
          <cell r="B3566" t="str">
            <v>INSTALACIONES MECANICAS Y DE GAS LICUADO</v>
          </cell>
        </row>
        <row r="3567">
          <cell r="A3567">
            <v>9001</v>
          </cell>
          <cell r="B3567" t="str">
            <v>Ascensor montaplatos 1/3HP-06/s-3ø</v>
          </cell>
          <cell r="C3567" t="str">
            <v>u</v>
          </cell>
          <cell r="D3567">
            <v>1</v>
          </cell>
          <cell r="E3567">
            <v>4897.12</v>
          </cell>
        </row>
        <row r="3568">
          <cell r="A3568">
            <v>9002</v>
          </cell>
          <cell r="B3568" t="str">
            <v>Ascensor de carga</v>
          </cell>
          <cell r="C3568" t="str">
            <v>u</v>
          </cell>
          <cell r="D3568">
            <v>1</v>
          </cell>
          <cell r="E3568">
            <v>91143.82</v>
          </cell>
        </row>
        <row r="3569">
          <cell r="A3569">
            <v>9003</v>
          </cell>
          <cell r="B3569" t="str">
            <v>Ablandador de agua manual acero inoxidable de 5 pies cúbicos de resina</v>
          </cell>
          <cell r="C3569" t="str">
            <v>u</v>
          </cell>
          <cell r="D3569">
            <v>1</v>
          </cell>
        </row>
        <row r="3570">
          <cell r="A3570">
            <v>9004</v>
          </cell>
          <cell r="B3570" t="str">
            <v>Ablandador de agua tipo dúplex de 120.000 granos</v>
          </cell>
          <cell r="C3570" t="str">
            <v>u</v>
          </cell>
          <cell r="D3570">
            <v>1</v>
          </cell>
        </row>
        <row r="3571">
          <cell r="A3571">
            <v>9005</v>
          </cell>
          <cell r="B3571" t="str">
            <v>Ablandador de agua tipo DUPLEX, de 150000 Granos AUTOM</v>
          </cell>
          <cell r="C3571" t="str">
            <v>u</v>
          </cell>
          <cell r="D3571">
            <v>1</v>
          </cell>
        </row>
        <row r="3572">
          <cell r="A3572">
            <v>9006</v>
          </cell>
          <cell r="B3572" t="str">
            <v>ACOPLE REDUCTOR. ASTM A197  1 1/4"x1/2", SCH 40</v>
          </cell>
          <cell r="C3572" t="str">
            <v>u</v>
          </cell>
          <cell r="D3572">
            <v>1</v>
          </cell>
          <cell r="E3572">
            <v>3.78</v>
          </cell>
        </row>
        <row r="3573">
          <cell r="A3573">
            <v>9007</v>
          </cell>
          <cell r="B3573" t="str">
            <v>ACOPLE REDUCTOR. ASTM A197 2x1 1/4", CLASS 150</v>
          </cell>
          <cell r="C3573" t="str">
            <v>u</v>
          </cell>
          <cell r="D3573">
            <v>1</v>
          </cell>
          <cell r="E3573">
            <v>4.42</v>
          </cell>
        </row>
        <row r="3574">
          <cell r="A3574">
            <v>9008</v>
          </cell>
          <cell r="B3574" t="str">
            <v>ACOPLE REDUCTOR. ASTM A197 2x1 1/2", CLASS 150</v>
          </cell>
          <cell r="C3574" t="str">
            <v>u</v>
          </cell>
          <cell r="D3574">
            <v>1</v>
          </cell>
          <cell r="E3574">
            <v>6.98</v>
          </cell>
        </row>
        <row r="3575">
          <cell r="A3575">
            <v>9009</v>
          </cell>
          <cell r="B3575" t="str">
            <v xml:space="preserve">ACOPLE. ASTM A197 1 1/4" SCH40			</v>
          </cell>
          <cell r="C3575" t="str">
            <v>u</v>
          </cell>
          <cell r="D3575">
            <v>1</v>
          </cell>
          <cell r="E3575">
            <v>6.34</v>
          </cell>
        </row>
        <row r="3576">
          <cell r="A3576">
            <v>9010</v>
          </cell>
          <cell r="B3576" t="str">
            <v>Aislamiento térmico para tubería ½" con cañuela y aluminio</v>
          </cell>
          <cell r="C3576" t="str">
            <v>m</v>
          </cell>
          <cell r="D3576">
            <v>1</v>
          </cell>
          <cell r="E3576">
            <v>14.54</v>
          </cell>
        </row>
        <row r="3577">
          <cell r="A3577">
            <v>9011</v>
          </cell>
          <cell r="B3577" t="str">
            <v>Aislamiento térmico para tubería ¾" con cañuela y aluminio</v>
          </cell>
          <cell r="C3577" t="str">
            <v>m</v>
          </cell>
          <cell r="D3577">
            <v>1</v>
          </cell>
          <cell r="E3577">
            <v>16.21</v>
          </cell>
        </row>
        <row r="3578">
          <cell r="A3578">
            <v>9012</v>
          </cell>
          <cell r="B3578" t="str">
            <v>Aislamiento térmico para tubería 1" con cañuela y aluminio</v>
          </cell>
          <cell r="C3578" t="str">
            <v>m</v>
          </cell>
          <cell r="D3578">
            <v>1</v>
          </cell>
          <cell r="E3578">
            <v>17.62</v>
          </cell>
        </row>
        <row r="3579">
          <cell r="A3579">
            <v>9013</v>
          </cell>
          <cell r="B3579" t="str">
            <v>Aislamiento térmico para tubería 1¼" con cañuela y aluminio</v>
          </cell>
          <cell r="C3579" t="str">
            <v>m</v>
          </cell>
          <cell r="D3579">
            <v>1</v>
          </cell>
          <cell r="E3579">
            <v>24.55</v>
          </cell>
        </row>
        <row r="3580">
          <cell r="A3580">
            <v>9014</v>
          </cell>
          <cell r="B3580" t="str">
            <v>Aislamiento térmico para tubería 1½" con cañuela y aluminio</v>
          </cell>
          <cell r="C3580" t="str">
            <v>m</v>
          </cell>
          <cell r="D3580">
            <v>1</v>
          </cell>
          <cell r="E3580">
            <v>27.76</v>
          </cell>
        </row>
        <row r="3581">
          <cell r="A3581">
            <v>9015</v>
          </cell>
          <cell r="B3581" t="str">
            <v>Aislamiento térmico para tubería 2" con cañuela y aluminio</v>
          </cell>
          <cell r="C3581" t="str">
            <v>m</v>
          </cell>
          <cell r="D3581">
            <v>1</v>
          </cell>
          <cell r="E3581">
            <v>31.6</v>
          </cell>
        </row>
        <row r="3582">
          <cell r="A3582">
            <v>9016</v>
          </cell>
          <cell r="B3582" t="str">
            <v>Aislamiento térmico para tubería 2½" con cañuela y aluminio</v>
          </cell>
          <cell r="C3582" t="str">
            <v>m</v>
          </cell>
          <cell r="D3582">
            <v>1</v>
          </cell>
          <cell r="E3582">
            <v>35.659999999999997</v>
          </cell>
        </row>
        <row r="3583">
          <cell r="A3583">
            <v>9017</v>
          </cell>
          <cell r="B3583" t="str">
            <v>Aislamiento térmico para tubería 3" con cañuela y aluminio</v>
          </cell>
          <cell r="C3583" t="str">
            <v>m</v>
          </cell>
          <cell r="D3583">
            <v>1</v>
          </cell>
        </row>
        <row r="3584">
          <cell r="A3584">
            <v>9018</v>
          </cell>
          <cell r="B3584" t="str">
            <v>Aislamiento térmico para tubería 4" con cañuela y aluminio</v>
          </cell>
          <cell r="C3584" t="str">
            <v>m</v>
          </cell>
          <cell r="D3584">
            <v>1</v>
          </cell>
        </row>
        <row r="3585">
          <cell r="A3585">
            <v>9019</v>
          </cell>
          <cell r="B3585" t="str">
            <v>Aislamiento tubería de 1 1/2" con foil aluminio</v>
          </cell>
          <cell r="C3585" t="str">
            <v>m</v>
          </cell>
          <cell r="D3585">
            <v>1</v>
          </cell>
        </row>
        <row r="3586">
          <cell r="A3586">
            <v>9020</v>
          </cell>
          <cell r="B3586" t="str">
            <v>Aislamiento tubería de 1" con foil aluminio</v>
          </cell>
          <cell r="C3586" t="str">
            <v>m</v>
          </cell>
          <cell r="D3586">
            <v>1</v>
          </cell>
        </row>
        <row r="3587">
          <cell r="A3587">
            <v>9021</v>
          </cell>
          <cell r="B3587" t="str">
            <v>Aislamiento tubería de 2" con foil aluminio</v>
          </cell>
          <cell r="C3587" t="str">
            <v>m</v>
          </cell>
          <cell r="D3587">
            <v>1</v>
          </cell>
        </row>
        <row r="3588">
          <cell r="A3588">
            <v>9022</v>
          </cell>
          <cell r="B3588" t="str">
            <v>Aislamiento tubería de 3" con foil aluminio</v>
          </cell>
          <cell r="C3588" t="str">
            <v>m</v>
          </cell>
          <cell r="D3588">
            <v>1</v>
          </cell>
        </row>
        <row r="3589">
          <cell r="A3589">
            <v>9023</v>
          </cell>
          <cell r="B3589" t="str">
            <v>Aislamiento tubería de 4" con foil aluminio</v>
          </cell>
          <cell r="C3589" t="str">
            <v>m</v>
          </cell>
          <cell r="D3589">
            <v>1</v>
          </cell>
        </row>
        <row r="3590">
          <cell r="A3590">
            <v>9024</v>
          </cell>
          <cell r="B3590" t="str">
            <v>Aislamiento tubería de 6" con foil aluminio</v>
          </cell>
          <cell r="C3590" t="str">
            <v>m</v>
          </cell>
          <cell r="D3590">
            <v>1</v>
          </cell>
        </row>
        <row r="3591">
          <cell r="A3591">
            <v>9025</v>
          </cell>
          <cell r="B3591" t="str">
            <v>Aislamiento tubería de 8" con foil aluminio</v>
          </cell>
          <cell r="C3591" t="str">
            <v>m</v>
          </cell>
          <cell r="D3591">
            <v>1</v>
          </cell>
        </row>
        <row r="3592">
          <cell r="A3592">
            <v>9026</v>
          </cell>
          <cell r="B3592" t="str">
            <v>Alimentación de combustible a caldera</v>
          </cell>
          <cell r="C3592" t="str">
            <v>u</v>
          </cell>
          <cell r="D3592">
            <v>1</v>
          </cell>
        </row>
        <row r="3593">
          <cell r="A3593">
            <v>9027</v>
          </cell>
          <cell r="B3593" t="str">
            <v>Alimentación de combustible a generador</v>
          </cell>
          <cell r="C3593" t="str">
            <v>u</v>
          </cell>
          <cell r="D3593">
            <v>1</v>
          </cell>
        </row>
        <row r="3594">
          <cell r="A3594">
            <v>9028</v>
          </cell>
          <cell r="B3594" t="str">
            <v>Alarma de área 1 gas</v>
          </cell>
          <cell r="C3594" t="str">
            <v>u</v>
          </cell>
          <cell r="D3594">
            <v>1</v>
          </cell>
          <cell r="E3594">
            <v>1247.49</v>
          </cell>
        </row>
        <row r="3595">
          <cell r="A3595">
            <v>9029</v>
          </cell>
          <cell r="B3595" t="str">
            <v>Alarma de zona tres gases</v>
          </cell>
          <cell r="C3595" t="str">
            <v>u</v>
          </cell>
          <cell r="D3595">
            <v>1</v>
          </cell>
          <cell r="E3595">
            <v>2569.7800000000002</v>
          </cell>
        </row>
        <row r="3596">
          <cell r="A3596">
            <v>9030</v>
          </cell>
          <cell r="B3596" t="str">
            <v>Alarma master 12 señales</v>
          </cell>
          <cell r="C3596" t="str">
            <v>u</v>
          </cell>
          <cell r="D3596">
            <v>1</v>
          </cell>
          <cell r="E3596">
            <v>3838.56</v>
          </cell>
        </row>
        <row r="3597">
          <cell r="A3597">
            <v>9031</v>
          </cell>
          <cell r="B3597" t="str">
            <v>Alarma de área 2 gases</v>
          </cell>
          <cell r="C3597" t="str">
            <v>u</v>
          </cell>
          <cell r="D3597">
            <v>1</v>
          </cell>
          <cell r="E3597">
            <v>2185.08</v>
          </cell>
        </row>
        <row r="3598">
          <cell r="A3598">
            <v>9032</v>
          </cell>
          <cell r="B3598" t="str">
            <v>Banco de condensado con T.V. termodinámica de 1/2"</v>
          </cell>
          <cell r="C3598" t="str">
            <v>u</v>
          </cell>
          <cell r="D3598">
            <v>1</v>
          </cell>
        </row>
        <row r="3599">
          <cell r="A3599">
            <v>9033</v>
          </cell>
          <cell r="B3599" t="str">
            <v>Banco de condensado con T.V.balde invertido de 3/4"</v>
          </cell>
          <cell r="C3599" t="str">
            <v>u</v>
          </cell>
          <cell r="D3599">
            <v>1</v>
          </cell>
        </row>
        <row r="3600">
          <cell r="A3600">
            <v>9034</v>
          </cell>
          <cell r="B3600" t="str">
            <v>Banco Distribuidor de vapor</v>
          </cell>
          <cell r="C3600" t="str">
            <v>u</v>
          </cell>
          <cell r="D3600">
            <v>1</v>
          </cell>
        </row>
        <row r="3601">
          <cell r="A3601">
            <v>9035</v>
          </cell>
          <cell r="B3601" t="str">
            <v>Banco reductor de presión lavandería</v>
          </cell>
          <cell r="C3601" t="str">
            <v>u</v>
          </cell>
          <cell r="D3601">
            <v>1</v>
          </cell>
        </row>
        <row r="3602">
          <cell r="A3602">
            <v>9036</v>
          </cell>
          <cell r="B3602" t="str">
            <v>Banco reductor de presión para Cocina ¾"</v>
          </cell>
          <cell r="C3602" t="str">
            <v>u</v>
          </cell>
          <cell r="D3602">
            <v>1</v>
          </cell>
        </row>
        <row r="3603">
          <cell r="A3603">
            <v>9037</v>
          </cell>
          <cell r="B3603" t="str">
            <v>Banco reductor de presión para Esterilización ½"</v>
          </cell>
          <cell r="C3603" t="str">
            <v>u</v>
          </cell>
          <cell r="D3603">
            <v>1</v>
          </cell>
        </row>
        <row r="3604">
          <cell r="A3604">
            <v>9038</v>
          </cell>
          <cell r="B3604" t="str">
            <v>Banco reductor de presión para TAC ¾"</v>
          </cell>
          <cell r="C3604" t="str">
            <v>u</v>
          </cell>
          <cell r="D3604">
            <v>1</v>
          </cell>
        </row>
        <row r="3605">
          <cell r="A3605">
            <v>9039</v>
          </cell>
          <cell r="B3605" t="str">
            <v>Banco reductor de presión piscina</v>
          </cell>
          <cell r="C3605" t="str">
            <v>u</v>
          </cell>
          <cell r="D3605">
            <v>1</v>
          </cell>
        </row>
        <row r="3606">
          <cell r="A3606">
            <v>9040</v>
          </cell>
          <cell r="B3606" t="str">
            <v>Banco reductor de presión tanque agua caliente</v>
          </cell>
          <cell r="C3606" t="str">
            <v>u</v>
          </cell>
          <cell r="D3606">
            <v>1</v>
          </cell>
        </row>
        <row r="3607">
          <cell r="A3607">
            <v>9041</v>
          </cell>
          <cell r="B3607" t="str">
            <v>Bomba 3 HP para Diesel 1 1/4 x 1 1/4</v>
          </cell>
          <cell r="C3607" t="str">
            <v>u</v>
          </cell>
          <cell r="D3607">
            <v>1</v>
          </cell>
        </row>
        <row r="3608">
          <cell r="A3608">
            <v>9042</v>
          </cell>
          <cell r="B3608" t="str">
            <v>Bomba de combustible</v>
          </cell>
          <cell r="C3608" t="str">
            <v>u</v>
          </cell>
          <cell r="D3608">
            <v>1</v>
          </cell>
        </row>
        <row r="3609">
          <cell r="A3609">
            <v>9043</v>
          </cell>
          <cell r="B3609" t="str">
            <v>Bomba dosificador de químicos</v>
          </cell>
          <cell r="C3609" t="str">
            <v>u</v>
          </cell>
          <cell r="D3609">
            <v>1</v>
          </cell>
        </row>
        <row r="3610">
          <cell r="A3610">
            <v>9044</v>
          </cell>
          <cell r="B3610" t="str">
            <v>Bomba dosificadora de químicos</v>
          </cell>
          <cell r="C3610" t="str">
            <v>u</v>
          </cell>
          <cell r="D3610">
            <v>1</v>
          </cell>
        </row>
        <row r="3611">
          <cell r="A3611">
            <v>9045</v>
          </cell>
          <cell r="B3611" t="str">
            <v xml:space="preserve">Bomba sistema alimentación </v>
          </cell>
          <cell r="C3611" t="str">
            <v>u</v>
          </cell>
          <cell r="D3611">
            <v>1</v>
          </cell>
        </row>
        <row r="3612">
          <cell r="A3612">
            <v>9046</v>
          </cell>
          <cell r="B3612" t="str">
            <v>Bombas de agua centrifuga 5HP de 2x2  con base</v>
          </cell>
          <cell r="C3612" t="str">
            <v>u</v>
          </cell>
          <cell r="D3612">
            <v>1</v>
          </cell>
        </row>
        <row r="3613">
          <cell r="A3613">
            <v>9047</v>
          </cell>
          <cell r="B3613" t="str">
            <v>Bombas multietapa vertical Evara para agua de caldera de 120 BHP a 125 psi 2x1 1/2 roscables con base</v>
          </cell>
          <cell r="C3613" t="str">
            <v>u</v>
          </cell>
          <cell r="D3613">
            <v>1</v>
          </cell>
        </row>
        <row r="3614">
          <cell r="A3614">
            <v>9048</v>
          </cell>
          <cell r="B3614" t="str">
            <v>Brida 3" HN ASME clase 800</v>
          </cell>
          <cell r="C3614" t="str">
            <v>u</v>
          </cell>
          <cell r="D3614">
            <v>1</v>
          </cell>
        </row>
        <row r="3615">
          <cell r="A3615">
            <v>9049</v>
          </cell>
          <cell r="B3615" t="str">
            <v>Bushing 2" HG (de bomba)</v>
          </cell>
          <cell r="C3615" t="str">
            <v>u</v>
          </cell>
          <cell r="D3615">
            <v>1</v>
          </cell>
        </row>
        <row r="3616">
          <cell r="A3616">
            <v>9050</v>
          </cell>
          <cell r="B3616" t="str">
            <v>Unión Gibault Asimétrica 200mm</v>
          </cell>
          <cell r="C3616" t="str">
            <v>u</v>
          </cell>
          <cell r="D3616">
            <v>1</v>
          </cell>
          <cell r="E3616">
            <v>93.54</v>
          </cell>
        </row>
        <row r="3617">
          <cell r="A3617">
            <v>9051</v>
          </cell>
          <cell r="B3617" t="str">
            <v>Unión Gibault  90mm</v>
          </cell>
          <cell r="C3617" t="str">
            <v>u</v>
          </cell>
          <cell r="D3617">
            <v>1</v>
          </cell>
          <cell r="E3617">
            <v>38.96</v>
          </cell>
        </row>
        <row r="3618">
          <cell r="A3618">
            <v>9052</v>
          </cell>
          <cell r="B3618" t="str">
            <v>Caldero para generador de agua caliente 25BHP</v>
          </cell>
          <cell r="C3618" t="str">
            <v>u</v>
          </cell>
          <cell r="D3618">
            <v>1</v>
          </cell>
          <cell r="E3618">
            <v>36249.629999999997</v>
          </cell>
        </row>
        <row r="3619">
          <cell r="A3619">
            <v>9053</v>
          </cell>
          <cell r="B3619" t="str">
            <v>Collarin de derivacion D=90mm x3/4"</v>
          </cell>
          <cell r="C3619" t="str">
            <v>u</v>
          </cell>
          <cell r="D3619">
            <v>1</v>
          </cell>
          <cell r="E3619">
            <v>6.59</v>
          </cell>
        </row>
        <row r="3620">
          <cell r="A3620">
            <v>9054</v>
          </cell>
          <cell r="B3620" t="str">
            <v>CAMPANA TIPO EMBUDO "Rebose", CLASS 150. Ø:50 MM (2")</v>
          </cell>
          <cell r="C3620" t="str">
            <v>u</v>
          </cell>
          <cell r="D3620">
            <v>1</v>
          </cell>
          <cell r="E3620">
            <v>332.22</v>
          </cell>
        </row>
        <row r="3621">
          <cell r="A3621">
            <v>9055</v>
          </cell>
          <cell r="B3621" t="str">
            <v>CAMPANA DE SUCCION ROSCADA 2", CLAS 150</v>
          </cell>
          <cell r="C3621" t="str">
            <v>u</v>
          </cell>
          <cell r="D3621">
            <v>1</v>
          </cell>
          <cell r="E3621">
            <v>285.57</v>
          </cell>
        </row>
        <row r="3622">
          <cell r="A3622">
            <v>9056</v>
          </cell>
          <cell r="B3622" t="str">
            <v>Chimenea HG %según caldera, longitud 6m, espesor 5mm</v>
          </cell>
          <cell r="C3622" t="str">
            <v>m</v>
          </cell>
          <cell r="D3622">
            <v>1</v>
          </cell>
        </row>
        <row r="3623">
          <cell r="A3623">
            <v>9057</v>
          </cell>
          <cell r="B3623" t="str">
            <v>Chimenea para caldero 3m desarrollo</v>
          </cell>
          <cell r="C3623" t="str">
            <v>m</v>
          </cell>
          <cell r="D3623">
            <v>1</v>
          </cell>
        </row>
        <row r="3624">
          <cell r="A3624">
            <v>9058</v>
          </cell>
          <cell r="B3624" t="str">
            <v>Codo de acero roscado 2" ASTM197 90° class 150</v>
          </cell>
          <cell r="C3624" t="str">
            <v>u</v>
          </cell>
          <cell r="D3624">
            <v>1</v>
          </cell>
          <cell r="E3624">
            <v>56.65</v>
          </cell>
        </row>
        <row r="3625">
          <cell r="A3625">
            <v>9059</v>
          </cell>
          <cell r="B3625" t="str">
            <v>Codo de acero roscado 2 1/2" ASTM197 90° class 150</v>
          </cell>
          <cell r="C3625" t="str">
            <v>u</v>
          </cell>
          <cell r="D3625">
            <v>1</v>
          </cell>
          <cell r="E3625">
            <v>95.12</v>
          </cell>
        </row>
        <row r="3626">
          <cell r="A3626">
            <v>9060</v>
          </cell>
          <cell r="B3626" t="str">
            <v>Codo de acero roscado 1 1/2" ASTM197 90° class 150</v>
          </cell>
          <cell r="C3626" t="str">
            <v>u</v>
          </cell>
          <cell r="D3626">
            <v>1</v>
          </cell>
          <cell r="E3626">
            <v>43.82</v>
          </cell>
        </row>
        <row r="3627">
          <cell r="A3627">
            <v>9061</v>
          </cell>
          <cell r="B3627" t="str">
            <v>Codo de acero roscado 1 1/4" ASTM197 90° class 150</v>
          </cell>
          <cell r="C3627" t="str">
            <v>u</v>
          </cell>
          <cell r="D3627">
            <v>1</v>
          </cell>
          <cell r="E3627">
            <v>18.18</v>
          </cell>
        </row>
        <row r="3628">
          <cell r="A3628">
            <v>9062</v>
          </cell>
          <cell r="B3628" t="str">
            <v>CODO ROSCADO ASTM A197, 45° 1 1/4", CLASS 150</v>
          </cell>
          <cell r="C3628" t="str">
            <v>u</v>
          </cell>
          <cell r="D3628">
            <v>1</v>
          </cell>
          <cell r="E3628">
            <v>31</v>
          </cell>
        </row>
        <row r="3629">
          <cell r="A3629">
            <v>9063</v>
          </cell>
          <cell r="B3629" t="str">
            <v>Codo 3"   hierro negro ced 40 con costura</v>
          </cell>
          <cell r="C3629" t="str">
            <v>u</v>
          </cell>
          <cell r="D3629">
            <v>1</v>
          </cell>
        </row>
        <row r="3630">
          <cell r="A3630">
            <v>9064</v>
          </cell>
          <cell r="B3630" t="str">
            <v>Codo 4"   hierro negro ced 40 con costura</v>
          </cell>
          <cell r="C3630" t="str">
            <v>u</v>
          </cell>
          <cell r="D3630">
            <v>1</v>
          </cell>
        </row>
        <row r="3631">
          <cell r="A3631">
            <v>9065</v>
          </cell>
          <cell r="B3631" t="str">
            <v>Codo 6"  hierro negro ced 40 con costura</v>
          </cell>
          <cell r="C3631" t="str">
            <v>u</v>
          </cell>
          <cell r="D3631">
            <v>1</v>
          </cell>
        </row>
        <row r="3632">
          <cell r="A3632">
            <v>9066</v>
          </cell>
          <cell r="B3632" t="str">
            <v>Codo 1" x 90 similar vitaulic style nº 10</v>
          </cell>
          <cell r="C3632" t="str">
            <v>u</v>
          </cell>
          <cell r="D3632">
            <v>1</v>
          </cell>
        </row>
        <row r="3633">
          <cell r="A3633">
            <v>9067</v>
          </cell>
          <cell r="B3633" t="str">
            <v>Codo 1 1/2" x 90 similar vitaulic style nº 10</v>
          </cell>
          <cell r="C3633" t="str">
            <v>u</v>
          </cell>
          <cell r="D3633">
            <v>1</v>
          </cell>
        </row>
        <row r="3634">
          <cell r="A3634">
            <v>9068</v>
          </cell>
          <cell r="B3634" t="str">
            <v>Codo 2" x 90 similar vitaulic style nº 10</v>
          </cell>
          <cell r="C3634" t="str">
            <v>u</v>
          </cell>
          <cell r="D3634">
            <v>1</v>
          </cell>
        </row>
        <row r="3635">
          <cell r="A3635">
            <v>9069</v>
          </cell>
          <cell r="B3635" t="str">
            <v>codo Ø 2 1/2" x 90  similar vitaulic style nº 10</v>
          </cell>
          <cell r="C3635" t="str">
            <v>u</v>
          </cell>
          <cell r="D3635">
            <v>1</v>
          </cell>
        </row>
        <row r="3636">
          <cell r="A3636">
            <v>9070</v>
          </cell>
          <cell r="B3636" t="str">
            <v>Codo 3" x 90    similar vitaulic style nº 10</v>
          </cell>
          <cell r="C3636" t="str">
            <v>u</v>
          </cell>
          <cell r="D3636">
            <v>1</v>
          </cell>
        </row>
        <row r="3637">
          <cell r="A3637">
            <v>9071</v>
          </cell>
          <cell r="B3637" t="str">
            <v>Codo 4" x 90   similar vitaulic style nº 10</v>
          </cell>
          <cell r="C3637" t="str">
            <v>u</v>
          </cell>
          <cell r="D3637">
            <v>1</v>
          </cell>
        </row>
        <row r="3638">
          <cell r="A3638">
            <v>9072</v>
          </cell>
          <cell r="B3638" t="str">
            <v>Codo 6" x 90 similar vitaulic style nº 10</v>
          </cell>
          <cell r="C3638" t="str">
            <v>u</v>
          </cell>
          <cell r="D3638">
            <v>1</v>
          </cell>
        </row>
        <row r="3639">
          <cell r="A3639">
            <v>9073</v>
          </cell>
          <cell r="B3639" t="str">
            <v xml:space="preserve">Similar vitaulic style nº 75 2 1/2" </v>
          </cell>
          <cell r="C3639" t="str">
            <v>u</v>
          </cell>
          <cell r="D3639">
            <v>1</v>
          </cell>
        </row>
        <row r="3640">
          <cell r="A3640">
            <v>9074</v>
          </cell>
          <cell r="B3640" t="str">
            <v>Similar vitaulic style nº 75 4"</v>
          </cell>
          <cell r="C3640" t="str">
            <v>u</v>
          </cell>
          <cell r="D3640">
            <v>1</v>
          </cell>
        </row>
        <row r="3641">
          <cell r="A3641">
            <v>9075</v>
          </cell>
          <cell r="B3641" t="str">
            <v>Similar vitaulic style nº 75 6"</v>
          </cell>
          <cell r="C3641" t="str">
            <v>u</v>
          </cell>
          <cell r="D3641">
            <v>1</v>
          </cell>
        </row>
        <row r="3642">
          <cell r="A3642">
            <v>9076</v>
          </cell>
          <cell r="B3642" t="str">
            <v>Similar vitaulic style nº 75 8"</v>
          </cell>
          <cell r="C3642" t="str">
            <v>u</v>
          </cell>
          <cell r="D3642">
            <v>1</v>
          </cell>
        </row>
        <row r="3643">
          <cell r="A3643">
            <v>9077</v>
          </cell>
          <cell r="B3643" t="str">
            <v>Similar vitaulic style nº75 3"</v>
          </cell>
          <cell r="C3643" t="str">
            <v>u</v>
          </cell>
          <cell r="D3643">
            <v>1</v>
          </cell>
        </row>
        <row r="3644">
          <cell r="A3644">
            <v>9078</v>
          </cell>
          <cell r="B3644" t="str">
            <v>Pulsador de pánico instalado</v>
          </cell>
          <cell r="C3644" t="str">
            <v>u</v>
          </cell>
          <cell r="D3644">
            <v>1</v>
          </cell>
          <cell r="E3644">
            <v>54.49</v>
          </cell>
        </row>
        <row r="3645">
          <cell r="A3645">
            <v>9079</v>
          </cell>
          <cell r="B3645" t="str">
            <v>pulsador de salida</v>
          </cell>
          <cell r="C3645" t="str">
            <v>u</v>
          </cell>
          <cell r="D3645">
            <v>1</v>
          </cell>
          <cell r="E3645">
            <v>47.7</v>
          </cell>
        </row>
        <row r="3646">
          <cell r="A3646">
            <v>9080</v>
          </cell>
          <cell r="D3646">
            <v>1</v>
          </cell>
        </row>
        <row r="3647">
          <cell r="A3647">
            <v>9081</v>
          </cell>
          <cell r="B3647" t="str">
            <v>Codo HN 1/2" ced 40 sin costura</v>
          </cell>
          <cell r="C3647" t="str">
            <v>u</v>
          </cell>
          <cell r="D3647">
            <v>1</v>
          </cell>
        </row>
        <row r="3648">
          <cell r="A3648">
            <v>9082</v>
          </cell>
          <cell r="B3648" t="str">
            <v>Codo HN 3/4" ced 40 sin costura</v>
          </cell>
          <cell r="C3648" t="str">
            <v>u</v>
          </cell>
          <cell r="D3648">
            <v>1</v>
          </cell>
        </row>
        <row r="3649">
          <cell r="A3649">
            <v>9083</v>
          </cell>
          <cell r="B3649" t="str">
            <v xml:space="preserve">Codo HN 1" ced 40 sin costura </v>
          </cell>
          <cell r="C3649" t="str">
            <v>u</v>
          </cell>
          <cell r="D3649">
            <v>1</v>
          </cell>
        </row>
        <row r="3650">
          <cell r="A3650">
            <v>9084</v>
          </cell>
          <cell r="B3650" t="str">
            <v>Codo HN 1 1/4 ced 40 sin costura</v>
          </cell>
          <cell r="C3650" t="str">
            <v>u</v>
          </cell>
          <cell r="D3650">
            <v>1</v>
          </cell>
        </row>
        <row r="3651">
          <cell r="A3651">
            <v>9085</v>
          </cell>
          <cell r="B3651" t="str">
            <v>Codo HN 1 1/2" ced 40 sin costura</v>
          </cell>
          <cell r="C3651" t="str">
            <v>u</v>
          </cell>
          <cell r="D3651">
            <v>1</v>
          </cell>
        </row>
        <row r="3652">
          <cell r="A3652">
            <v>9086</v>
          </cell>
          <cell r="B3652" t="str">
            <v>Codo HN 2" ced 40 sin costura</v>
          </cell>
          <cell r="C3652" t="str">
            <v>u</v>
          </cell>
          <cell r="D3652">
            <v>1</v>
          </cell>
        </row>
        <row r="3653">
          <cell r="A3653">
            <v>9087</v>
          </cell>
          <cell r="B3653" t="str">
            <v xml:space="preserve">Codo HN 2 1/2" ced 40 sin costura </v>
          </cell>
          <cell r="C3653" t="str">
            <v>u</v>
          </cell>
          <cell r="D3653">
            <v>1</v>
          </cell>
        </row>
        <row r="3654">
          <cell r="A3654">
            <v>9088</v>
          </cell>
          <cell r="B3654" t="str">
            <v>Codo HN  3" ced 40 sin costura</v>
          </cell>
          <cell r="C3654" t="str">
            <v>u</v>
          </cell>
          <cell r="D3654">
            <v>1</v>
          </cell>
        </row>
        <row r="3655">
          <cell r="A3655">
            <v>9089</v>
          </cell>
          <cell r="B3655" t="str">
            <v>Distribuidor de vapor diámetro 0.5m x 2.0m aislado y trampa de condensado con bypass</v>
          </cell>
          <cell r="C3655" t="str">
            <v>u</v>
          </cell>
          <cell r="D3655">
            <v>1</v>
          </cell>
        </row>
        <row r="3656">
          <cell r="A3656">
            <v>9090</v>
          </cell>
          <cell r="B3656" t="str">
            <v>Distribuidor de Vapor y ACCESORIOS</v>
          </cell>
          <cell r="C3656" t="str">
            <v>u</v>
          </cell>
          <cell r="D3656">
            <v>1</v>
          </cell>
        </row>
        <row r="3657">
          <cell r="A3657">
            <v>9091</v>
          </cell>
          <cell r="B3657" t="str">
            <v xml:space="preserve">Distribuidor para GLP de HN diámetro 0.3m x 0.7m </v>
          </cell>
          <cell r="C3657" t="str">
            <v>u</v>
          </cell>
          <cell r="D3657">
            <v>1</v>
          </cell>
        </row>
        <row r="3658">
          <cell r="A3658">
            <v>9092</v>
          </cell>
          <cell r="B3658" t="str">
            <v>Distribuidor para vapor: Tubería acero negro Diam 8” Cedula 40.</v>
          </cell>
          <cell r="C3658" t="str">
            <v>u</v>
          </cell>
          <cell r="D3658">
            <v>1</v>
          </cell>
        </row>
        <row r="3659">
          <cell r="A3659">
            <v>9093</v>
          </cell>
          <cell r="B3659" t="str">
            <v>Dosificador de químicos, incluido bomba</v>
          </cell>
          <cell r="C3659" t="str">
            <v>u</v>
          </cell>
          <cell r="D3659">
            <v>1</v>
          </cell>
        </row>
        <row r="3660">
          <cell r="A3660">
            <v>9094</v>
          </cell>
          <cell r="B3660" t="str">
            <v>Drenaje condensado trampa flotador; diam 2"</v>
          </cell>
          <cell r="C3660" t="str">
            <v>u</v>
          </cell>
          <cell r="D3660">
            <v>1</v>
          </cell>
        </row>
        <row r="3661">
          <cell r="A3661">
            <v>9095</v>
          </cell>
          <cell r="B3661" t="str">
            <v>Drenaje condensado trampa termodinámica, diam ½"</v>
          </cell>
          <cell r="C3661" t="str">
            <v>u</v>
          </cell>
          <cell r="D3661">
            <v>1</v>
          </cell>
        </row>
        <row r="3662">
          <cell r="A3662">
            <v>9096</v>
          </cell>
          <cell r="B3662" t="str">
            <v xml:space="preserve">Estación Reductora de Presión Dietética, diam 1½" </v>
          </cell>
          <cell r="C3662" t="str">
            <v>u</v>
          </cell>
          <cell r="D3662">
            <v>1</v>
          </cell>
        </row>
        <row r="3663">
          <cell r="A3663">
            <v>9097</v>
          </cell>
          <cell r="B3663" t="str">
            <v xml:space="preserve">Estación Reductora de Presión Esterilización, diam 1½" </v>
          </cell>
          <cell r="C3663" t="str">
            <v>u</v>
          </cell>
          <cell r="D3663">
            <v>1</v>
          </cell>
        </row>
        <row r="3664">
          <cell r="A3664">
            <v>9098</v>
          </cell>
          <cell r="B3664" t="str">
            <v xml:space="preserve">Estación Reductora de Presión TAC diam 2" </v>
          </cell>
          <cell r="C3664" t="str">
            <v>u</v>
          </cell>
          <cell r="D3664">
            <v>1</v>
          </cell>
        </row>
        <row r="3665">
          <cell r="A3665">
            <v>9099</v>
          </cell>
          <cell r="B3665" t="str">
            <v>Filtro de combustible de 1 1/4"</v>
          </cell>
          <cell r="C3665" t="str">
            <v>u</v>
          </cell>
          <cell r="D3665">
            <v>1</v>
          </cell>
        </row>
        <row r="3666">
          <cell r="A3666">
            <v>9100</v>
          </cell>
          <cell r="B3666" t="str">
            <v>Filtro de combustible de 1/2"</v>
          </cell>
          <cell r="C3666" t="str">
            <v>u</v>
          </cell>
          <cell r="D3666">
            <v>1</v>
          </cell>
        </row>
        <row r="3667">
          <cell r="A3667">
            <v>9101</v>
          </cell>
          <cell r="B3667" t="str">
            <v>Filtro para agua tipo Y 3/4" HN roscable</v>
          </cell>
          <cell r="C3667" t="str">
            <v>u</v>
          </cell>
          <cell r="D3667">
            <v>1</v>
          </cell>
          <cell r="E3667">
            <v>110.06</v>
          </cell>
        </row>
        <row r="3668">
          <cell r="A3668">
            <v>9102</v>
          </cell>
          <cell r="B3668" t="str">
            <v>Filtro para solenoide tipo Y 1" HN roscable</v>
          </cell>
          <cell r="C3668" t="str">
            <v>u</v>
          </cell>
          <cell r="D3668">
            <v>1</v>
          </cell>
        </row>
        <row r="3669">
          <cell r="A3669">
            <v>9103</v>
          </cell>
          <cell r="B3669" t="str">
            <v>Filtro para vapor 1 1/4"</v>
          </cell>
          <cell r="C3669" t="str">
            <v>u</v>
          </cell>
          <cell r="D3669">
            <v>1</v>
          </cell>
        </row>
        <row r="3670">
          <cell r="A3670">
            <v>9104</v>
          </cell>
          <cell r="B3670" t="str">
            <v>Filtro para vapor 1¼"</v>
          </cell>
          <cell r="C3670" t="str">
            <v>u</v>
          </cell>
          <cell r="D3670">
            <v>1</v>
          </cell>
        </row>
        <row r="3671">
          <cell r="A3671">
            <v>9105</v>
          </cell>
          <cell r="B3671" t="str">
            <v>Filtro tipo Y, bronce, 3/4", 150 psi</v>
          </cell>
          <cell r="C3671" t="str">
            <v>u</v>
          </cell>
          <cell r="D3671">
            <v>1</v>
          </cell>
        </row>
        <row r="3672">
          <cell r="A3672">
            <v>9106</v>
          </cell>
          <cell r="B3672" t="str">
            <v>Flow switch Sensor de flujo</v>
          </cell>
          <cell r="C3672" t="str">
            <v>u</v>
          </cell>
          <cell r="D3672">
            <v>1</v>
          </cell>
        </row>
        <row r="3673">
          <cell r="A3673">
            <v>9107</v>
          </cell>
          <cell r="B3673" t="str">
            <v>Junta mecanica 4" Class 150</v>
          </cell>
          <cell r="C3673" t="str">
            <v>u</v>
          </cell>
          <cell r="D3673">
            <v>1</v>
          </cell>
          <cell r="E3673">
            <v>52.32</v>
          </cell>
        </row>
        <row r="3674">
          <cell r="A3674">
            <v>9108</v>
          </cell>
          <cell r="B3674" t="str">
            <v>Junta bridada HN, para soldar, 1 1/4", c/pernos y empaques.</v>
          </cell>
          <cell r="C3674" t="str">
            <v>u</v>
          </cell>
          <cell r="D3674">
            <v>1</v>
          </cell>
        </row>
        <row r="3675">
          <cell r="A3675">
            <v>9109</v>
          </cell>
          <cell r="B3675" t="str">
            <v>Junta bridada HN, para soldar, 3/4", c/pernos y empaques.</v>
          </cell>
          <cell r="C3675" t="str">
            <v>u</v>
          </cell>
          <cell r="D3675">
            <v>1</v>
          </cell>
        </row>
        <row r="3676">
          <cell r="A3676">
            <v>9110</v>
          </cell>
          <cell r="B3676" t="str">
            <v>Junta de dilatación térmica ½"x12"</v>
          </cell>
          <cell r="C3676" t="str">
            <v>u</v>
          </cell>
          <cell r="D3676">
            <v>1</v>
          </cell>
        </row>
        <row r="3677">
          <cell r="A3677">
            <v>9111</v>
          </cell>
          <cell r="B3677" t="str">
            <v>Junta de dilatación térmica 1"x12"</v>
          </cell>
          <cell r="C3677" t="str">
            <v>u</v>
          </cell>
          <cell r="D3677">
            <v>1</v>
          </cell>
        </row>
        <row r="3678">
          <cell r="A3678">
            <v>9112</v>
          </cell>
          <cell r="B3678" t="str">
            <v>Junta de dilatación térmica 1¼"x12"</v>
          </cell>
          <cell r="C3678" t="str">
            <v>u</v>
          </cell>
          <cell r="D3678">
            <v>1</v>
          </cell>
        </row>
        <row r="3679">
          <cell r="A3679">
            <v>9113</v>
          </cell>
          <cell r="B3679" t="str">
            <v>Junta de expansión flexible 2"</v>
          </cell>
          <cell r="C3679" t="str">
            <v>u</v>
          </cell>
          <cell r="D3679">
            <v>1</v>
          </cell>
          <cell r="E3679">
            <v>180.91</v>
          </cell>
        </row>
        <row r="3680">
          <cell r="A3680">
            <v>9114</v>
          </cell>
          <cell r="B3680" t="str">
            <v>Junta de expansión para vapor ½"</v>
          </cell>
          <cell r="C3680" t="str">
            <v>u</v>
          </cell>
          <cell r="D3680">
            <v>1</v>
          </cell>
        </row>
        <row r="3681">
          <cell r="A3681">
            <v>9115</v>
          </cell>
          <cell r="B3681" t="str">
            <v>Junta de expansión para vapor ¾"</v>
          </cell>
          <cell r="C3681" t="str">
            <v>u</v>
          </cell>
          <cell r="D3681">
            <v>1</v>
          </cell>
        </row>
        <row r="3682">
          <cell r="A3682">
            <v>9116</v>
          </cell>
          <cell r="B3682" t="str">
            <v>Junta de expansión para vapor 1"</v>
          </cell>
          <cell r="C3682" t="str">
            <v>u</v>
          </cell>
          <cell r="D3682">
            <v>1</v>
          </cell>
        </row>
        <row r="3683">
          <cell r="A3683">
            <v>9117</v>
          </cell>
          <cell r="B3683" t="str">
            <v>Junta de expansión para vapor 2"</v>
          </cell>
          <cell r="C3683" t="str">
            <v>u</v>
          </cell>
          <cell r="D3683">
            <v>1</v>
          </cell>
        </row>
        <row r="3684">
          <cell r="A3684">
            <v>9118</v>
          </cell>
          <cell r="B3684" t="str">
            <v>Junta de expansión para vapor de 1 1/2'</v>
          </cell>
          <cell r="C3684" t="str">
            <v>u</v>
          </cell>
          <cell r="D3684">
            <v>1</v>
          </cell>
        </row>
        <row r="3685">
          <cell r="A3685">
            <v>9119</v>
          </cell>
          <cell r="B3685" t="str">
            <v>Junta de expansión para vapor de 1 1/4"</v>
          </cell>
          <cell r="C3685" t="str">
            <v>u</v>
          </cell>
          <cell r="D3685">
            <v>1</v>
          </cell>
        </row>
        <row r="3686">
          <cell r="A3686">
            <v>9120</v>
          </cell>
          <cell r="B3686" t="str">
            <v>Junta de expansión para vapor de 1/4'</v>
          </cell>
          <cell r="C3686" t="str">
            <v>u</v>
          </cell>
          <cell r="D3686">
            <v>1</v>
          </cell>
        </row>
        <row r="3687">
          <cell r="A3687">
            <v>9121</v>
          </cell>
          <cell r="B3687" t="str">
            <v>Lana de vidrio 1" espesor</v>
          </cell>
          <cell r="C3687" t="str">
            <v>u</v>
          </cell>
          <cell r="D3687">
            <v>1</v>
          </cell>
          <cell r="E3687">
            <v>10.86</v>
          </cell>
        </row>
        <row r="3688">
          <cell r="A3688">
            <v>9122</v>
          </cell>
          <cell r="B3688" t="str">
            <v xml:space="preserve">Lavadora de ropa capacidad 100 libras </v>
          </cell>
          <cell r="C3688" t="str">
            <v>u</v>
          </cell>
          <cell r="D3688">
            <v>1</v>
          </cell>
        </row>
        <row r="3689">
          <cell r="A3689">
            <v>9123</v>
          </cell>
          <cell r="B3689" t="str">
            <v>Manguera 1/4 para GLP</v>
          </cell>
          <cell r="C3689" t="str">
            <v xml:space="preserve">m </v>
          </cell>
          <cell r="D3689">
            <v>1</v>
          </cell>
        </row>
        <row r="3690">
          <cell r="A3690">
            <v>9124</v>
          </cell>
          <cell r="B3690" t="str">
            <v>Manguera de alta presión, 1 1/4" x 80 cm, a/fijos 1", c/adaptadores</v>
          </cell>
          <cell r="C3690" t="str">
            <v>u</v>
          </cell>
          <cell r="D3690">
            <v>1</v>
          </cell>
        </row>
        <row r="3691">
          <cell r="A3691">
            <v>9125</v>
          </cell>
          <cell r="B3691" t="str">
            <v>Manguera de alta presión, 3/4" x 60 cm, a/fijos 3/4", c/adaptadores</v>
          </cell>
          <cell r="C3691" t="str">
            <v>u</v>
          </cell>
          <cell r="D3691">
            <v>1</v>
          </cell>
        </row>
        <row r="3692">
          <cell r="A3692">
            <v>9126</v>
          </cell>
          <cell r="C3692" t="str">
            <v xml:space="preserve">m </v>
          </cell>
          <cell r="D3692">
            <v>1</v>
          </cell>
        </row>
        <row r="3693">
          <cell r="A3693">
            <v>9127</v>
          </cell>
          <cell r="B3693" t="str">
            <v>Manómetro agua 0-100 psi 1/4 npt con acoples a 2"</v>
          </cell>
          <cell r="C3693" t="str">
            <v>u</v>
          </cell>
          <cell r="D3693">
            <v>1</v>
          </cell>
        </row>
        <row r="3694">
          <cell r="A3694">
            <v>9128</v>
          </cell>
          <cell r="B3694" t="str">
            <v>Manómetro con glicerina, acero inoxidable, toma 1/4" 0-60 " WC</v>
          </cell>
          <cell r="C3694" t="str">
            <v>u</v>
          </cell>
          <cell r="D3694">
            <v>1</v>
          </cell>
        </row>
        <row r="3695">
          <cell r="A3695">
            <v>9129</v>
          </cell>
          <cell r="B3695" t="str">
            <v>MANOMETRO 3" 0-60PSI, BAR (OTROS ACCES. PARA LA INSTALACIÓN).</v>
          </cell>
          <cell r="C3695" t="str">
            <v>u</v>
          </cell>
          <cell r="D3695">
            <v>1</v>
          </cell>
          <cell r="E3695">
            <v>73.19</v>
          </cell>
        </row>
        <row r="3696">
          <cell r="A3696">
            <v>9130</v>
          </cell>
          <cell r="B3696" t="str">
            <v>MANOMETRO 3" 0-90PSI, BAR (OTROS ACCES. PARA LA INSTALACIÓN).</v>
          </cell>
          <cell r="C3696" t="str">
            <v>u</v>
          </cell>
          <cell r="D3696">
            <v>1</v>
          </cell>
          <cell r="E3696">
            <v>73.19</v>
          </cell>
        </row>
        <row r="3697">
          <cell r="A3697">
            <v>9131</v>
          </cell>
          <cell r="B3697" t="str">
            <v>Manómetro para combustible 0-10 1/4 npt</v>
          </cell>
          <cell r="C3697" t="str">
            <v>u</v>
          </cell>
          <cell r="D3697">
            <v>1</v>
          </cell>
        </row>
        <row r="3698">
          <cell r="A3698">
            <v>9132</v>
          </cell>
          <cell r="B3698" t="str">
            <v>Matriz de cobre de 3/8"</v>
          </cell>
          <cell r="C3698" t="str">
            <v xml:space="preserve">m </v>
          </cell>
          <cell r="D3698">
            <v>1</v>
          </cell>
        </row>
        <row r="3699">
          <cell r="A3699">
            <v>9133</v>
          </cell>
          <cell r="B3699" t="str">
            <v>Medidor de combustible</v>
          </cell>
          <cell r="C3699" t="str">
            <v>u</v>
          </cell>
          <cell r="D3699">
            <v>1</v>
          </cell>
        </row>
        <row r="3700">
          <cell r="A3700">
            <v>9134</v>
          </cell>
          <cell r="B3700" t="str">
            <v>Módulo de Agua de Alimentación  G5T de 5 HP</v>
          </cell>
          <cell r="C3700" t="str">
            <v>u</v>
          </cell>
          <cell r="D3700">
            <v>1</v>
          </cell>
        </row>
        <row r="3701">
          <cell r="A3701">
            <v>9135</v>
          </cell>
          <cell r="B3701" t="str">
            <v>Módulo de Transferencia de combustible desde el tanque de recepcion al tanque de uso diario</v>
          </cell>
          <cell r="C3701" t="str">
            <v>u</v>
          </cell>
          <cell r="D3701">
            <v>1</v>
          </cell>
        </row>
        <row r="3702">
          <cell r="A3702">
            <v>9136</v>
          </cell>
          <cell r="B3702" t="str">
            <v>Montaje Controles y Varios</v>
          </cell>
          <cell r="C3702" t="str">
            <v>u</v>
          </cell>
          <cell r="D3702">
            <v>1</v>
          </cell>
        </row>
        <row r="3703">
          <cell r="A3703">
            <v>9137</v>
          </cell>
          <cell r="B3703" t="str">
            <v>NIPLE ROSCADAO DE ACERO 2", SCH 40, L= 0.15 m</v>
          </cell>
          <cell r="C3703" t="str">
            <v>u</v>
          </cell>
          <cell r="D3703">
            <v>1</v>
          </cell>
          <cell r="E3703">
            <v>43.93</v>
          </cell>
        </row>
        <row r="3704">
          <cell r="A3704">
            <v>9138</v>
          </cell>
          <cell r="B3704" t="str">
            <v>NIPLE ROSCADO DE ACERO 1/2", SCH 40, L= 0.05 m</v>
          </cell>
          <cell r="C3704" t="str">
            <v>u</v>
          </cell>
          <cell r="D3704">
            <v>1</v>
          </cell>
          <cell r="E3704">
            <v>19.559999999999999</v>
          </cell>
        </row>
        <row r="3705">
          <cell r="A3705">
            <v>9139</v>
          </cell>
          <cell r="B3705" t="str">
            <v>NIPLE ROSCADAO DE ACERO 1 1/2", SCH 40, L= 0.15 m</v>
          </cell>
          <cell r="C3705" t="str">
            <v>u</v>
          </cell>
          <cell r="D3705">
            <v>1</v>
          </cell>
          <cell r="E3705">
            <v>29.82</v>
          </cell>
        </row>
        <row r="3706">
          <cell r="A3706">
            <v>9140</v>
          </cell>
          <cell r="B3706" t="str">
            <v>NIPLE ROSCADAO DE ACERO 1 1/4", SCH 40, L= 0.15 m</v>
          </cell>
          <cell r="C3706" t="str">
            <v>u</v>
          </cell>
          <cell r="D3706">
            <v>1</v>
          </cell>
          <cell r="E3706">
            <v>28.54</v>
          </cell>
        </row>
        <row r="3707">
          <cell r="A3707">
            <v>9141</v>
          </cell>
          <cell r="B3707" t="str">
            <v>NIPLE DE ACERO ROSCADO 1/2" SCH40 L= 0.15m</v>
          </cell>
          <cell r="C3707" t="str">
            <v>u</v>
          </cell>
          <cell r="D3707">
            <v>1</v>
          </cell>
          <cell r="E3707">
            <v>22.13</v>
          </cell>
        </row>
        <row r="3708">
          <cell r="A3708">
            <v>9142</v>
          </cell>
          <cell r="B3708" t="str">
            <v>NIPLE DE ACERO ROSCADO 1 1/4" SCH40 L= 0.80m</v>
          </cell>
          <cell r="C3708" t="str">
            <v>u</v>
          </cell>
          <cell r="D3708">
            <v>1</v>
          </cell>
          <cell r="E3708">
            <v>32.39</v>
          </cell>
        </row>
        <row r="3709">
          <cell r="A3709">
            <v>9143</v>
          </cell>
          <cell r="C3709" t="str">
            <v>u</v>
          </cell>
          <cell r="D3709">
            <v>1</v>
          </cell>
        </row>
        <row r="3710">
          <cell r="A3710">
            <v>9144</v>
          </cell>
          <cell r="B3710" t="str">
            <v>Reducción 2 ½" x 1½"   similar vitaulic style nº 50</v>
          </cell>
          <cell r="C3710" t="str">
            <v>u</v>
          </cell>
          <cell r="D3710">
            <v>1</v>
          </cell>
        </row>
        <row r="3711">
          <cell r="A3711">
            <v>9145</v>
          </cell>
          <cell r="B3711" t="str">
            <v>Reducción 2 ½" x 1½"  hierro negro ced 40 con costura</v>
          </cell>
          <cell r="C3711" t="str">
            <v>u</v>
          </cell>
          <cell r="D3711">
            <v>1</v>
          </cell>
        </row>
        <row r="3712">
          <cell r="A3712">
            <v>9146</v>
          </cell>
          <cell r="B3712" t="str">
            <v>Reducción  8" x 4"  hierro negro ced 40 con costura</v>
          </cell>
          <cell r="C3712" t="str">
            <v>u</v>
          </cell>
          <cell r="D3712">
            <v>1</v>
          </cell>
        </row>
        <row r="3713">
          <cell r="A3713">
            <v>9147</v>
          </cell>
          <cell r="B3713" t="str">
            <v>Reducción  8" x 6"  hierro negro ced 40 con costura</v>
          </cell>
          <cell r="C3713" t="str">
            <v>u</v>
          </cell>
          <cell r="D3713">
            <v>1</v>
          </cell>
        </row>
        <row r="3714">
          <cell r="A3714">
            <v>9148</v>
          </cell>
          <cell r="B3714" t="str">
            <v xml:space="preserve">Reducción 1 1/4" x 1" </v>
          </cell>
          <cell r="C3714" t="str">
            <v>u</v>
          </cell>
          <cell r="D3714">
            <v>1</v>
          </cell>
        </row>
        <row r="3715">
          <cell r="A3715">
            <v>9149</v>
          </cell>
          <cell r="B3715" t="str">
            <v>Reducción 1 1/4" x 1" hierro negro ced 40 con costura</v>
          </cell>
          <cell r="C3715" t="str">
            <v>u</v>
          </cell>
          <cell r="D3715">
            <v>1</v>
          </cell>
        </row>
        <row r="3716">
          <cell r="A3716">
            <v>9150</v>
          </cell>
          <cell r="B3716" t="str">
            <v xml:space="preserve">Reducción 2" x 1 1/2" </v>
          </cell>
          <cell r="C3716" t="str">
            <v>u</v>
          </cell>
          <cell r="D3716">
            <v>1</v>
          </cell>
        </row>
        <row r="3717">
          <cell r="A3717">
            <v>9151</v>
          </cell>
          <cell r="B3717" t="str">
            <v>Reducción 2" x 1 1/2"  hierro negro ced 40 con costura</v>
          </cell>
          <cell r="C3717" t="str">
            <v>u</v>
          </cell>
          <cell r="D3717">
            <v>1</v>
          </cell>
        </row>
        <row r="3718">
          <cell r="A3718">
            <v>9152</v>
          </cell>
          <cell r="B3718" t="str">
            <v xml:space="preserve">Reducción 2" x 1" </v>
          </cell>
          <cell r="C3718" t="str">
            <v>u</v>
          </cell>
          <cell r="D3718">
            <v>1</v>
          </cell>
        </row>
        <row r="3719">
          <cell r="A3719">
            <v>9153</v>
          </cell>
          <cell r="B3719" t="str">
            <v>Reducción 2" x 1"  hierro negro ced 40 con costura</v>
          </cell>
          <cell r="C3719" t="str">
            <v>u</v>
          </cell>
          <cell r="D3719">
            <v>1</v>
          </cell>
        </row>
        <row r="3720">
          <cell r="A3720">
            <v>9154</v>
          </cell>
          <cell r="B3720" t="str">
            <v xml:space="preserve">Reducción 3" x 2 1/2"  hierro negro ced 40 con costura </v>
          </cell>
          <cell r="C3720" t="str">
            <v>u</v>
          </cell>
          <cell r="D3720">
            <v>1</v>
          </cell>
        </row>
        <row r="3721">
          <cell r="A3721">
            <v>9155</v>
          </cell>
          <cell r="B3721" t="str">
            <v>Reducción 3" x 2 1/2"  similar vitaulic style nº 50</v>
          </cell>
          <cell r="C3721" t="str">
            <v>u</v>
          </cell>
          <cell r="D3721">
            <v>1</v>
          </cell>
        </row>
        <row r="3722">
          <cell r="A3722">
            <v>9156</v>
          </cell>
          <cell r="B3722" t="str">
            <v>Reducción 3" x 2"   hierro negro ced 40 con costura</v>
          </cell>
          <cell r="C3722" t="str">
            <v>u</v>
          </cell>
          <cell r="D3722">
            <v>1</v>
          </cell>
        </row>
        <row r="3723">
          <cell r="A3723">
            <v>9157</v>
          </cell>
          <cell r="B3723" t="str">
            <v>Reducción 3" x 2"   similar vitaulic style nº 50</v>
          </cell>
          <cell r="C3723" t="str">
            <v>u</v>
          </cell>
          <cell r="D3723">
            <v>1</v>
          </cell>
        </row>
        <row r="3724">
          <cell r="A3724">
            <v>9158</v>
          </cell>
          <cell r="B3724" t="str">
            <v>Reducción 4" x 2"  hierro negro ced 40 con costura</v>
          </cell>
          <cell r="C3724" t="str">
            <v>u</v>
          </cell>
          <cell r="D3724">
            <v>1</v>
          </cell>
        </row>
        <row r="3725">
          <cell r="A3725">
            <v>9159</v>
          </cell>
          <cell r="B3725" t="str">
            <v>Reducción 4" x 2"  similar vitaulic style nº 50</v>
          </cell>
          <cell r="C3725" t="str">
            <v>u</v>
          </cell>
          <cell r="D3725">
            <v>1</v>
          </cell>
        </row>
        <row r="3726">
          <cell r="A3726">
            <v>9160</v>
          </cell>
          <cell r="B3726" t="str">
            <v>Reducción 4" x 3"  hierro negro ced 40 con costura</v>
          </cell>
          <cell r="C3726" t="str">
            <v>u</v>
          </cell>
          <cell r="D3726">
            <v>1</v>
          </cell>
        </row>
        <row r="3727">
          <cell r="A3727">
            <v>9161</v>
          </cell>
          <cell r="B3727" t="str">
            <v>Reducción 4" x 3"  similar vitaulic style nº 50</v>
          </cell>
          <cell r="C3727" t="str">
            <v>u</v>
          </cell>
          <cell r="D3727">
            <v>1</v>
          </cell>
        </row>
        <row r="3728">
          <cell r="A3728">
            <v>9162</v>
          </cell>
          <cell r="B3728" t="str">
            <v>Reducción 6" x 2"  hierro negro ced 40 con costura</v>
          </cell>
          <cell r="C3728" t="str">
            <v>u</v>
          </cell>
          <cell r="D3728">
            <v>1</v>
          </cell>
        </row>
        <row r="3729">
          <cell r="A3729">
            <v>9163</v>
          </cell>
          <cell r="B3729" t="str">
            <v>Reducción 6" x 2"  similar vitaulic style nº 50</v>
          </cell>
          <cell r="C3729" t="str">
            <v>u</v>
          </cell>
          <cell r="D3729">
            <v>1</v>
          </cell>
        </row>
        <row r="3730">
          <cell r="A3730">
            <v>9164</v>
          </cell>
          <cell r="B3730" t="str">
            <v>Reducción 6" x 2½"  hierro negro ced 40 con costura</v>
          </cell>
          <cell r="C3730" t="str">
            <v>u</v>
          </cell>
          <cell r="D3730">
            <v>1</v>
          </cell>
        </row>
        <row r="3731">
          <cell r="A3731">
            <v>9165</v>
          </cell>
          <cell r="B3731" t="str">
            <v>Reducción 6" x 2½"  similar vitaulic style nº 50</v>
          </cell>
          <cell r="C3731" t="str">
            <v>u</v>
          </cell>
          <cell r="D3731">
            <v>1</v>
          </cell>
        </row>
        <row r="3732">
          <cell r="A3732">
            <v>9166</v>
          </cell>
          <cell r="B3732" t="str">
            <v>Reducción 6" x 3"   similar vitaulic style nº 50</v>
          </cell>
          <cell r="C3732" t="str">
            <v>u</v>
          </cell>
          <cell r="D3732">
            <v>1</v>
          </cell>
        </row>
        <row r="3733">
          <cell r="A3733">
            <v>9167</v>
          </cell>
          <cell r="B3733" t="str">
            <v>Reducción 6" x 3"  hierro negro ced 40 con costura</v>
          </cell>
          <cell r="C3733" t="str">
            <v>u</v>
          </cell>
          <cell r="D3733">
            <v>1</v>
          </cell>
        </row>
        <row r="3734">
          <cell r="A3734">
            <v>9168</v>
          </cell>
          <cell r="B3734" t="str">
            <v>Reducción 6" x 4"   hierro negro ced 40 con costura</v>
          </cell>
          <cell r="C3734" t="str">
            <v>u</v>
          </cell>
          <cell r="D3734">
            <v>1</v>
          </cell>
        </row>
        <row r="3735">
          <cell r="A3735">
            <v>9169</v>
          </cell>
          <cell r="B3735" t="str">
            <v>Reducción 6" x 4"   similar vitaulic style nº 50</v>
          </cell>
          <cell r="C3735" t="str">
            <v>u</v>
          </cell>
          <cell r="D3735">
            <v>1</v>
          </cell>
        </row>
        <row r="3736">
          <cell r="A3736">
            <v>9170</v>
          </cell>
          <cell r="B3736" t="str">
            <v>Reducción 8" x 4"   similar vitaulic style nº 50</v>
          </cell>
          <cell r="C3736" t="str">
            <v>u</v>
          </cell>
          <cell r="D3736">
            <v>1</v>
          </cell>
        </row>
        <row r="3737">
          <cell r="A3737">
            <v>9171</v>
          </cell>
          <cell r="B3737" t="str">
            <v>Reducción 8" x 6"   similar vitaulic style nº 50</v>
          </cell>
          <cell r="C3737" t="str">
            <v>u</v>
          </cell>
          <cell r="D3737">
            <v>1</v>
          </cell>
        </row>
        <row r="3738">
          <cell r="A3738">
            <v>9172</v>
          </cell>
          <cell r="B3738" t="str">
            <v xml:space="preserve">Reducción bushing HN  2x1 1/4 </v>
          </cell>
          <cell r="C3738" t="str">
            <v>u</v>
          </cell>
          <cell r="D3738">
            <v>1</v>
          </cell>
        </row>
        <row r="3739">
          <cell r="A3739">
            <v>9173</v>
          </cell>
          <cell r="B3739" t="str">
            <v>REDUCCION EXCENTRICA 2x1 1/4", CLASS 150</v>
          </cell>
          <cell r="C3739" t="str">
            <v>u</v>
          </cell>
          <cell r="D3739">
            <v>1</v>
          </cell>
          <cell r="E3739">
            <v>56.51</v>
          </cell>
        </row>
        <row r="3740">
          <cell r="A3740">
            <v>9174</v>
          </cell>
          <cell r="B3740" t="str">
            <v>Reducción de 4" a 2  1/2"</v>
          </cell>
          <cell r="C3740" t="str">
            <v>u</v>
          </cell>
          <cell r="D3740">
            <v>1</v>
          </cell>
        </row>
        <row r="3741">
          <cell r="A3741">
            <v>9175</v>
          </cell>
          <cell r="B3741" t="str">
            <v>Reducción de 4" a 3"</v>
          </cell>
          <cell r="C3741" t="str">
            <v>u</v>
          </cell>
          <cell r="D3741">
            <v>1</v>
          </cell>
        </row>
        <row r="3742">
          <cell r="A3742">
            <v>9176</v>
          </cell>
          <cell r="B3742" t="str">
            <v>Reducción de campana HN 1 1/2 a 1 1/4 ced 40</v>
          </cell>
          <cell r="C3742" t="str">
            <v>u</v>
          </cell>
          <cell r="D3742">
            <v>1</v>
          </cell>
        </row>
        <row r="3743">
          <cell r="A3743">
            <v>9177</v>
          </cell>
          <cell r="B3743" t="str">
            <v xml:space="preserve">Reducción de campana HN 1 a 3/4 soldable </v>
          </cell>
          <cell r="C3743" t="str">
            <v>u</v>
          </cell>
          <cell r="D3743">
            <v>1</v>
          </cell>
        </row>
        <row r="3744">
          <cell r="A3744">
            <v>9178</v>
          </cell>
          <cell r="B3744" t="str">
            <v>Regulador de 1º etapa</v>
          </cell>
          <cell r="C3744" t="str">
            <v>u</v>
          </cell>
          <cell r="D3744">
            <v>1</v>
          </cell>
        </row>
        <row r="3745">
          <cell r="A3745">
            <v>9179</v>
          </cell>
          <cell r="B3745" t="str">
            <v>Regulador de 2º etapa</v>
          </cell>
          <cell r="C3745" t="str">
            <v>u</v>
          </cell>
          <cell r="D3745">
            <v>1</v>
          </cell>
        </row>
        <row r="3746">
          <cell r="A3746">
            <v>9180</v>
          </cell>
          <cell r="B3746" t="str">
            <v>Secadora a Vapor de ropa</v>
          </cell>
          <cell r="C3746" t="str">
            <v>u</v>
          </cell>
          <cell r="D3746">
            <v>1</v>
          </cell>
        </row>
        <row r="3747">
          <cell r="A3747">
            <v>9181</v>
          </cell>
          <cell r="B3747" t="str">
            <v>Sensor de flujo diámetro 6"</v>
          </cell>
          <cell r="C3747" t="str">
            <v>u</v>
          </cell>
          <cell r="D3747">
            <v>1</v>
          </cell>
          <cell r="E3747">
            <v>704.12</v>
          </cell>
        </row>
        <row r="3748">
          <cell r="A3748">
            <v>9182</v>
          </cell>
          <cell r="B3748" t="str">
            <v>Señales de seguridad contra incendios, 30 x 40 cm.</v>
          </cell>
          <cell r="C3748" t="str">
            <v>u</v>
          </cell>
          <cell r="D3748">
            <v>1</v>
          </cell>
        </row>
        <row r="3749">
          <cell r="A3749">
            <v>9183</v>
          </cell>
          <cell r="B3749" t="str">
            <v>Sistema de presión constante (500 galones)</v>
          </cell>
          <cell r="C3749" t="str">
            <v>u</v>
          </cell>
          <cell r="D3749">
            <v>1</v>
          </cell>
        </row>
        <row r="3750">
          <cell r="A3750">
            <v>9184</v>
          </cell>
          <cell r="B3750" t="str">
            <v>Tanque 45 kg GLP</v>
          </cell>
          <cell r="C3750" t="str">
            <v>u</v>
          </cell>
          <cell r="D3750">
            <v>1</v>
          </cell>
          <cell r="E3750">
            <v>224.11</v>
          </cell>
        </row>
        <row r="3751">
          <cell r="A3751">
            <v>9185</v>
          </cell>
          <cell r="B3751" t="str">
            <v>Tanque 15 kg GLP</v>
          </cell>
          <cell r="C3751" t="str">
            <v>u</v>
          </cell>
          <cell r="D3751">
            <v>1</v>
          </cell>
          <cell r="E3751">
            <v>76.95</v>
          </cell>
        </row>
        <row r="3752">
          <cell r="A3752">
            <v>9186</v>
          </cell>
          <cell r="B3752" t="str">
            <v>Tanque de Agua de Alimentación para funcionamiento triplex de 250 gal. Con sus respectivos controles de nivel y temp.</v>
          </cell>
          <cell r="C3752" t="str">
            <v>u</v>
          </cell>
          <cell r="D3752">
            <v>1</v>
          </cell>
          <cell r="E3752">
            <v>4465.57</v>
          </cell>
        </row>
        <row r="3753">
          <cell r="A3753">
            <v>9187</v>
          </cell>
          <cell r="B3753" t="str">
            <v>Tanque de combustible  diario en acero 4mm 80galones</v>
          </cell>
          <cell r="C3753" t="str">
            <v>u</v>
          </cell>
          <cell r="D3753">
            <v>1</v>
          </cell>
          <cell r="E3753">
            <v>1712.81</v>
          </cell>
        </row>
        <row r="3754">
          <cell r="A3754">
            <v>9188</v>
          </cell>
          <cell r="B3754" t="str">
            <v>Tanque de combustible quincenal de 750 gal</v>
          </cell>
          <cell r="C3754" t="str">
            <v>u</v>
          </cell>
          <cell r="D3754">
            <v>1</v>
          </cell>
          <cell r="E3754">
            <v>2195.17</v>
          </cell>
        </row>
        <row r="3755">
          <cell r="A3755">
            <v>9189</v>
          </cell>
          <cell r="B3755" t="str">
            <v>Tanque de Condensado 210 Gal</v>
          </cell>
          <cell r="C3755" t="str">
            <v>u</v>
          </cell>
          <cell r="D3755">
            <v>1</v>
          </cell>
        </row>
        <row r="3756">
          <cell r="A3756">
            <v>9190</v>
          </cell>
          <cell r="B3756" t="str">
            <v>Tanque de presión de agua 150 gal</v>
          </cell>
          <cell r="C3756" t="str">
            <v>u</v>
          </cell>
          <cell r="D3756">
            <v>1</v>
          </cell>
        </row>
        <row r="3757">
          <cell r="A3757">
            <v>9191</v>
          </cell>
          <cell r="B3757" t="str">
            <v xml:space="preserve">Tanque de purgas 300 hp; Termómetro, conexiones. </v>
          </cell>
          <cell r="C3757" t="str">
            <v>u</v>
          </cell>
          <cell r="D3757">
            <v>1</v>
          </cell>
        </row>
        <row r="3758">
          <cell r="A3758">
            <v>9192</v>
          </cell>
          <cell r="B3758" t="str">
            <v>Tanque de purgas BLOW OFF con silenciador y enfriador</v>
          </cell>
          <cell r="C3758" t="str">
            <v>u</v>
          </cell>
          <cell r="D3758">
            <v>1</v>
          </cell>
        </row>
        <row r="3759">
          <cell r="A3759">
            <v>9193</v>
          </cell>
          <cell r="B3759" t="str">
            <v>Tanque de Uso Diario 300 Glns. Diesel Norma API 650</v>
          </cell>
          <cell r="C3759" t="str">
            <v>u</v>
          </cell>
          <cell r="D3759">
            <v>1</v>
          </cell>
        </row>
        <row r="3760">
          <cell r="A3760">
            <v>9194</v>
          </cell>
          <cell r="B3760" t="str">
            <v>Tanque HN diámetro 1m x1,5m (para purgas) con tubo de desfogue para vapor de 6m de alto y salida de fondo para condensado</v>
          </cell>
          <cell r="C3760" t="str">
            <v>u</v>
          </cell>
          <cell r="D3760">
            <v>1</v>
          </cell>
        </row>
        <row r="3761">
          <cell r="A3761">
            <v>9195</v>
          </cell>
          <cell r="B3761" t="str">
            <v>Tanque para combustible HN diámetro 1m x 2m altura con control de nivel automático (tipo electrodo) y manhold para limpieza</v>
          </cell>
          <cell r="C3761" t="str">
            <v>u</v>
          </cell>
          <cell r="D3761">
            <v>1</v>
          </cell>
        </row>
        <row r="3762">
          <cell r="A3762">
            <v>9196</v>
          </cell>
          <cell r="B3762" t="str">
            <v>Tee  1" hierro negro ced 40 con costura</v>
          </cell>
          <cell r="C3762" t="str">
            <v>u</v>
          </cell>
          <cell r="D3762">
            <v>1</v>
          </cell>
        </row>
        <row r="3763">
          <cell r="A3763">
            <v>9197</v>
          </cell>
          <cell r="B3763" t="str">
            <v>Tee  1 1/4" hierro negro ced 40 con costura</v>
          </cell>
          <cell r="C3763" t="str">
            <v>u</v>
          </cell>
          <cell r="D3763">
            <v>1</v>
          </cell>
        </row>
        <row r="3764">
          <cell r="A3764">
            <v>9198</v>
          </cell>
          <cell r="B3764" t="str">
            <v>Tee  1 1/2" hierro negro ced 40 con costura</v>
          </cell>
          <cell r="C3764" t="str">
            <v>u</v>
          </cell>
          <cell r="D3764">
            <v>1</v>
          </cell>
        </row>
        <row r="3765">
          <cell r="A3765">
            <v>9199</v>
          </cell>
          <cell r="B3765" t="str">
            <v>Tee  2" hierro negro ced 40 con costura</v>
          </cell>
          <cell r="C3765" t="str">
            <v>u</v>
          </cell>
          <cell r="D3765">
            <v>1</v>
          </cell>
        </row>
        <row r="3766">
          <cell r="A3766">
            <v>9200</v>
          </cell>
          <cell r="B3766" t="str">
            <v>Tee  2 1/2" hierro negro ced 40 con costura</v>
          </cell>
          <cell r="C3766" t="str">
            <v>u</v>
          </cell>
          <cell r="D3766">
            <v>1</v>
          </cell>
        </row>
        <row r="3767">
          <cell r="A3767">
            <v>9201</v>
          </cell>
          <cell r="B3767" t="str">
            <v>Tee  3" hierro negro ced 40 con costura</v>
          </cell>
          <cell r="C3767" t="str">
            <v>u</v>
          </cell>
          <cell r="D3767">
            <v>1</v>
          </cell>
        </row>
        <row r="3768">
          <cell r="A3768">
            <v>9202</v>
          </cell>
          <cell r="B3768" t="str">
            <v>Tee  4" hierro negro ced 40 con costura</v>
          </cell>
          <cell r="C3768" t="str">
            <v>u</v>
          </cell>
          <cell r="D3768">
            <v>1</v>
          </cell>
        </row>
        <row r="3769">
          <cell r="A3769">
            <v>9203</v>
          </cell>
          <cell r="B3769" t="str">
            <v>Tee  6" hierro negro ced 40 con costura</v>
          </cell>
          <cell r="C3769" t="str">
            <v>u</v>
          </cell>
          <cell r="D3769">
            <v>1</v>
          </cell>
        </row>
        <row r="3770">
          <cell r="A3770">
            <v>9204</v>
          </cell>
          <cell r="B3770" t="str">
            <v>Tee  8" hierro negro ced 40 con costura</v>
          </cell>
          <cell r="C3770" t="str">
            <v>u</v>
          </cell>
          <cell r="D3770">
            <v>1</v>
          </cell>
        </row>
        <row r="3771">
          <cell r="A3771">
            <v>9205</v>
          </cell>
          <cell r="B3771" t="str">
            <v>Tee  1" similar vitaulic style nº 20</v>
          </cell>
          <cell r="C3771" t="str">
            <v>u</v>
          </cell>
          <cell r="D3771">
            <v>1</v>
          </cell>
        </row>
        <row r="3772">
          <cell r="A3772">
            <v>9206</v>
          </cell>
          <cell r="B3772" t="str">
            <v>Tee  1 1/4" similar vitaulic style nº 20</v>
          </cell>
          <cell r="C3772" t="str">
            <v>u</v>
          </cell>
          <cell r="D3772">
            <v>1</v>
          </cell>
        </row>
        <row r="3773">
          <cell r="A3773">
            <v>9207</v>
          </cell>
          <cell r="B3773" t="str">
            <v>Tee  1 1/2" similar vitaulic style nº 20</v>
          </cell>
          <cell r="C3773" t="str">
            <v>u</v>
          </cell>
          <cell r="D3773">
            <v>1</v>
          </cell>
        </row>
        <row r="3774">
          <cell r="A3774">
            <v>9208</v>
          </cell>
          <cell r="B3774" t="str">
            <v>Tee  2" similar vitaulic style nº 20</v>
          </cell>
          <cell r="C3774" t="str">
            <v>u</v>
          </cell>
          <cell r="D3774">
            <v>1</v>
          </cell>
        </row>
        <row r="3775">
          <cell r="A3775">
            <v>9209</v>
          </cell>
          <cell r="B3775" t="str">
            <v>Tee 2 1/2" similar vitaulic style nº 20</v>
          </cell>
          <cell r="C3775" t="str">
            <v>u</v>
          </cell>
          <cell r="D3775">
            <v>1</v>
          </cell>
        </row>
        <row r="3776">
          <cell r="A3776">
            <v>9210</v>
          </cell>
          <cell r="B3776" t="str">
            <v>TEE ROSCADA reducida ASTM A197 1 1/4x1 1/4x1/2", CLASS 150</v>
          </cell>
          <cell r="C3776" t="str">
            <v>u</v>
          </cell>
          <cell r="D3776">
            <v>1</v>
          </cell>
          <cell r="E3776">
            <v>55.45</v>
          </cell>
        </row>
        <row r="3777">
          <cell r="A3777">
            <v>9211</v>
          </cell>
          <cell r="B3777" t="str">
            <v>TEE ROSCADA reducida ASTM A197 2x2x1/2", CLASS 150</v>
          </cell>
          <cell r="C3777" t="str">
            <v>u</v>
          </cell>
          <cell r="D3777">
            <v>1</v>
          </cell>
          <cell r="E3777">
            <v>59.99</v>
          </cell>
        </row>
        <row r="3778">
          <cell r="A3778">
            <v>9212</v>
          </cell>
          <cell r="B3778" t="str">
            <v>Tee reducida  roscada,  2 1/2"x 2 1/2" x 2", clase 150</v>
          </cell>
          <cell r="C3778" t="str">
            <v>u</v>
          </cell>
          <cell r="D3778">
            <v>1</v>
          </cell>
          <cell r="E3778">
            <v>66.400000000000006</v>
          </cell>
        </row>
        <row r="3779">
          <cell r="A3779">
            <v>9213</v>
          </cell>
          <cell r="B3779" t="str">
            <v>TEE ROSCADA ASTM A197 2x2x2", CLASS 150</v>
          </cell>
          <cell r="C3779" t="str">
            <v>u</v>
          </cell>
          <cell r="D3779">
            <v>1</v>
          </cell>
          <cell r="E3779">
            <v>65.819999999999993</v>
          </cell>
        </row>
        <row r="3780">
          <cell r="A3780">
            <v>9214</v>
          </cell>
          <cell r="B3780" t="str">
            <v>Tee reducida HN, cédula 40,  4"x 4" x 2", clase 150 para soldar</v>
          </cell>
          <cell r="C3780" t="str">
            <v>u</v>
          </cell>
          <cell r="D3780">
            <v>1</v>
          </cell>
          <cell r="E3780">
            <v>99.16</v>
          </cell>
        </row>
        <row r="3781">
          <cell r="A3781">
            <v>9215</v>
          </cell>
          <cell r="B3781" t="str">
            <v>Suministro e instalación de tomas para CO2</v>
          </cell>
          <cell r="C3781" t="str">
            <v>u</v>
          </cell>
          <cell r="D3781">
            <v>1</v>
          </cell>
          <cell r="E3781">
            <v>482.8</v>
          </cell>
        </row>
        <row r="3782">
          <cell r="A3782">
            <v>9216</v>
          </cell>
          <cell r="B3782" t="str">
            <v>Suministro e instalación de válvula en línea de 1/2"</v>
          </cell>
          <cell r="C3782" t="str">
            <v>u</v>
          </cell>
          <cell r="D3782">
            <v>1</v>
          </cell>
          <cell r="E3782">
            <v>206.4</v>
          </cell>
        </row>
        <row r="3783">
          <cell r="A3783">
            <v>9217</v>
          </cell>
          <cell r="B3783" t="str">
            <v>Toma de evacuacion</v>
          </cell>
          <cell r="C3783" t="str">
            <v>u</v>
          </cell>
          <cell r="D3783">
            <v>1</v>
          </cell>
          <cell r="E3783">
            <v>124.36</v>
          </cell>
        </row>
        <row r="3784">
          <cell r="A3784">
            <v>9218</v>
          </cell>
          <cell r="B3784" t="str">
            <v>Termostato para vapor con acople para 1"</v>
          </cell>
          <cell r="C3784" t="str">
            <v>u</v>
          </cell>
          <cell r="D3784">
            <v>1</v>
          </cell>
        </row>
        <row r="3785">
          <cell r="A3785">
            <v>9219</v>
          </cell>
          <cell r="B3785" t="str">
            <v>Trampa de Vapor  1/2"</v>
          </cell>
          <cell r="C3785" t="str">
            <v>u</v>
          </cell>
          <cell r="D3785">
            <v>1</v>
          </cell>
        </row>
        <row r="3786">
          <cell r="A3786">
            <v>9220</v>
          </cell>
          <cell r="B3786" t="str">
            <v>Trampa de Vapor  3/4"</v>
          </cell>
          <cell r="C3786" t="str">
            <v>u</v>
          </cell>
          <cell r="D3786">
            <v>1</v>
          </cell>
        </row>
        <row r="3787">
          <cell r="A3787">
            <v>9221</v>
          </cell>
          <cell r="B3787" t="str">
            <v>TUBERIA DE ACERO NEGRO  1/8" ASTM A 53  con costura</v>
          </cell>
          <cell r="C3787" t="str">
            <v>m</v>
          </cell>
          <cell r="D3787">
            <v>1</v>
          </cell>
        </row>
        <row r="3788">
          <cell r="A3788">
            <v>9222</v>
          </cell>
          <cell r="B3788" t="str">
            <v>TUBERIA DE ACERO NEGRO 1/4"  ASTM A 53 1/4" con costura</v>
          </cell>
          <cell r="C3788" t="str">
            <v>m</v>
          </cell>
          <cell r="D3788">
            <v>1</v>
          </cell>
        </row>
        <row r="3789">
          <cell r="A3789">
            <v>9223</v>
          </cell>
          <cell r="B3789" t="str">
            <v>TUBERIA DE ACERO NEGRO 3/8" ASTM A 53 con costura</v>
          </cell>
          <cell r="C3789" t="str">
            <v>m</v>
          </cell>
          <cell r="D3789">
            <v>1</v>
          </cell>
        </row>
        <row r="3790">
          <cell r="A3790">
            <v>9224</v>
          </cell>
          <cell r="B3790" t="str">
            <v>TUBERIA DE ACERO NEGRO 1/2" ASTM A 53 con costura</v>
          </cell>
          <cell r="C3790" t="str">
            <v>m</v>
          </cell>
          <cell r="D3790">
            <v>1</v>
          </cell>
        </row>
        <row r="3791">
          <cell r="A3791">
            <v>9225</v>
          </cell>
          <cell r="B3791" t="str">
            <v>TUBERIA DE ACERO NEGRO 3/4"  ASTM A 53 con costura</v>
          </cell>
          <cell r="C3791" t="str">
            <v>m</v>
          </cell>
          <cell r="D3791">
            <v>1</v>
          </cell>
        </row>
        <row r="3792">
          <cell r="A3792">
            <v>9226</v>
          </cell>
          <cell r="B3792" t="str">
            <v>TUBERIA DE ACERO NEGRO 1" ASTM A 53 con costura y recubrimiento</v>
          </cell>
          <cell r="C3792" t="str">
            <v>m</v>
          </cell>
          <cell r="D3792">
            <v>1</v>
          </cell>
          <cell r="E3792">
            <v>25.72</v>
          </cell>
        </row>
        <row r="3793">
          <cell r="A3793">
            <v>9227</v>
          </cell>
          <cell r="B3793" t="str">
            <v>TUBERIA DE ACERO NEGRO 1 1/4" ASTM A 53 con costura y recubrimiento</v>
          </cell>
          <cell r="C3793" t="str">
            <v>m</v>
          </cell>
          <cell r="D3793">
            <v>1</v>
          </cell>
          <cell r="E3793">
            <v>32.81</v>
          </cell>
        </row>
        <row r="3794">
          <cell r="A3794">
            <v>9228</v>
          </cell>
          <cell r="B3794" t="str">
            <v>TUBERIA DE ACERO NEGRO 1 1/2" ASTM A 53 con costura y recubrimiento</v>
          </cell>
          <cell r="C3794" t="str">
            <v>m</v>
          </cell>
          <cell r="D3794">
            <v>1</v>
          </cell>
          <cell r="E3794">
            <v>34.729999999999997</v>
          </cell>
        </row>
        <row r="3795">
          <cell r="A3795">
            <v>9229</v>
          </cell>
          <cell r="B3795" t="str">
            <v>TUBERIA DE ACERO NEGRO 2" ASTM A 53 con costura y recubrimiento</v>
          </cell>
          <cell r="C3795" t="str">
            <v>m</v>
          </cell>
          <cell r="D3795">
            <v>1</v>
          </cell>
          <cell r="E3795">
            <v>33.119999999999997</v>
          </cell>
        </row>
        <row r="3796">
          <cell r="A3796">
            <v>9230</v>
          </cell>
          <cell r="B3796" t="str">
            <v>TUBERIA DE ACERO NEGRO 2 1/2" ASTM A 53 con costura y recubrimiento</v>
          </cell>
          <cell r="C3796" t="str">
            <v>m</v>
          </cell>
          <cell r="D3796">
            <v>1</v>
          </cell>
          <cell r="E3796">
            <v>38.04</v>
          </cell>
        </row>
        <row r="3797">
          <cell r="A3797">
            <v>9231</v>
          </cell>
          <cell r="B3797" t="str">
            <v>TUBERIA DE ACERO NEGRO 3" ASTM A 53 con costura y recubrimiento</v>
          </cell>
          <cell r="C3797" t="str">
            <v>m</v>
          </cell>
          <cell r="D3797">
            <v>1</v>
          </cell>
          <cell r="E3797">
            <v>50.1</v>
          </cell>
        </row>
        <row r="3798">
          <cell r="A3798">
            <v>9232</v>
          </cell>
          <cell r="B3798" t="str">
            <v>TUBERIA DE ACERO NEGRO 4" ASTM A 53 con costura y recubrimiento</v>
          </cell>
          <cell r="C3798" t="str">
            <v>m</v>
          </cell>
          <cell r="D3798">
            <v>1</v>
          </cell>
          <cell r="E3798">
            <v>62.93</v>
          </cell>
        </row>
        <row r="3799">
          <cell r="A3799">
            <v>9233</v>
          </cell>
          <cell r="B3799" t="str">
            <v>TUBERIA DE ACERO NEGRO 5" ASTM A 53 con costura</v>
          </cell>
          <cell r="C3799" t="str">
            <v>m</v>
          </cell>
          <cell r="D3799">
            <v>1</v>
          </cell>
        </row>
        <row r="3800">
          <cell r="A3800">
            <v>9234</v>
          </cell>
          <cell r="B3800" t="str">
            <v>TUBERIA DE ACERO NEGRO 6"  ASTM A 53 con costura</v>
          </cell>
          <cell r="C3800" t="str">
            <v>m</v>
          </cell>
          <cell r="D3800">
            <v>1</v>
          </cell>
        </row>
        <row r="3801">
          <cell r="A3801">
            <v>9235</v>
          </cell>
          <cell r="B3801" t="str">
            <v>TUBERIA DE ACERO NEGRO  1/8" ASTM A 53  sin costura</v>
          </cell>
          <cell r="C3801" t="str">
            <v>m</v>
          </cell>
          <cell r="D3801">
            <v>1</v>
          </cell>
        </row>
        <row r="3802">
          <cell r="A3802">
            <v>9236</v>
          </cell>
          <cell r="B3802" t="str">
            <v>TUBERIA DE ACERO NEGRO 1/4"  ASTM A 53 1/4" sin costura</v>
          </cell>
          <cell r="C3802" t="str">
            <v>m</v>
          </cell>
          <cell r="D3802">
            <v>1</v>
          </cell>
        </row>
        <row r="3803">
          <cell r="A3803">
            <v>9237</v>
          </cell>
          <cell r="B3803" t="str">
            <v>TUBERIA DE ACERO NEGRO 3/8" ASTM A 53 sin costura</v>
          </cell>
          <cell r="C3803" t="str">
            <v>m</v>
          </cell>
          <cell r="D3803">
            <v>1</v>
          </cell>
        </row>
        <row r="3804">
          <cell r="A3804">
            <v>9238</v>
          </cell>
          <cell r="B3804" t="str">
            <v>TUBERIA DE ACERO NEGRO 1/2" ASTM A 53 sin costura</v>
          </cell>
          <cell r="C3804" t="str">
            <v>m</v>
          </cell>
          <cell r="D3804">
            <v>1</v>
          </cell>
        </row>
        <row r="3805">
          <cell r="A3805">
            <v>9239</v>
          </cell>
          <cell r="B3805" t="str">
            <v>TUBERIA DE ACERO NEGRO 3/4"  ASTM A 53 sin costura</v>
          </cell>
          <cell r="C3805" t="str">
            <v>m</v>
          </cell>
          <cell r="D3805">
            <v>1</v>
          </cell>
        </row>
        <row r="3806">
          <cell r="A3806">
            <v>9240</v>
          </cell>
          <cell r="B3806" t="str">
            <v>TUBERIA DE ACERO NEGRO 1" ASTM A 53 sin costura</v>
          </cell>
          <cell r="C3806" t="str">
            <v>m</v>
          </cell>
          <cell r="D3806">
            <v>1</v>
          </cell>
        </row>
        <row r="3807">
          <cell r="A3807">
            <v>9241</v>
          </cell>
          <cell r="B3807" t="str">
            <v>TUBERIA DE ACERO NEGRO 1 1/4" ASTM A 53 sin costura</v>
          </cell>
          <cell r="C3807" t="str">
            <v>m</v>
          </cell>
          <cell r="D3807">
            <v>1</v>
          </cell>
        </row>
        <row r="3808">
          <cell r="A3808">
            <v>9242</v>
          </cell>
          <cell r="B3808" t="str">
            <v>TUBERIA DE ACERO NEGRO 1 1/2" ASTM A 53 sin costura</v>
          </cell>
          <cell r="C3808" t="str">
            <v>m</v>
          </cell>
          <cell r="D3808">
            <v>1</v>
          </cell>
        </row>
        <row r="3809">
          <cell r="A3809">
            <v>9243</v>
          </cell>
          <cell r="B3809" t="str">
            <v>TUBERIA DE ACERO NEGRO 2" ASTM A 53 sin costura</v>
          </cell>
          <cell r="C3809" t="str">
            <v>m</v>
          </cell>
          <cell r="D3809">
            <v>1</v>
          </cell>
        </row>
        <row r="3810">
          <cell r="A3810">
            <v>9244</v>
          </cell>
          <cell r="B3810" t="str">
            <v>TUBERIA DE ACERO NEGRO 2 1/2" ASTM A 53 sin costura</v>
          </cell>
          <cell r="C3810" t="str">
            <v>m</v>
          </cell>
          <cell r="D3810">
            <v>1</v>
          </cell>
        </row>
        <row r="3811">
          <cell r="A3811">
            <v>9245</v>
          </cell>
          <cell r="B3811" t="str">
            <v>TUBERIA DE ACERO NEGRO 3" ASTM A 53 sin costura</v>
          </cell>
          <cell r="C3811" t="str">
            <v>m</v>
          </cell>
          <cell r="D3811">
            <v>1</v>
          </cell>
        </row>
        <row r="3812">
          <cell r="A3812">
            <v>9246</v>
          </cell>
          <cell r="B3812" t="str">
            <v>TUBERIA DE ACERO NEGRO 4" ASTM A 53 sin costura</v>
          </cell>
          <cell r="C3812" t="str">
            <v>m</v>
          </cell>
          <cell r="D3812">
            <v>1</v>
          </cell>
        </row>
        <row r="3813">
          <cell r="A3813">
            <v>9247</v>
          </cell>
          <cell r="B3813" t="str">
            <v>TUBERIA DE ACERO NEGRO 5" ASTM A 53 sin costura</v>
          </cell>
          <cell r="C3813" t="str">
            <v>m</v>
          </cell>
          <cell r="D3813">
            <v>1</v>
          </cell>
        </row>
        <row r="3814">
          <cell r="A3814">
            <v>9248</v>
          </cell>
          <cell r="B3814" t="str">
            <v>TUBERIA DE ACERO NEGRO 6"  ASTM A 53 sin costura</v>
          </cell>
          <cell r="C3814" t="str">
            <v>m</v>
          </cell>
          <cell r="D3814">
            <v>1</v>
          </cell>
        </row>
        <row r="3815">
          <cell r="A3815">
            <v>9249</v>
          </cell>
          <cell r="B3815" t="str">
            <v>TUBERIA DE ACERO INOXIDABLE 1/8"</v>
          </cell>
          <cell r="C3815" t="str">
            <v>m</v>
          </cell>
          <cell r="D3815">
            <v>1</v>
          </cell>
        </row>
        <row r="3816">
          <cell r="A3816">
            <v>9250</v>
          </cell>
          <cell r="B3816" t="str">
            <v>TUBERIA DE ACERO INOXIDABLE 1/4"</v>
          </cell>
          <cell r="C3816" t="str">
            <v>m</v>
          </cell>
          <cell r="D3816">
            <v>1</v>
          </cell>
        </row>
        <row r="3817">
          <cell r="A3817">
            <v>9251</v>
          </cell>
          <cell r="B3817" t="str">
            <v>TUBERIA DE ACERO INOXIDABLE 3/8"</v>
          </cell>
          <cell r="C3817" t="str">
            <v>m</v>
          </cell>
          <cell r="D3817">
            <v>1</v>
          </cell>
        </row>
        <row r="3818">
          <cell r="A3818">
            <v>9252</v>
          </cell>
          <cell r="B3818" t="str">
            <v>TUBERIA DE ACERO INOXIDABLE 1/2"</v>
          </cell>
          <cell r="C3818" t="str">
            <v>m</v>
          </cell>
          <cell r="D3818">
            <v>1</v>
          </cell>
        </row>
        <row r="3819">
          <cell r="A3819">
            <v>9253</v>
          </cell>
          <cell r="B3819" t="str">
            <v>TUBERIA DE ACERO INOXIDABLE 3/4"</v>
          </cell>
          <cell r="C3819" t="str">
            <v>m</v>
          </cell>
          <cell r="D3819">
            <v>1</v>
          </cell>
        </row>
        <row r="3820">
          <cell r="A3820">
            <v>9254</v>
          </cell>
          <cell r="B3820" t="str">
            <v>TUBERIA DE ACERO INOXIDABLE 1"</v>
          </cell>
          <cell r="C3820" t="str">
            <v>m</v>
          </cell>
          <cell r="D3820">
            <v>1</v>
          </cell>
        </row>
        <row r="3821">
          <cell r="A3821">
            <v>9255</v>
          </cell>
          <cell r="B3821" t="str">
            <v>TUBERIA DE ACERO INOXIDABLE 1 1/4"</v>
          </cell>
          <cell r="C3821" t="str">
            <v>m</v>
          </cell>
          <cell r="D3821">
            <v>1</v>
          </cell>
        </row>
        <row r="3822">
          <cell r="A3822">
            <v>9256</v>
          </cell>
          <cell r="B3822" t="str">
            <v>TUBERIA DE ACERO INOXIDABLE 1 1/2"</v>
          </cell>
          <cell r="C3822" t="str">
            <v>m</v>
          </cell>
          <cell r="D3822">
            <v>1</v>
          </cell>
        </row>
        <row r="3823">
          <cell r="A3823">
            <v>9257</v>
          </cell>
          <cell r="B3823" t="str">
            <v>TUBERIA DE ACERO INOXIDABLE 2"</v>
          </cell>
          <cell r="C3823" t="str">
            <v>m</v>
          </cell>
          <cell r="D3823">
            <v>1</v>
          </cell>
        </row>
        <row r="3824">
          <cell r="A3824">
            <v>9258</v>
          </cell>
          <cell r="B3824" t="str">
            <v>TUBERIA DE ACERO INOXIDABLE 2 1/2"</v>
          </cell>
          <cell r="C3824" t="str">
            <v>m</v>
          </cell>
          <cell r="D3824">
            <v>1</v>
          </cell>
        </row>
        <row r="3825">
          <cell r="A3825">
            <v>9259</v>
          </cell>
          <cell r="B3825" t="str">
            <v>TUBERIA DE ACERO INOXIDABLE 3"</v>
          </cell>
          <cell r="C3825" t="str">
            <v>m</v>
          </cell>
          <cell r="D3825">
            <v>1</v>
          </cell>
        </row>
        <row r="3826">
          <cell r="A3826">
            <v>9260</v>
          </cell>
          <cell r="B3826" t="str">
            <v>TUBERIA DE ACERO INOXIDABLE 4"</v>
          </cell>
          <cell r="C3826" t="str">
            <v>m</v>
          </cell>
          <cell r="D3826">
            <v>1</v>
          </cell>
        </row>
        <row r="3827">
          <cell r="A3827">
            <v>9261</v>
          </cell>
          <cell r="B3827" t="str">
            <v>TUBERIA DE ACERO INOXIDABLE 5"</v>
          </cell>
          <cell r="C3827" t="str">
            <v>m</v>
          </cell>
          <cell r="D3827">
            <v>1</v>
          </cell>
        </row>
        <row r="3828">
          <cell r="A3828">
            <v>9262</v>
          </cell>
          <cell r="B3828" t="str">
            <v>TUBERIA DE ACERO INOXIDABLE 6"</v>
          </cell>
          <cell r="C3828" t="str">
            <v>m</v>
          </cell>
          <cell r="D3828">
            <v>1</v>
          </cell>
        </row>
        <row r="3829">
          <cell r="A3829">
            <v>9263</v>
          </cell>
          <cell r="B3829" t="str">
            <v>TUBERIA DE ACERO INOXIDABLE  1/8" CEDULA 10</v>
          </cell>
          <cell r="C3829" t="str">
            <v>m</v>
          </cell>
          <cell r="D3829">
            <v>1</v>
          </cell>
        </row>
        <row r="3830">
          <cell r="A3830">
            <v>9264</v>
          </cell>
          <cell r="B3830" t="str">
            <v>TUBERIA DE ACERO INOXIDABLE 1/4"CEDULA 10</v>
          </cell>
          <cell r="C3830" t="str">
            <v>m</v>
          </cell>
          <cell r="D3830">
            <v>1</v>
          </cell>
        </row>
        <row r="3831">
          <cell r="A3831">
            <v>9265</v>
          </cell>
          <cell r="B3831" t="str">
            <v>TUBERIA DE ACERO INOXIDABLE 3/8" CEDULA 10</v>
          </cell>
          <cell r="C3831" t="str">
            <v>m</v>
          </cell>
          <cell r="D3831">
            <v>1</v>
          </cell>
        </row>
        <row r="3832">
          <cell r="A3832">
            <v>9266</v>
          </cell>
          <cell r="B3832" t="str">
            <v>TUBERIA DE ACERO INOXIDABLE 1/2" CEDULA 10</v>
          </cell>
          <cell r="C3832" t="str">
            <v>m</v>
          </cell>
          <cell r="D3832">
            <v>1</v>
          </cell>
        </row>
        <row r="3833">
          <cell r="A3833">
            <v>9267</v>
          </cell>
          <cell r="B3833" t="str">
            <v>TUBERIA DE ACERO INOXIDABLE 3/4" CEDULA 10</v>
          </cell>
          <cell r="C3833" t="str">
            <v>m</v>
          </cell>
          <cell r="D3833">
            <v>1</v>
          </cell>
        </row>
        <row r="3834">
          <cell r="A3834">
            <v>9268</v>
          </cell>
          <cell r="B3834" t="str">
            <v>TUBERIA DE ACERO INOXIDABLE 1" CEDULA 10</v>
          </cell>
          <cell r="C3834" t="str">
            <v>m</v>
          </cell>
          <cell r="D3834">
            <v>1</v>
          </cell>
        </row>
        <row r="3835">
          <cell r="A3835">
            <v>9269</v>
          </cell>
          <cell r="B3835" t="str">
            <v>TUBERIA DE ACERO INOXIDABLE 1 1/4"CEDULA 10</v>
          </cell>
          <cell r="C3835" t="str">
            <v>m</v>
          </cell>
          <cell r="D3835">
            <v>1</v>
          </cell>
        </row>
        <row r="3836">
          <cell r="A3836">
            <v>9270</v>
          </cell>
          <cell r="B3836" t="str">
            <v>TUBERIA DE ACERO INOXIDABLE 1 1/2"CEDULA 10</v>
          </cell>
          <cell r="C3836" t="str">
            <v>m</v>
          </cell>
          <cell r="D3836">
            <v>1</v>
          </cell>
        </row>
        <row r="3837">
          <cell r="A3837">
            <v>9271</v>
          </cell>
          <cell r="B3837" t="str">
            <v>TUBERIA DE ACERO INOXIDABLE 2" CEDULA 10</v>
          </cell>
          <cell r="C3837" t="str">
            <v>m</v>
          </cell>
          <cell r="D3837">
            <v>1</v>
          </cell>
        </row>
        <row r="3838">
          <cell r="A3838">
            <v>9272</v>
          </cell>
          <cell r="B3838" t="str">
            <v>TUBERIA DE ACERO INOXIDABLE 2 1/2"CEDULA 10</v>
          </cell>
          <cell r="C3838" t="str">
            <v>m</v>
          </cell>
          <cell r="D3838">
            <v>1</v>
          </cell>
        </row>
        <row r="3839">
          <cell r="A3839">
            <v>9273</v>
          </cell>
          <cell r="B3839" t="str">
            <v>TUBERIA DE ACERO INOXIDABLE 3" CEDULA 10</v>
          </cell>
          <cell r="C3839" t="str">
            <v>m</v>
          </cell>
          <cell r="D3839">
            <v>1</v>
          </cell>
        </row>
        <row r="3840">
          <cell r="A3840">
            <v>9274</v>
          </cell>
          <cell r="B3840" t="str">
            <v>TUBERIA DE ACERO INOXIDABLE 4" CEDULA 10</v>
          </cell>
          <cell r="C3840" t="str">
            <v>m</v>
          </cell>
          <cell r="D3840">
            <v>1</v>
          </cell>
        </row>
        <row r="3841">
          <cell r="A3841">
            <v>9275</v>
          </cell>
          <cell r="B3841" t="str">
            <v>TUBERIA DE ACERO INOXIDABLE 5" CEDULA 10</v>
          </cell>
          <cell r="C3841" t="str">
            <v>m</v>
          </cell>
          <cell r="D3841">
            <v>1</v>
          </cell>
        </row>
        <row r="3842">
          <cell r="A3842">
            <v>9276</v>
          </cell>
          <cell r="B3842" t="str">
            <v>TUBERIA DE ACERO INOXIDABLE 6" CEDULA 10</v>
          </cell>
          <cell r="C3842" t="str">
            <v>m</v>
          </cell>
          <cell r="D3842">
            <v>1</v>
          </cell>
        </row>
        <row r="3843">
          <cell r="A3843">
            <v>9277</v>
          </cell>
          <cell r="B3843" t="str">
            <v>TUBERIA DEHIERRO NEGRO 1/8" CED 20 con costura</v>
          </cell>
          <cell r="C3843" t="str">
            <v>m</v>
          </cell>
          <cell r="D3843">
            <v>1</v>
          </cell>
        </row>
        <row r="3844">
          <cell r="A3844">
            <v>9278</v>
          </cell>
          <cell r="B3844" t="str">
            <v>TUBERIA DEHIERRO NEGRO 1/4"CED 20 con costura</v>
          </cell>
          <cell r="C3844" t="str">
            <v>m</v>
          </cell>
          <cell r="D3844">
            <v>1</v>
          </cell>
        </row>
        <row r="3845">
          <cell r="A3845">
            <v>9279</v>
          </cell>
          <cell r="B3845" t="str">
            <v>TUBERIA DEHIERRO NEGRO 3/8"CED 20 con costura</v>
          </cell>
          <cell r="C3845" t="str">
            <v>m</v>
          </cell>
          <cell r="D3845">
            <v>1</v>
          </cell>
        </row>
        <row r="3846">
          <cell r="A3846">
            <v>9280</v>
          </cell>
          <cell r="B3846" t="str">
            <v>TUBERIA DEHIERRO NEGRO 1/2"CED 20 con costura</v>
          </cell>
          <cell r="C3846" t="str">
            <v>m</v>
          </cell>
          <cell r="D3846">
            <v>1</v>
          </cell>
        </row>
        <row r="3847">
          <cell r="A3847">
            <v>9281</v>
          </cell>
          <cell r="B3847" t="str">
            <v>TUBERIA DEHIERRO NEGRO 3/4"CED 20 con costura</v>
          </cell>
          <cell r="C3847" t="str">
            <v>m</v>
          </cell>
          <cell r="D3847">
            <v>1</v>
          </cell>
        </row>
        <row r="3848">
          <cell r="A3848">
            <v>9282</v>
          </cell>
          <cell r="B3848" t="str">
            <v>TUBERIA DEHIERRO NEGRO 1"CED 20 con costura</v>
          </cell>
          <cell r="C3848" t="str">
            <v>m</v>
          </cell>
          <cell r="D3848">
            <v>1</v>
          </cell>
        </row>
        <row r="3849">
          <cell r="A3849">
            <v>9283</v>
          </cell>
          <cell r="B3849" t="str">
            <v>TUBERIA DEHIERRO NEGRO 1 1/4"CED 20 con costura</v>
          </cell>
          <cell r="C3849" t="str">
            <v>m</v>
          </cell>
          <cell r="D3849">
            <v>1</v>
          </cell>
        </row>
        <row r="3850">
          <cell r="A3850">
            <v>9284</v>
          </cell>
          <cell r="B3850" t="str">
            <v>TUBERIA DEHIERRO NEGRO 1 1/2"CED 20 con costura</v>
          </cell>
          <cell r="C3850" t="str">
            <v>m</v>
          </cell>
          <cell r="D3850">
            <v>1</v>
          </cell>
        </row>
        <row r="3851">
          <cell r="A3851">
            <v>9285</v>
          </cell>
          <cell r="B3851" t="str">
            <v>TUBERIA DEHIERRO NEGRO 2"CED 20 con costura</v>
          </cell>
          <cell r="C3851" t="str">
            <v>m</v>
          </cell>
          <cell r="D3851">
            <v>1</v>
          </cell>
          <cell r="E3851">
            <v>26.84</v>
          </cell>
        </row>
        <row r="3852">
          <cell r="A3852">
            <v>9286</v>
          </cell>
          <cell r="B3852" t="str">
            <v>TUBERIA DEHIERRO NEGRO 2 1/2"CED 20 con costura</v>
          </cell>
          <cell r="C3852" t="str">
            <v>m</v>
          </cell>
          <cell r="D3852">
            <v>1</v>
          </cell>
        </row>
        <row r="3853">
          <cell r="A3853">
            <v>9287</v>
          </cell>
          <cell r="B3853" t="str">
            <v>TUBERIA DEHIERRO NEGRO 3"CED 20 con costura</v>
          </cell>
          <cell r="C3853" t="str">
            <v>m</v>
          </cell>
          <cell r="D3853">
            <v>1</v>
          </cell>
        </row>
        <row r="3854">
          <cell r="A3854">
            <v>9288</v>
          </cell>
          <cell r="B3854" t="str">
            <v>TUBERIA DEHIERRO NEGRO 4"CED 20 con costura</v>
          </cell>
          <cell r="C3854" t="str">
            <v>m</v>
          </cell>
          <cell r="D3854">
            <v>1</v>
          </cell>
        </row>
        <row r="3855">
          <cell r="A3855">
            <v>9289</v>
          </cell>
          <cell r="B3855" t="str">
            <v>TUBERIA DEHIERRO NEGRO 5"CED 20 con costura</v>
          </cell>
          <cell r="C3855" t="str">
            <v>m</v>
          </cell>
          <cell r="D3855">
            <v>1</v>
          </cell>
        </row>
        <row r="3856">
          <cell r="A3856">
            <v>9290</v>
          </cell>
          <cell r="B3856" t="str">
            <v>TUBERIA DEHIERRO NEGRO CED 6"20 con costura</v>
          </cell>
          <cell r="C3856" t="str">
            <v>m</v>
          </cell>
          <cell r="D3856">
            <v>1</v>
          </cell>
        </row>
        <row r="3857">
          <cell r="A3857">
            <v>9291</v>
          </cell>
          <cell r="B3857" t="str">
            <v>TUBERIA DEHIERRO NEGRO 8" CED 20 con costura</v>
          </cell>
          <cell r="C3857" t="str">
            <v>m</v>
          </cell>
          <cell r="D3857">
            <v>1</v>
          </cell>
          <cell r="E3857">
            <v>137.5</v>
          </cell>
        </row>
        <row r="3858">
          <cell r="A3858">
            <v>9292</v>
          </cell>
          <cell r="B3858" t="str">
            <v>TUBERIA DEHIERRO NEGRO 1/8" CED 20 sin costura</v>
          </cell>
          <cell r="C3858" t="str">
            <v>m</v>
          </cell>
          <cell r="D3858">
            <v>1</v>
          </cell>
        </row>
        <row r="3859">
          <cell r="A3859">
            <v>9293</v>
          </cell>
          <cell r="B3859" t="str">
            <v>TUBERIA DEHIERRO NEGRO 1/4"CED 20 sin costura</v>
          </cell>
          <cell r="C3859" t="str">
            <v>m</v>
          </cell>
          <cell r="D3859">
            <v>1</v>
          </cell>
        </row>
        <row r="3860">
          <cell r="A3860">
            <v>9294</v>
          </cell>
          <cell r="B3860" t="str">
            <v>TUBERIA DEHIERRO NEGRO 3/8"CED 20 sin costura</v>
          </cell>
          <cell r="C3860" t="str">
            <v>m</v>
          </cell>
          <cell r="D3860">
            <v>1</v>
          </cell>
        </row>
        <row r="3861">
          <cell r="A3861">
            <v>9295</v>
          </cell>
          <cell r="B3861" t="str">
            <v>TUBERIA DEHIERRO NEGRO 1/2"CED 20 sin costura</v>
          </cell>
          <cell r="C3861" t="str">
            <v>m</v>
          </cell>
          <cell r="D3861">
            <v>1</v>
          </cell>
        </row>
        <row r="3862">
          <cell r="A3862">
            <v>9296</v>
          </cell>
          <cell r="B3862" t="str">
            <v>TUBERIA DEHIERRO NEGRO 3/4"CED 20 sin costura</v>
          </cell>
          <cell r="C3862" t="str">
            <v>m</v>
          </cell>
          <cell r="D3862">
            <v>1</v>
          </cell>
        </row>
        <row r="3863">
          <cell r="A3863">
            <v>9297</v>
          </cell>
          <cell r="B3863" t="str">
            <v>TUBERIA DEHIERRO NEGRO 1"CED 20 sin costura</v>
          </cell>
          <cell r="C3863" t="str">
            <v>m</v>
          </cell>
          <cell r="D3863">
            <v>1</v>
          </cell>
        </row>
        <row r="3864">
          <cell r="A3864">
            <v>9298</v>
          </cell>
          <cell r="B3864" t="str">
            <v>TUBERIA DEHIERRO NEGRO 1 1/4"CED 20 sin costura</v>
          </cell>
          <cell r="C3864" t="str">
            <v>m</v>
          </cell>
          <cell r="D3864">
            <v>1</v>
          </cell>
        </row>
        <row r="3865">
          <cell r="A3865">
            <v>9299</v>
          </cell>
          <cell r="B3865" t="str">
            <v>TUBERIA DEHIERRO NEGRO 1 1/2"CED 20 sin costura</v>
          </cell>
          <cell r="C3865" t="str">
            <v>m</v>
          </cell>
          <cell r="D3865">
            <v>1</v>
          </cell>
        </row>
        <row r="3866">
          <cell r="A3866">
            <v>9300</v>
          </cell>
          <cell r="B3866" t="str">
            <v>TUBERIA DEHIERRO NEGRO 2"CED 20 sin costura</v>
          </cell>
          <cell r="C3866" t="str">
            <v>m</v>
          </cell>
          <cell r="D3866">
            <v>1</v>
          </cell>
        </row>
        <row r="3867">
          <cell r="A3867">
            <v>9301</v>
          </cell>
          <cell r="B3867" t="str">
            <v>TUBERIA DEHIERRO NEGRO 2 1/2"CED 20 sin costura</v>
          </cell>
          <cell r="C3867" t="str">
            <v>m</v>
          </cell>
          <cell r="D3867">
            <v>1</v>
          </cell>
        </row>
        <row r="3868">
          <cell r="A3868">
            <v>9302</v>
          </cell>
          <cell r="B3868" t="str">
            <v>TUBERIA DEHIERRO NEGRO 3"CED 20 sin costura</v>
          </cell>
          <cell r="C3868" t="str">
            <v>m</v>
          </cell>
          <cell r="D3868">
            <v>1</v>
          </cell>
        </row>
        <row r="3869">
          <cell r="A3869">
            <v>9303</v>
          </cell>
          <cell r="B3869" t="str">
            <v>TUBERIA DEHIERRO NEGRO 4"CED 20 sin costura</v>
          </cell>
          <cell r="C3869" t="str">
            <v>m</v>
          </cell>
          <cell r="D3869">
            <v>1</v>
          </cell>
        </row>
        <row r="3870">
          <cell r="A3870">
            <v>9304</v>
          </cell>
          <cell r="B3870" t="str">
            <v>TUBERIA DEHIERRO NEGRO 5"CED 20 sin costura</v>
          </cell>
          <cell r="C3870" t="str">
            <v>m</v>
          </cell>
          <cell r="D3870">
            <v>1</v>
          </cell>
        </row>
        <row r="3871">
          <cell r="A3871">
            <v>9305</v>
          </cell>
          <cell r="B3871" t="str">
            <v>TUBERIA DEHIERRO NEGRO CED 6"20 sin costura</v>
          </cell>
          <cell r="C3871" t="str">
            <v>m</v>
          </cell>
          <cell r="D3871">
            <v>1</v>
          </cell>
        </row>
        <row r="3872">
          <cell r="A3872">
            <v>9306</v>
          </cell>
          <cell r="B3872" t="str">
            <v>TUBERIA DEHIERRO NEGRO 1/8" CED 40 sin costura</v>
          </cell>
          <cell r="C3872" t="str">
            <v>m</v>
          </cell>
          <cell r="D3872">
            <v>1</v>
          </cell>
        </row>
        <row r="3873">
          <cell r="A3873">
            <v>9307</v>
          </cell>
          <cell r="B3873" t="str">
            <v>TUBERIA DEHIERRO NEGRO 1/4"CED 40 sin costura</v>
          </cell>
          <cell r="C3873" t="str">
            <v>m</v>
          </cell>
          <cell r="D3873">
            <v>1</v>
          </cell>
        </row>
        <row r="3874">
          <cell r="A3874">
            <v>9308</v>
          </cell>
          <cell r="B3874" t="str">
            <v>TUBERIA DEHIERRO NEGRO 3/8"CED 40 sin costura</v>
          </cell>
          <cell r="C3874" t="str">
            <v>m</v>
          </cell>
          <cell r="D3874">
            <v>1</v>
          </cell>
        </row>
        <row r="3875">
          <cell r="A3875">
            <v>9309</v>
          </cell>
          <cell r="B3875" t="str">
            <v>TUBERIA DEHIERRO NEGRO 1/2"CED 40 sin costura</v>
          </cell>
          <cell r="C3875" t="str">
            <v>m</v>
          </cell>
          <cell r="D3875">
            <v>1</v>
          </cell>
        </row>
        <row r="3876">
          <cell r="A3876">
            <v>9310</v>
          </cell>
          <cell r="B3876" t="str">
            <v>TUBERIA DEHIERRO NEGRO 3/4"CED 40 sin costura</v>
          </cell>
          <cell r="C3876" t="str">
            <v>m</v>
          </cell>
          <cell r="D3876">
            <v>1</v>
          </cell>
        </row>
        <row r="3877">
          <cell r="A3877">
            <v>9311</v>
          </cell>
          <cell r="B3877" t="str">
            <v>TUBERIA DEHIERRO NEGRO 1"CED 40 sin costura</v>
          </cell>
          <cell r="C3877" t="str">
            <v>m</v>
          </cell>
          <cell r="D3877">
            <v>1</v>
          </cell>
        </row>
        <row r="3878">
          <cell r="A3878">
            <v>9312</v>
          </cell>
          <cell r="B3878" t="str">
            <v>TUBERIA DEHIERRO NEGRO 1 1/4"CED 40 sin costura</v>
          </cell>
          <cell r="C3878" t="str">
            <v>m</v>
          </cell>
          <cell r="D3878">
            <v>1</v>
          </cell>
        </row>
        <row r="3879">
          <cell r="A3879">
            <v>9313</v>
          </cell>
          <cell r="B3879" t="str">
            <v>TUBERIA DEHIERRO NEGRO 1 1/2"CED 40 sin costura</v>
          </cell>
          <cell r="C3879" t="str">
            <v>m</v>
          </cell>
          <cell r="D3879">
            <v>1</v>
          </cell>
        </row>
        <row r="3880">
          <cell r="A3880">
            <v>9314</v>
          </cell>
          <cell r="B3880" t="str">
            <v>TUBERIA DEHIERRO NEGRO 2"CED 40 sin costura</v>
          </cell>
          <cell r="C3880" t="str">
            <v>m</v>
          </cell>
          <cell r="D3880">
            <v>1</v>
          </cell>
        </row>
        <row r="3881">
          <cell r="A3881">
            <v>9315</v>
          </cell>
          <cell r="B3881" t="str">
            <v>TUBERIA DEHIERRO NEGRO 2 1/2"CED 40 sin costura</v>
          </cell>
          <cell r="C3881" t="str">
            <v>m</v>
          </cell>
          <cell r="D3881">
            <v>1</v>
          </cell>
        </row>
        <row r="3882">
          <cell r="A3882">
            <v>9316</v>
          </cell>
          <cell r="B3882" t="str">
            <v>TUBERIA DEHIERRO NEGRO 3"CED 40 sin costura</v>
          </cell>
          <cell r="C3882" t="str">
            <v>m</v>
          </cell>
          <cell r="D3882">
            <v>1</v>
          </cell>
        </row>
        <row r="3883">
          <cell r="A3883">
            <v>9317</v>
          </cell>
          <cell r="B3883" t="str">
            <v>TUBERIA DEHIERRO NEGRO 4"CED 40 sin costura</v>
          </cell>
          <cell r="C3883" t="str">
            <v>m</v>
          </cell>
          <cell r="D3883">
            <v>1</v>
          </cell>
        </row>
        <row r="3884">
          <cell r="A3884">
            <v>9318</v>
          </cell>
          <cell r="B3884" t="str">
            <v>TUBERIA DEHIERRO NEGRO 5"CED 40 sin costura</v>
          </cell>
          <cell r="C3884" t="str">
            <v>m</v>
          </cell>
          <cell r="D3884">
            <v>1</v>
          </cell>
        </row>
        <row r="3885">
          <cell r="A3885">
            <v>9319</v>
          </cell>
          <cell r="B3885" t="str">
            <v>TUBERIA DEHIERRO NEGRO CED 6"40 sin costura</v>
          </cell>
          <cell r="C3885" t="str">
            <v>m</v>
          </cell>
          <cell r="D3885">
            <v>1</v>
          </cell>
        </row>
        <row r="3886">
          <cell r="A3886">
            <v>9320</v>
          </cell>
          <cell r="B3886" t="str">
            <v>TUBERIA DEHIERRO NEGRO CED 8"40 sin costura</v>
          </cell>
          <cell r="C3886" t="str">
            <v>m</v>
          </cell>
          <cell r="D3886">
            <v>1</v>
          </cell>
        </row>
        <row r="3887">
          <cell r="A3887">
            <v>9321</v>
          </cell>
          <cell r="B3887" t="str">
            <v>TUBERIA DEHIERRO NEGRO CED 10"40 sin costura</v>
          </cell>
          <cell r="C3887" t="str">
            <v>m</v>
          </cell>
          <cell r="D3887">
            <v>1</v>
          </cell>
          <cell r="E3887">
            <v>166.4</v>
          </cell>
        </row>
        <row r="3888">
          <cell r="A3888">
            <v>9322</v>
          </cell>
          <cell r="B3888" t="str">
            <v>TEE BB 200mm</v>
          </cell>
          <cell r="C3888" t="str">
            <v>u</v>
          </cell>
          <cell r="D3888">
            <v>1</v>
          </cell>
          <cell r="E3888">
            <v>220.03</v>
          </cell>
        </row>
        <row r="3889">
          <cell r="A3889">
            <v>9323</v>
          </cell>
          <cell r="B3889" t="str">
            <v>UNION ROSCADA 2 1/2", CLASS 150</v>
          </cell>
          <cell r="C3889" t="str">
            <v>u</v>
          </cell>
          <cell r="D3889">
            <v>1</v>
          </cell>
          <cell r="E3889">
            <v>118.04</v>
          </cell>
        </row>
        <row r="3890">
          <cell r="A3890">
            <v>9324</v>
          </cell>
          <cell r="B3890" t="str">
            <v>UNION ROSCADA 2 ", CLASS 150</v>
          </cell>
          <cell r="C3890" t="str">
            <v>u</v>
          </cell>
          <cell r="D3890">
            <v>1</v>
          </cell>
          <cell r="E3890">
            <v>88.54</v>
          </cell>
        </row>
        <row r="3891">
          <cell r="A3891">
            <v>9325</v>
          </cell>
          <cell r="B3891" t="str">
            <v>Uniones vitaulicas similar a victaulic style No 75 de  2 1/2"</v>
          </cell>
          <cell r="C3891" t="str">
            <v>u</v>
          </cell>
        </row>
        <row r="3892">
          <cell r="A3892">
            <v>9326</v>
          </cell>
          <cell r="B3892" t="str">
            <v>Uniones vitaulicas similar a victaulic style No 75 de  6"</v>
          </cell>
          <cell r="C3892" t="str">
            <v>u</v>
          </cell>
        </row>
        <row r="3893">
          <cell r="A3893">
            <v>9327</v>
          </cell>
          <cell r="B3893" t="str">
            <v>Uniones vitaulicas similar a victaulic style No 75 de  8"</v>
          </cell>
          <cell r="C3893" t="str">
            <v>u</v>
          </cell>
        </row>
        <row r="3894">
          <cell r="A3894">
            <v>9328</v>
          </cell>
          <cell r="B3894" t="str">
            <v>Universal HN, 1 1/4" x 300 psi, roscada</v>
          </cell>
          <cell r="C3894" t="str">
            <v>u</v>
          </cell>
        </row>
        <row r="3895">
          <cell r="A3895">
            <v>9329</v>
          </cell>
          <cell r="B3895" t="str">
            <v>Válvula check 3/4" roscada</v>
          </cell>
          <cell r="C3895" t="str">
            <v>u</v>
          </cell>
          <cell r="E3895">
            <v>19.7</v>
          </cell>
        </row>
        <row r="3896">
          <cell r="A3896">
            <v>9330</v>
          </cell>
          <cell r="B3896" t="str">
            <v>Válvula check 1"x300PSI</v>
          </cell>
          <cell r="C3896" t="str">
            <v>u</v>
          </cell>
        </row>
        <row r="3897">
          <cell r="A3897">
            <v>9331</v>
          </cell>
          <cell r="B3897" t="str">
            <v>Válvula check 1¼"x300PSI</v>
          </cell>
          <cell r="C3897" t="str">
            <v>u</v>
          </cell>
        </row>
        <row r="3898">
          <cell r="A3898">
            <v>9332</v>
          </cell>
          <cell r="B3898" t="str">
            <v>Válvula cheque de pie 1 1/4 roscable</v>
          </cell>
          <cell r="C3898" t="str">
            <v>u</v>
          </cell>
        </row>
        <row r="3899">
          <cell r="A3899">
            <v>9333</v>
          </cell>
          <cell r="B3899" t="str">
            <v xml:space="preserve">Válvula cierre rápido 1 INOX </v>
          </cell>
          <cell r="C3899" t="str">
            <v>u</v>
          </cell>
        </row>
        <row r="3900">
          <cell r="A3900">
            <v>9334</v>
          </cell>
          <cell r="B3900" t="str">
            <v xml:space="preserve">Válvula cierre rápido 1/2 INOX </v>
          </cell>
          <cell r="C3900" t="str">
            <v>u</v>
          </cell>
        </row>
        <row r="3901">
          <cell r="A3901">
            <v>9335</v>
          </cell>
          <cell r="B3901" t="str">
            <v>Válvula cierre rápido INOX 1 1/4 roscable</v>
          </cell>
          <cell r="C3901" t="str">
            <v>u</v>
          </cell>
        </row>
        <row r="3902">
          <cell r="A3902">
            <v>9336</v>
          </cell>
          <cell r="B3902" t="str">
            <v>Válvula cierre rápido INOX 2"roscable</v>
          </cell>
          <cell r="C3902" t="str">
            <v>u</v>
          </cell>
        </row>
        <row r="3903">
          <cell r="A3903">
            <v>9337</v>
          </cell>
          <cell r="B3903" t="str">
            <v>Válvula compuerta para agua 2" bronce</v>
          </cell>
          <cell r="C3903" t="str">
            <v>u</v>
          </cell>
        </row>
        <row r="3904">
          <cell r="A3904">
            <v>9338</v>
          </cell>
          <cell r="B3904" t="str">
            <v>Válvula compuerta vapor, diam 13 mm (½") 150 psi roscada</v>
          </cell>
          <cell r="C3904" t="str">
            <v>u</v>
          </cell>
        </row>
        <row r="3905">
          <cell r="A3905">
            <v>9339</v>
          </cell>
          <cell r="B3905" t="str">
            <v>Válvula compuerta vapor, diam 19 mm (3/4") 150 psi roscada</v>
          </cell>
          <cell r="C3905" t="str">
            <v>u</v>
          </cell>
        </row>
        <row r="3906">
          <cell r="A3906">
            <v>9340</v>
          </cell>
          <cell r="B3906" t="str">
            <v>Válvula compuerta vapor, diam 25 mm (1") 150 psi roscada</v>
          </cell>
          <cell r="C3906" t="str">
            <v>u</v>
          </cell>
        </row>
        <row r="3907">
          <cell r="A3907">
            <v>9341</v>
          </cell>
          <cell r="B3907" t="str">
            <v>Válvula compuerta vapor, diam 32 mm (1¼") 150 psi roscada</v>
          </cell>
          <cell r="C3907" t="str">
            <v>u</v>
          </cell>
        </row>
        <row r="3908">
          <cell r="A3908">
            <v>9342</v>
          </cell>
          <cell r="B3908" t="str">
            <v>Válvula compuerta vapor, diam 38 mm (1½") 150 psi roscada</v>
          </cell>
          <cell r="C3908" t="str">
            <v>u</v>
          </cell>
        </row>
        <row r="3909">
          <cell r="A3909">
            <v>9343</v>
          </cell>
          <cell r="B3909" t="str">
            <v>Válvula compuerta vapor, diam 51 mm (2") 150 psi roscada</v>
          </cell>
          <cell r="C3909" t="str">
            <v>u</v>
          </cell>
        </row>
        <row r="3910">
          <cell r="A3910">
            <v>9344</v>
          </cell>
          <cell r="B3910" t="str">
            <v>Válvula compuerta vapor, diam 64 mm (2½") 150 psi roscada</v>
          </cell>
          <cell r="C3910" t="str">
            <v>u</v>
          </cell>
        </row>
        <row r="3911">
          <cell r="A3911">
            <v>9345</v>
          </cell>
          <cell r="B3911" t="str">
            <v>Válvula compuerta vapor, diam 51 mm (2") 150 psi bridada</v>
          </cell>
          <cell r="C3911" t="str">
            <v>u</v>
          </cell>
        </row>
        <row r="3912">
          <cell r="A3912">
            <v>9346</v>
          </cell>
          <cell r="B3912" t="str">
            <v>Válvula compuerta vapor, diam 64 mm (2½") 150 psi bridada</v>
          </cell>
          <cell r="C3912" t="str">
            <v>u</v>
          </cell>
        </row>
        <row r="3913">
          <cell r="A3913">
            <v>9347</v>
          </cell>
          <cell r="B3913" t="str">
            <v>Válvula compuerta vapor, diam 76 mm (3") 150 psi bridada</v>
          </cell>
          <cell r="C3913" t="str">
            <v>u</v>
          </cell>
        </row>
        <row r="3914">
          <cell r="A3914">
            <v>9348</v>
          </cell>
          <cell r="B3914" t="str">
            <v>Válvula compuerta vapor, diam 102 mm (4") 150 psi bridada</v>
          </cell>
          <cell r="C3914" t="str">
            <v>u</v>
          </cell>
        </row>
        <row r="3915">
          <cell r="A3915">
            <v>9349</v>
          </cell>
          <cell r="B3915" t="str">
            <v>Válvula compuerta vapor, diam 152 mm (6") 150 psi bridada</v>
          </cell>
          <cell r="C3915" t="str">
            <v>u</v>
          </cell>
        </row>
        <row r="3916">
          <cell r="A3916">
            <v>9350</v>
          </cell>
          <cell r="B3916" t="str">
            <v>Válvula compuerta vapor, diam 204 mm (8") 150 psi bridada</v>
          </cell>
          <cell r="C3916" t="str">
            <v>u</v>
          </cell>
        </row>
        <row r="3917">
          <cell r="A3917">
            <v>9351</v>
          </cell>
          <cell r="B3917" t="str">
            <v>Válvula de cierre retención 3"</v>
          </cell>
          <cell r="C3917" t="str">
            <v>u</v>
          </cell>
        </row>
        <row r="3918">
          <cell r="A3918">
            <v>9352</v>
          </cell>
          <cell r="B3918" t="str">
            <v>Válvula de compuerta E L de 8"</v>
          </cell>
          <cell r="C3918" t="str">
            <v>u</v>
          </cell>
          <cell r="D3918">
            <v>1</v>
          </cell>
          <cell r="E3918">
            <v>951.62</v>
          </cell>
        </row>
        <row r="3919">
          <cell r="A3919">
            <v>9353</v>
          </cell>
          <cell r="B3919" t="str">
            <v>Válvula de compuerta 2" HF roscable</v>
          </cell>
          <cell r="C3919" t="str">
            <v>u</v>
          </cell>
          <cell r="D3919">
            <v>1</v>
          </cell>
        </row>
        <row r="3920">
          <cell r="A3920">
            <v>9354</v>
          </cell>
          <cell r="B3920" t="str">
            <v>Válvula de compuerta 3" HF roscable</v>
          </cell>
          <cell r="C3920" t="str">
            <v>u</v>
          </cell>
          <cell r="D3920">
            <v>1</v>
          </cell>
        </row>
        <row r="3921">
          <cell r="A3921">
            <v>9355</v>
          </cell>
          <cell r="B3921" t="str">
            <v>Válvula de compuerta 4" HF roscable</v>
          </cell>
          <cell r="C3921" t="str">
            <v>u</v>
          </cell>
          <cell r="D3921">
            <v>1</v>
          </cell>
        </row>
        <row r="3922">
          <cell r="A3922">
            <v>9356</v>
          </cell>
          <cell r="B3922" t="str">
            <v>Válvula de compuerta de Ø1 1/2" OS&amp;Y</v>
          </cell>
          <cell r="C3922" t="str">
            <v>u</v>
          </cell>
          <cell r="D3922">
            <v>1</v>
          </cell>
        </row>
        <row r="3923">
          <cell r="A3923">
            <v>9357</v>
          </cell>
          <cell r="B3923" t="str">
            <v>Válvula de compuerta de  Ø2" OS&amp;Y</v>
          </cell>
          <cell r="C3923" t="str">
            <v>u</v>
          </cell>
          <cell r="D3923">
            <v>1</v>
          </cell>
        </row>
        <row r="3924">
          <cell r="A3924">
            <v>9358</v>
          </cell>
          <cell r="B3924" t="str">
            <v>Válvula de compuerta de Ø2 1/2" OS&amp;Y</v>
          </cell>
          <cell r="C3924" t="str">
            <v>u</v>
          </cell>
          <cell r="D3924">
            <v>1</v>
          </cell>
        </row>
        <row r="3925">
          <cell r="A3925">
            <v>9359</v>
          </cell>
          <cell r="B3925" t="str">
            <v>Válvula de compuerta de Ø3" OS&amp;Y</v>
          </cell>
          <cell r="C3925" t="str">
            <v>u</v>
          </cell>
          <cell r="D3925">
            <v>1</v>
          </cell>
        </row>
        <row r="3926">
          <cell r="A3926">
            <v>9360</v>
          </cell>
          <cell r="B3926" t="str">
            <v>Válvula de compuerta de Ø4" OS&amp;Y</v>
          </cell>
          <cell r="C3926" t="str">
            <v>u</v>
          </cell>
          <cell r="D3926">
            <v>1</v>
          </cell>
        </row>
        <row r="3927">
          <cell r="A3927">
            <v>9361</v>
          </cell>
          <cell r="B3927" t="str">
            <v>VALVULA DE BOLA ROSCADA 1/2", CLASS 150</v>
          </cell>
          <cell r="C3927" t="str">
            <v>u</v>
          </cell>
          <cell r="D3927">
            <v>1</v>
          </cell>
          <cell r="E3927">
            <v>19.079999999999998</v>
          </cell>
        </row>
        <row r="3928">
          <cell r="A3928">
            <v>9362</v>
          </cell>
          <cell r="B3928" t="str">
            <v>Válvula de bola  3/4", bronce, roscada</v>
          </cell>
          <cell r="D3928">
            <v>1</v>
          </cell>
        </row>
        <row r="3929">
          <cell r="A3929">
            <v>9363</v>
          </cell>
          <cell r="B3929" t="str">
            <v>Válvula de esfera 1"x300PSI</v>
          </cell>
          <cell r="D3929">
            <v>1</v>
          </cell>
        </row>
        <row r="3930">
          <cell r="A3930">
            <v>9364</v>
          </cell>
          <cell r="B3930" t="str">
            <v>Válvula de esfera 1¼"x300PSI</v>
          </cell>
          <cell r="C3930" t="str">
            <v>u</v>
          </cell>
        </row>
        <row r="3931">
          <cell r="A3931">
            <v>9365</v>
          </cell>
          <cell r="B3931" t="str">
            <v>Válvula de esfera 3/8"x200PSI</v>
          </cell>
          <cell r="C3931" t="str">
            <v>u</v>
          </cell>
        </row>
        <row r="3932">
          <cell r="A3932">
            <v>9366</v>
          </cell>
          <cell r="B3932" t="str">
            <v>Válvula de esfera roscada 150PSI Vapor ½"</v>
          </cell>
          <cell r="C3932" t="str">
            <v>u</v>
          </cell>
          <cell r="D3932">
            <v>1</v>
          </cell>
        </row>
        <row r="3933">
          <cell r="A3933">
            <v>9367</v>
          </cell>
          <cell r="B3933" t="str">
            <v>Válvula de esfera roscada 150PSI Vapor ¾"</v>
          </cell>
          <cell r="D3933">
            <v>1</v>
          </cell>
        </row>
        <row r="3934">
          <cell r="A3934">
            <v>9368</v>
          </cell>
          <cell r="B3934" t="str">
            <v>Válvula de esfera roscada 150PSI Vapor 1"</v>
          </cell>
          <cell r="D3934">
            <v>1</v>
          </cell>
        </row>
        <row r="3935">
          <cell r="A3935">
            <v>9369</v>
          </cell>
          <cell r="B3935" t="str">
            <v>Válvula de espera 1' X 300 PSI</v>
          </cell>
          <cell r="D3935">
            <v>1</v>
          </cell>
        </row>
        <row r="3936">
          <cell r="A3936">
            <v>9370</v>
          </cell>
          <cell r="B3936" t="str">
            <v>Válvula de exceso de flujo, REGO, 1", bronce, roscada, c/unión</v>
          </cell>
          <cell r="D3936">
            <v>1</v>
          </cell>
        </row>
        <row r="3937">
          <cell r="A3937">
            <v>9371</v>
          </cell>
          <cell r="B3937" t="str">
            <v xml:space="preserve">Válvula de globo 1 1/4 HF </v>
          </cell>
          <cell r="D3937">
            <v>1</v>
          </cell>
        </row>
        <row r="3938">
          <cell r="A3938">
            <v>9372</v>
          </cell>
          <cell r="B3938" t="str">
            <v>Válvula de globo 1 1/4 para combustible</v>
          </cell>
          <cell r="D3938">
            <v>1</v>
          </cell>
        </row>
        <row r="3939">
          <cell r="A3939">
            <v>9373</v>
          </cell>
          <cell r="B3939" t="str">
            <v xml:space="preserve">Válvula de llenado, diam. 1"  </v>
          </cell>
          <cell r="C3939" t="str">
            <v>u</v>
          </cell>
          <cell r="D3939">
            <v>1</v>
          </cell>
        </row>
        <row r="3940">
          <cell r="A3940">
            <v>9374</v>
          </cell>
          <cell r="B3940" t="str">
            <v>Válvula de paso (compuerta mariposa)  de 1"</v>
          </cell>
          <cell r="C3940" t="str">
            <v>u</v>
          </cell>
          <cell r="D3940">
            <v>1</v>
          </cell>
        </row>
        <row r="3941">
          <cell r="A3941">
            <v>9375</v>
          </cell>
          <cell r="B3941" t="str">
            <v>Válvula de paso (compuerta mariposa)  de 1½"</v>
          </cell>
          <cell r="C3941" t="str">
            <v>u</v>
          </cell>
          <cell r="D3941">
            <v>1</v>
          </cell>
        </row>
        <row r="3942">
          <cell r="A3942">
            <v>9376</v>
          </cell>
          <cell r="B3942" t="str">
            <v>Válvula de paso (compuerta mariposa)  de 2"</v>
          </cell>
          <cell r="C3942" t="str">
            <v>u</v>
          </cell>
          <cell r="D3942">
            <v>1</v>
          </cell>
        </row>
        <row r="3943">
          <cell r="A3943">
            <v>9377</v>
          </cell>
          <cell r="B3943" t="str">
            <v>Válvula de paso (compuerta mariposa)  de 2½"</v>
          </cell>
          <cell r="C3943" t="str">
            <v>u</v>
          </cell>
          <cell r="D3943">
            <v>1</v>
          </cell>
        </row>
        <row r="3944">
          <cell r="A3944">
            <v>9378</v>
          </cell>
          <cell r="B3944" t="str">
            <v>Válvula de purga lenta 1¼"</v>
          </cell>
          <cell r="C3944" t="str">
            <v>u</v>
          </cell>
          <cell r="D3944">
            <v>1</v>
          </cell>
        </row>
        <row r="3945">
          <cell r="A3945">
            <v>9379</v>
          </cell>
          <cell r="B3945" t="str">
            <v>Válvula de purga rápida 1¼"</v>
          </cell>
          <cell r="C3945" t="str">
            <v>u</v>
          </cell>
          <cell r="D3945">
            <v>1</v>
          </cell>
        </row>
        <row r="3946">
          <cell r="A3946">
            <v>9380</v>
          </cell>
          <cell r="B3946" t="str">
            <v>VALVULA SOSTENEDORA DE PRESION Y CHECK 1 1/4" CALSS 150</v>
          </cell>
          <cell r="C3946" t="str">
            <v>u</v>
          </cell>
          <cell r="D3946">
            <v>1</v>
          </cell>
          <cell r="E3946">
            <v>107.51</v>
          </cell>
        </row>
        <row r="3947">
          <cell r="A3947">
            <v>9381</v>
          </cell>
          <cell r="B3947" t="str">
            <v>Lira de expansión de  1/2"</v>
          </cell>
          <cell r="C3947" t="str">
            <v>u</v>
          </cell>
          <cell r="D3947">
            <v>1</v>
          </cell>
          <cell r="E3947">
            <v>40.54</v>
          </cell>
        </row>
        <row r="3948">
          <cell r="A3948">
            <v>9382</v>
          </cell>
          <cell r="B3948" t="str">
            <v>Lira de expansión de 3/4"</v>
          </cell>
          <cell r="C3948" t="str">
            <v>u</v>
          </cell>
          <cell r="D3948">
            <v>1</v>
          </cell>
          <cell r="E3948">
            <v>58.49</v>
          </cell>
        </row>
        <row r="3949">
          <cell r="A3949">
            <v>9383</v>
          </cell>
          <cell r="B3949" t="str">
            <v>Lira de expansión de 1"</v>
          </cell>
          <cell r="C3949" t="str">
            <v>u</v>
          </cell>
          <cell r="D3949">
            <v>1</v>
          </cell>
          <cell r="E3949">
            <v>85.42</v>
          </cell>
        </row>
        <row r="3950">
          <cell r="A3950">
            <v>9384</v>
          </cell>
          <cell r="B3950" t="str">
            <v>Lira de expansión de 1 1/4"</v>
          </cell>
          <cell r="C3950" t="str">
            <v>u</v>
          </cell>
          <cell r="D3950">
            <v>1</v>
          </cell>
          <cell r="E3950">
            <v>100.74</v>
          </cell>
        </row>
        <row r="3951">
          <cell r="A3951">
            <v>9385</v>
          </cell>
          <cell r="B3951" t="str">
            <v>Suministro e instalación Manifold   CO2 dúplex 2x2 automático</v>
          </cell>
          <cell r="C3951" t="str">
            <v>u</v>
          </cell>
          <cell r="D3951">
            <v>1</v>
          </cell>
          <cell r="E3951">
            <v>8081.78</v>
          </cell>
        </row>
        <row r="3952">
          <cell r="A3952">
            <v>9386</v>
          </cell>
          <cell r="B3952" t="str">
            <v>Manifold semiautomático de oxigeno 6x6</v>
          </cell>
          <cell r="C3952" t="str">
            <v>u</v>
          </cell>
          <cell r="D3952">
            <v>1</v>
          </cell>
          <cell r="E3952">
            <v>7180.04</v>
          </cell>
        </row>
        <row r="3953">
          <cell r="A3953">
            <v>9387</v>
          </cell>
          <cell r="B3953" t="str">
            <v>Manifold automático de aire comprimido 3X3</v>
          </cell>
          <cell r="C3953" t="str">
            <v>u</v>
          </cell>
          <cell r="D3953">
            <v>1</v>
          </cell>
          <cell r="E3953">
            <v>6733.79</v>
          </cell>
        </row>
        <row r="3954">
          <cell r="A3954">
            <v>9388</v>
          </cell>
          <cell r="B3954" t="str">
            <v>Lira de expansión de 1 1/2"</v>
          </cell>
          <cell r="C3954" t="str">
            <v>u</v>
          </cell>
          <cell r="D3954">
            <v>1</v>
          </cell>
          <cell r="E3954">
            <v>130.24</v>
          </cell>
        </row>
        <row r="3955">
          <cell r="A3955">
            <v>9389</v>
          </cell>
          <cell r="B3955" t="str">
            <v>Manifold automático oxigeno</v>
          </cell>
          <cell r="C3955" t="str">
            <v>u</v>
          </cell>
          <cell r="D3955">
            <v>1</v>
          </cell>
        </row>
        <row r="3956">
          <cell r="A3956">
            <v>9390</v>
          </cell>
          <cell r="B3956" t="str">
            <v>Válvula de corte de 1/2" con adaptador de bronce</v>
          </cell>
          <cell r="C3956" t="str">
            <v>u</v>
          </cell>
          <cell r="D3956">
            <v>1</v>
          </cell>
          <cell r="E3956">
            <v>198.64</v>
          </cell>
        </row>
        <row r="3957">
          <cell r="A3957">
            <v>9391</v>
          </cell>
          <cell r="B3957" t="str">
            <v>Válvula de corte de 3/4"</v>
          </cell>
          <cell r="C3957" t="str">
            <v>u</v>
          </cell>
          <cell r="D3957">
            <v>1</v>
          </cell>
        </row>
        <row r="3958">
          <cell r="A3958">
            <v>9392</v>
          </cell>
          <cell r="B3958" t="str">
            <v>Válvula de línea de 1/2" DE GLP</v>
          </cell>
          <cell r="C3958" t="str">
            <v>u</v>
          </cell>
          <cell r="D3958">
            <v>1</v>
          </cell>
        </row>
        <row r="3959">
          <cell r="A3959">
            <v>9393</v>
          </cell>
          <cell r="B3959" t="str">
            <v>Válvula de Línea, diam ½"</v>
          </cell>
          <cell r="C3959" t="str">
            <v>u</v>
          </cell>
          <cell r="D3959">
            <v>1</v>
          </cell>
        </row>
        <row r="3960">
          <cell r="A3960">
            <v>9394</v>
          </cell>
          <cell r="B3960" t="str">
            <v>Válvula de Línea, diam 1"</v>
          </cell>
          <cell r="C3960" t="str">
            <v>u</v>
          </cell>
          <cell r="D3960">
            <v>1</v>
          </cell>
        </row>
        <row r="3961">
          <cell r="A3961">
            <v>9395</v>
          </cell>
          <cell r="B3961" t="str">
            <v>Válvula de Línea, diam 1¼"</v>
          </cell>
          <cell r="C3961" t="str">
            <v>u</v>
          </cell>
          <cell r="D3961">
            <v>1</v>
          </cell>
        </row>
        <row r="3962">
          <cell r="A3962">
            <v>9396</v>
          </cell>
          <cell r="B3962" t="str">
            <v>Válvula de Línea, diam 1½"</v>
          </cell>
          <cell r="C3962" t="str">
            <v>u</v>
          </cell>
          <cell r="D3962">
            <v>1</v>
          </cell>
        </row>
        <row r="3963">
          <cell r="A3963">
            <v>9397</v>
          </cell>
          <cell r="B3963" t="str">
            <v>Válvula de Línea, diam 2"</v>
          </cell>
          <cell r="C3963" t="str">
            <v>u</v>
          </cell>
          <cell r="D3963">
            <v>1</v>
          </cell>
        </row>
        <row r="3964">
          <cell r="A3964">
            <v>9398</v>
          </cell>
          <cell r="B3964" t="str">
            <v>Válvula de Línea, diam 2½"</v>
          </cell>
          <cell r="C3964" t="str">
            <v>u</v>
          </cell>
          <cell r="D3964">
            <v>1</v>
          </cell>
        </row>
        <row r="3965">
          <cell r="A3965">
            <v>9399</v>
          </cell>
          <cell r="B3965" t="str">
            <v>Válvula de Línea, diam 3"</v>
          </cell>
          <cell r="C3965" t="str">
            <v>u</v>
          </cell>
          <cell r="D3965">
            <v>1</v>
          </cell>
        </row>
        <row r="3966">
          <cell r="A3966">
            <v>9400</v>
          </cell>
          <cell r="B3966" t="str">
            <v>Válvula de Línea, diam 3/4"</v>
          </cell>
          <cell r="C3966" t="str">
            <v>u</v>
          </cell>
          <cell r="D3966">
            <v>1</v>
          </cell>
        </row>
        <row r="3967">
          <cell r="A3967">
            <v>9401</v>
          </cell>
          <cell r="B3967" t="str">
            <v>Manómetro 1/2" 100PSI</v>
          </cell>
          <cell r="C3967" t="str">
            <v>u</v>
          </cell>
          <cell r="D3967">
            <v>1</v>
          </cell>
          <cell r="E3967">
            <v>24.41</v>
          </cell>
        </row>
        <row r="3968">
          <cell r="A3968">
            <v>9402</v>
          </cell>
          <cell r="B3968" t="str">
            <v>Bushing HG 1/2" a 3/8"</v>
          </cell>
          <cell r="C3968" t="str">
            <v>u</v>
          </cell>
          <cell r="D3968">
            <v>1</v>
          </cell>
          <cell r="E3968">
            <v>1.23</v>
          </cell>
        </row>
        <row r="3969">
          <cell r="A3969">
            <v>9403</v>
          </cell>
          <cell r="B3969" t="str">
            <v>Tanque de combustible 55galones (Incluye 55gal de diesel)</v>
          </cell>
          <cell r="C3969" t="str">
            <v>u</v>
          </cell>
          <cell r="D3969">
            <v>1</v>
          </cell>
          <cell r="E3969">
            <v>74.52</v>
          </cell>
        </row>
        <row r="3970">
          <cell r="A3970">
            <v>9404</v>
          </cell>
          <cell r="B3970" t="str">
            <v>Válvula de compuerta RW 2"</v>
          </cell>
          <cell r="C3970" t="str">
            <v>u</v>
          </cell>
          <cell r="D3970">
            <v>1</v>
          </cell>
          <cell r="E3970">
            <v>99.25</v>
          </cell>
        </row>
        <row r="3971">
          <cell r="A3971">
            <v>9405</v>
          </cell>
          <cell r="B3971" t="str">
            <v>Boca de campana HG 4" a 2"</v>
          </cell>
          <cell r="C3971" t="str">
            <v>u</v>
          </cell>
          <cell r="D3971">
            <v>1</v>
          </cell>
          <cell r="E3971">
            <v>27.31</v>
          </cell>
        </row>
        <row r="3972">
          <cell r="A3972">
            <v>9406</v>
          </cell>
          <cell r="B3972" t="str">
            <v>Válvula de compuerta RW 1/2"</v>
          </cell>
          <cell r="C3972" t="str">
            <v>u</v>
          </cell>
          <cell r="D3972">
            <v>1</v>
          </cell>
          <cell r="E3972">
            <v>41.52</v>
          </cell>
        </row>
        <row r="3973">
          <cell r="A3973">
            <v>9407</v>
          </cell>
          <cell r="B3973" t="str">
            <v>Válvula de compuerta RW 32mm</v>
          </cell>
          <cell r="C3973" t="str">
            <v>u</v>
          </cell>
          <cell r="D3973">
            <v>1</v>
          </cell>
          <cell r="E3973">
            <v>60.75</v>
          </cell>
        </row>
        <row r="3977">
          <cell r="B3977" t="str">
            <v>SISTEMA DE AIRE ACONDICIONADO Y VENTILACION MECANICA</v>
          </cell>
        </row>
        <row r="3978">
          <cell r="A3978">
            <v>10000</v>
          </cell>
          <cell r="B3978" t="str">
            <v>Aislamiento Térmico Diámetro 1 1/8" (espesor 1")</v>
          </cell>
          <cell r="C3978" t="str">
            <v>m</v>
          </cell>
          <cell r="D3978">
            <v>1</v>
          </cell>
        </row>
        <row r="3979">
          <cell r="A3979">
            <v>10001</v>
          </cell>
          <cell r="B3979" t="str">
            <v>Aislamiento Térmico Diámetro 1 3/8" (espesor 1")</v>
          </cell>
          <cell r="C3979" t="str">
            <v>m</v>
          </cell>
          <cell r="D3979">
            <v>1</v>
          </cell>
        </row>
        <row r="3980">
          <cell r="A3980">
            <v>10002</v>
          </cell>
          <cell r="B3980" t="str">
            <v>Aislamiento Térmico Diámetro 1/2" (espesor 1")</v>
          </cell>
          <cell r="C3980" t="str">
            <v>m</v>
          </cell>
          <cell r="D3980">
            <v>1</v>
          </cell>
        </row>
        <row r="3981">
          <cell r="A3981">
            <v>10003</v>
          </cell>
          <cell r="B3981" t="str">
            <v>Aislamiento Térmico Diámetro 3/4" (espesor 1")</v>
          </cell>
          <cell r="C3981" t="str">
            <v>m</v>
          </cell>
          <cell r="D3981">
            <v>1</v>
          </cell>
        </row>
        <row r="3982">
          <cell r="A3982">
            <v>10004</v>
          </cell>
          <cell r="B3982" t="str">
            <v>Aislamiento Térmico Diámetro 5/8" (espesor 1")</v>
          </cell>
          <cell r="C3982" t="str">
            <v>m</v>
          </cell>
          <cell r="D3982">
            <v>1</v>
          </cell>
        </row>
        <row r="3983">
          <cell r="A3983">
            <v>10005</v>
          </cell>
          <cell r="B3983" t="str">
            <v>Aislamiento Térmico Diámetro 7/8" (espesor 1")</v>
          </cell>
          <cell r="C3983" t="str">
            <v>m</v>
          </cell>
          <cell r="D3983">
            <v>1</v>
          </cell>
        </row>
        <row r="3984">
          <cell r="A3984">
            <v>10006</v>
          </cell>
          <cell r="B3984" t="str">
            <v>Aislamiento rubatex</v>
          </cell>
          <cell r="C3984" t="str">
            <v>m</v>
          </cell>
          <cell r="D3984">
            <v>1</v>
          </cell>
          <cell r="E3984">
            <v>3.68</v>
          </cell>
        </row>
        <row r="3985">
          <cell r="A3985">
            <v>10007</v>
          </cell>
          <cell r="B3985" t="str">
            <v>Banco de Filtros 2</v>
          </cell>
          <cell r="C3985" t="str">
            <v>glb</v>
          </cell>
          <cell r="D3985">
            <v>1</v>
          </cell>
        </row>
        <row r="3986">
          <cell r="A3986">
            <v>10008</v>
          </cell>
          <cell r="B3986" t="str">
            <v>BOMBA DE AGUA HELADA SISTEMA PRIMARIO.-Bombas para agua helada con capacidad de suministrar 870 GPM a 75 TDH. (Incluye: difusor de succión y válvula triple servicio)</v>
          </cell>
          <cell r="C3986" t="str">
            <v>u</v>
          </cell>
          <cell r="D3986">
            <v>1</v>
          </cell>
        </row>
        <row r="3987">
          <cell r="A3987">
            <v>10009</v>
          </cell>
          <cell r="B3987" t="str">
            <v>BOMBA DE AGUA HELADA SISTEMA SECUNDARIO.-Bombas para agua helada con capacidad de suministrar 450 a 540 GPM a 75-125 TDH. (Incluye: difusor de succión y válvula triple servicio)</v>
          </cell>
          <cell r="C3987" t="str">
            <v>u</v>
          </cell>
          <cell r="D3987">
            <v>1</v>
          </cell>
        </row>
        <row r="3988">
          <cell r="A3988">
            <v>10010</v>
          </cell>
          <cell r="B3988" t="str">
            <v>Bomba de Calor similar a York, modelo YDV252WC26A-3 de 100 000 BTU/H  de capacidad. Incluye  control MS, breanch y termostato</v>
          </cell>
          <cell r="C3988" t="str">
            <v>u</v>
          </cell>
          <cell r="D3988">
            <v>1</v>
          </cell>
        </row>
        <row r="3989">
          <cell r="A3989">
            <v>10011</v>
          </cell>
          <cell r="B3989" t="str">
            <v>Cable 1,5mm2 para control de unidades</v>
          </cell>
          <cell r="C3989" t="str">
            <v>m</v>
          </cell>
          <cell r="D3989">
            <v>1</v>
          </cell>
          <cell r="E3989">
            <v>6.1</v>
          </cell>
        </row>
        <row r="3990">
          <cell r="A3990">
            <v>10012</v>
          </cell>
          <cell r="B3990" t="str">
            <v>Cilindro de CO2</v>
          </cell>
          <cell r="C3990" t="str">
            <v>u</v>
          </cell>
          <cell r="D3990">
            <v>1</v>
          </cell>
          <cell r="E3990">
            <v>1038.08</v>
          </cell>
        </row>
        <row r="3991">
          <cell r="A3991">
            <v>10013</v>
          </cell>
          <cell r="B3991" t="str">
            <v>Central de vacio motor Duplex de 3HP</v>
          </cell>
          <cell r="C3991" t="str">
            <v>u</v>
          </cell>
          <cell r="D3991">
            <v>1</v>
          </cell>
          <cell r="E3991">
            <v>41993.21</v>
          </cell>
        </row>
        <row r="3992">
          <cell r="A3992">
            <v>10014</v>
          </cell>
          <cell r="B3992" t="str">
            <v>Central de CO2 duplex de 2x2</v>
          </cell>
          <cell r="C3992" t="str">
            <v>u</v>
          </cell>
          <cell r="D3992">
            <v>1</v>
          </cell>
          <cell r="E3992">
            <v>18220.29</v>
          </cell>
        </row>
        <row r="3993">
          <cell r="A3993">
            <v>10015</v>
          </cell>
          <cell r="B3993" t="str">
            <v>Interruptor ON/OFF para ventilador</v>
          </cell>
          <cell r="C3993" t="str">
            <v>u</v>
          </cell>
          <cell r="D3993">
            <v>1</v>
          </cell>
          <cell r="E3993">
            <v>20.420000000000002</v>
          </cell>
        </row>
        <row r="3994">
          <cell r="A3994">
            <v>10016</v>
          </cell>
          <cell r="B3994" t="str">
            <v>Ducto con tol 2mm campana extractora (32 planchas)</v>
          </cell>
          <cell r="C3994" t="str">
            <v>u</v>
          </cell>
          <cell r="D3994">
            <v>1</v>
          </cell>
          <cell r="E3994">
            <v>5727.49</v>
          </cell>
        </row>
        <row r="3995">
          <cell r="A3995">
            <v>10017</v>
          </cell>
          <cell r="B3995" t="str">
            <v>Campana extractora de cocina</v>
          </cell>
          <cell r="C3995" t="str">
            <v>u</v>
          </cell>
          <cell r="D3995">
            <v>1</v>
          </cell>
          <cell r="E3995">
            <v>496.74</v>
          </cell>
        </row>
        <row r="3996">
          <cell r="A3996">
            <v>10018</v>
          </cell>
          <cell r="B3996" t="str">
            <v>Campana de extracción acero inoxidable 0,8x1,4m incluye filtro para grasa</v>
          </cell>
          <cell r="C3996" t="str">
            <v>u</v>
          </cell>
          <cell r="D3996">
            <v>1</v>
          </cell>
          <cell r="E3996">
            <v>2219.36</v>
          </cell>
        </row>
        <row r="3997">
          <cell r="A3997">
            <v>10019</v>
          </cell>
          <cell r="B3997" t="str">
            <v>Campana de extracción acero inoxidable 2,2x4,20m incluye filtro para grasa</v>
          </cell>
          <cell r="C3997" t="str">
            <v>u</v>
          </cell>
          <cell r="D3997">
            <v>1</v>
          </cell>
          <cell r="E3997">
            <v>3427.76</v>
          </cell>
        </row>
        <row r="3998">
          <cell r="A3998">
            <v>10020</v>
          </cell>
          <cell r="B3998" t="str">
            <v>Centralita de gas (GLP) para vivienda</v>
          </cell>
          <cell r="C3998" t="str">
            <v>u</v>
          </cell>
          <cell r="D3998">
            <v>1</v>
          </cell>
          <cell r="E3998">
            <v>170</v>
          </cell>
        </row>
        <row r="3999">
          <cell r="A3999">
            <v>10021</v>
          </cell>
          <cell r="B3999" t="str">
            <v>Campana de acero inoxidable 2,2x1,40m incluye filtro para grasa</v>
          </cell>
          <cell r="C3999" t="str">
            <v>u</v>
          </cell>
          <cell r="D3999">
            <v>1</v>
          </cell>
          <cell r="E3999">
            <v>2472.79</v>
          </cell>
        </row>
        <row r="4000">
          <cell r="A4000">
            <v>10022</v>
          </cell>
          <cell r="B4000" t="str">
            <v>Centralita de gas (GLP) para cocina</v>
          </cell>
          <cell r="C4000" t="str">
            <v>u</v>
          </cell>
          <cell r="D4000">
            <v>1</v>
          </cell>
          <cell r="E4000">
            <v>731.97</v>
          </cell>
        </row>
        <row r="4001">
          <cell r="A4001">
            <v>10023</v>
          </cell>
          <cell r="B4001" t="str">
            <v>Centralita de gas (GLP) para laboratorio (3 labor)</v>
          </cell>
          <cell r="C4001" t="str">
            <v>u</v>
          </cell>
          <cell r="D4001">
            <v>1</v>
          </cell>
          <cell r="E4001">
            <v>1558.19</v>
          </cell>
        </row>
        <row r="4002">
          <cell r="A4002">
            <v>10024</v>
          </cell>
          <cell r="B4002" t="str">
            <v>Centralita de gas (GLP) para laboratorio (1 labor)</v>
          </cell>
          <cell r="C4002" t="str">
            <v>u</v>
          </cell>
          <cell r="D4002">
            <v>1</v>
          </cell>
          <cell r="E4002">
            <v>510.28</v>
          </cell>
        </row>
        <row r="4003">
          <cell r="A4003">
            <v>10025</v>
          </cell>
          <cell r="B4003" t="str">
            <v>Centralita de gas (GLP) para profesor incluye tanque de gas</v>
          </cell>
          <cell r="C4003" t="str">
            <v>u</v>
          </cell>
          <cell r="D4003">
            <v>1</v>
          </cell>
          <cell r="E4003">
            <v>2144.98</v>
          </cell>
        </row>
        <row r="4004">
          <cell r="A4004">
            <v>10026</v>
          </cell>
          <cell r="B4004" t="str">
            <v>Centralita de gas (GLP) para albergue incluye tanque de gas</v>
          </cell>
          <cell r="C4004" t="str">
            <v>u</v>
          </cell>
          <cell r="D4004">
            <v>1</v>
          </cell>
          <cell r="E4004">
            <v>781.74</v>
          </cell>
        </row>
        <row r="4005">
          <cell r="A4005">
            <v>10027</v>
          </cell>
          <cell r="B4005" t="str">
            <v>Caja de Valvulas 1/2"-3/4" dobles</v>
          </cell>
          <cell r="C4005" t="str">
            <v>u</v>
          </cell>
          <cell r="D4005">
            <v>1</v>
          </cell>
          <cell r="E4005">
            <v>479.72</v>
          </cell>
        </row>
        <row r="4006">
          <cell r="A4006">
            <v>10028</v>
          </cell>
          <cell r="B4006" t="str">
            <v>Caja de 4 valvulas</v>
          </cell>
          <cell r="C4006" t="str">
            <v>u</v>
          </cell>
          <cell r="D4006">
            <v>1</v>
          </cell>
          <cell r="E4006">
            <v>487.93</v>
          </cell>
        </row>
        <row r="4007">
          <cell r="A4007">
            <v>10029</v>
          </cell>
          <cell r="B4007" t="str">
            <v>Valvula de linea 1/2" con adaptador de bronce</v>
          </cell>
          <cell r="C4007" t="str">
            <v>u</v>
          </cell>
          <cell r="D4007">
            <v>1</v>
          </cell>
          <cell r="E4007">
            <v>113.53</v>
          </cell>
        </row>
        <row r="4008">
          <cell r="A4008">
            <v>10030</v>
          </cell>
          <cell r="B4008" t="str">
            <v>Valvula de linea 2" con adaptador de bronce</v>
          </cell>
          <cell r="C4008" t="str">
            <v>u</v>
          </cell>
          <cell r="D4008">
            <v>1</v>
          </cell>
          <cell r="E4008">
            <v>447.68</v>
          </cell>
        </row>
        <row r="4009">
          <cell r="A4009">
            <v>10031</v>
          </cell>
          <cell r="B4009" t="str">
            <v>Caja de valvulas de 1/2" OX</v>
          </cell>
          <cell r="C4009" t="str">
            <v>u</v>
          </cell>
          <cell r="D4009">
            <v>1</v>
          </cell>
          <cell r="E4009">
            <v>360.46</v>
          </cell>
        </row>
        <row r="4010">
          <cell r="A4010">
            <v>10032</v>
          </cell>
          <cell r="B4010" t="str">
            <v>Caja de valvulas 1/2"x3x4"x1/2"</v>
          </cell>
          <cell r="C4010" t="str">
            <v>u</v>
          </cell>
          <cell r="D4010">
            <v>1</v>
          </cell>
          <cell r="E4010">
            <v>686.24</v>
          </cell>
        </row>
        <row r="4011">
          <cell r="A4011">
            <v>10033</v>
          </cell>
          <cell r="B4011" t="str">
            <v>Caja de valvula de 3/4"</v>
          </cell>
          <cell r="C4011" t="str">
            <v>u</v>
          </cell>
          <cell r="D4011">
            <v>1</v>
          </cell>
          <cell r="E4011">
            <v>191.85</v>
          </cell>
        </row>
        <row r="4012">
          <cell r="A4012">
            <v>10034</v>
          </cell>
          <cell r="B4012" t="str">
            <v>Caja de valvula de 1/2"</v>
          </cell>
          <cell r="C4012" t="str">
            <v>u</v>
          </cell>
          <cell r="D4012">
            <v>1</v>
          </cell>
          <cell r="E4012">
            <v>168.2</v>
          </cell>
        </row>
        <row r="4013">
          <cell r="A4013">
            <v>10035</v>
          </cell>
          <cell r="B4013" t="str">
            <v>Difusor de suministro 16x16 con damper</v>
          </cell>
          <cell r="C4013" t="str">
            <v>u</v>
          </cell>
          <cell r="D4013">
            <v>1</v>
          </cell>
          <cell r="E4013">
            <v>74.150000000000006</v>
          </cell>
        </row>
        <row r="4014">
          <cell r="A4014">
            <v>10036</v>
          </cell>
          <cell r="B4014" t="str">
            <v>Difusor de suministro 6x6 con damper</v>
          </cell>
          <cell r="C4014" t="str">
            <v>u</v>
          </cell>
          <cell r="D4014">
            <v>1</v>
          </cell>
          <cell r="E4014">
            <v>29.06</v>
          </cell>
        </row>
        <row r="4015">
          <cell r="A4015">
            <v>10037</v>
          </cell>
          <cell r="B4015" t="str">
            <v>Difusor de suministro 8x8 con damper</v>
          </cell>
          <cell r="C4015" t="str">
            <v>u</v>
          </cell>
          <cell r="D4015">
            <v>1</v>
          </cell>
          <cell r="E4015">
            <v>32.880000000000003</v>
          </cell>
        </row>
        <row r="4016">
          <cell r="A4016">
            <v>10038</v>
          </cell>
          <cell r="B4016" t="str">
            <v>Difusor con filtro terminal 48"x24"</v>
          </cell>
          <cell r="C4016" t="str">
            <v>u</v>
          </cell>
          <cell r="D4016">
            <v>1</v>
          </cell>
          <cell r="E4016">
            <v>277.32</v>
          </cell>
        </row>
        <row r="4017">
          <cell r="A4017">
            <v>10039</v>
          </cell>
          <cell r="B4017" t="str">
            <v>Difusor de suministro 8"x8"</v>
          </cell>
          <cell r="C4017" t="str">
            <v>u</v>
          </cell>
          <cell r="D4017">
            <v>1</v>
          </cell>
          <cell r="E4017">
            <v>34.44</v>
          </cell>
        </row>
        <row r="4018">
          <cell r="A4018">
            <v>10040</v>
          </cell>
          <cell r="B4018" t="str">
            <v>Difusor de suministro 10"x10"</v>
          </cell>
          <cell r="C4018" t="str">
            <v>u</v>
          </cell>
          <cell r="D4018">
            <v>1</v>
          </cell>
          <cell r="E4018">
            <v>35.86</v>
          </cell>
        </row>
        <row r="4019">
          <cell r="A4019">
            <v>10041</v>
          </cell>
          <cell r="B4019" t="str">
            <v>Difusor de suministro 12x12"</v>
          </cell>
          <cell r="C4019" t="str">
            <v>u</v>
          </cell>
          <cell r="D4019">
            <v>1</v>
          </cell>
          <cell r="E4019">
            <v>35.81</v>
          </cell>
        </row>
        <row r="4020">
          <cell r="A4020">
            <v>10042</v>
          </cell>
          <cell r="B4020" t="str">
            <v>Difusor de suministro 14"x14"</v>
          </cell>
          <cell r="C4020" t="str">
            <v>u</v>
          </cell>
          <cell r="D4020">
            <v>1</v>
          </cell>
          <cell r="E4020">
            <v>45.18</v>
          </cell>
        </row>
        <row r="4021">
          <cell r="A4021">
            <v>10043</v>
          </cell>
          <cell r="B4021" t="str">
            <v>Difusor de suministro 18x18"</v>
          </cell>
          <cell r="C4021" t="str">
            <v>u</v>
          </cell>
          <cell r="D4021">
            <v>1</v>
          </cell>
          <cell r="E4021">
            <v>51.04</v>
          </cell>
        </row>
        <row r="4022">
          <cell r="A4022">
            <v>10044</v>
          </cell>
          <cell r="B4022" t="str">
            <v>Extractor de pared 680-880cfm 0,15" ca.2450FRPM; 35W, 115/1/60</v>
          </cell>
          <cell r="C4022" t="str">
            <v>u</v>
          </cell>
          <cell r="D4022">
            <v>1</v>
          </cell>
          <cell r="E4022">
            <v>258.72000000000003</v>
          </cell>
        </row>
        <row r="4023">
          <cell r="A4023">
            <v>10045</v>
          </cell>
          <cell r="B4023" t="str">
            <v>Extractor de pared 1640cfm 0,15" ca.1625FRPM; 1/8hp, 115/1/60</v>
          </cell>
          <cell r="C4023" t="str">
            <v>u</v>
          </cell>
          <cell r="D4023">
            <v>1</v>
          </cell>
          <cell r="E4023">
            <v>637.79999999999995</v>
          </cell>
        </row>
        <row r="4024">
          <cell r="A4024">
            <v>10046</v>
          </cell>
          <cell r="B4024" t="str">
            <v>Extractor de Baño  900 cfm</v>
          </cell>
          <cell r="C4024" t="str">
            <v>u</v>
          </cell>
          <cell r="D4024">
            <v>1</v>
          </cell>
          <cell r="E4024">
            <v>1141.8800000000001</v>
          </cell>
        </row>
        <row r="4025">
          <cell r="A4025">
            <v>10047</v>
          </cell>
          <cell r="B4025" t="str">
            <v>Extractor de Baño  142 cfm</v>
          </cell>
          <cell r="C4025" t="str">
            <v>u</v>
          </cell>
          <cell r="D4025">
            <v>1</v>
          </cell>
          <cell r="E4025">
            <v>192.42</v>
          </cell>
        </row>
        <row r="4026">
          <cell r="A4026">
            <v>10048</v>
          </cell>
          <cell r="B4026" t="str">
            <v>Extractor de Baño  376 cfm</v>
          </cell>
          <cell r="C4026" t="str">
            <v>u</v>
          </cell>
          <cell r="D4026">
            <v>1</v>
          </cell>
          <cell r="E4026">
            <v>210.68</v>
          </cell>
        </row>
        <row r="4027">
          <cell r="A4027">
            <v>10049</v>
          </cell>
          <cell r="B4027" t="str">
            <v>Ducto flexible de  6" sin aislamiento</v>
          </cell>
          <cell r="C4027" t="str">
            <v>m</v>
          </cell>
          <cell r="D4027">
            <v>1</v>
          </cell>
          <cell r="E4027">
            <v>13.84</v>
          </cell>
        </row>
        <row r="4028">
          <cell r="A4028">
            <v>10050</v>
          </cell>
          <cell r="B4028" t="str">
            <v>Ducto flexible de 10"</v>
          </cell>
          <cell r="C4028" t="str">
            <v>m</v>
          </cell>
          <cell r="D4028">
            <v>1</v>
          </cell>
          <cell r="E4028">
            <v>17.68</v>
          </cell>
        </row>
        <row r="4029">
          <cell r="A4029">
            <v>10051</v>
          </cell>
          <cell r="B4029" t="str">
            <v>Ductos de Tol Galvanizado  a la interperie</v>
          </cell>
          <cell r="C4029" t="str">
            <v>kg</v>
          </cell>
          <cell r="D4029">
            <v>1</v>
          </cell>
          <cell r="E4029">
            <v>9.18</v>
          </cell>
        </row>
        <row r="4030">
          <cell r="A4030">
            <v>10052</v>
          </cell>
          <cell r="B4030" t="str">
            <v>Ducto galvanizado 2mm, 100x50mm sección rectangular incluye soportes anclaje y tapas</v>
          </cell>
          <cell r="C4030" t="str">
            <v>m</v>
          </cell>
          <cell r="D4030">
            <v>1</v>
          </cell>
          <cell r="E4030">
            <v>60.8</v>
          </cell>
        </row>
        <row r="4031">
          <cell r="A4031">
            <v>10053</v>
          </cell>
          <cell r="B4031" t="str">
            <v>Ducto galvanizado2mm. 200x100mm sección rectangular incluye soportes anclaje y tapas</v>
          </cell>
          <cell r="C4031" t="str">
            <v>m</v>
          </cell>
          <cell r="D4031">
            <v>1</v>
          </cell>
          <cell r="E4031">
            <v>70.150000000000006</v>
          </cell>
        </row>
        <row r="4032">
          <cell r="A4032">
            <v>10054</v>
          </cell>
          <cell r="B4032" t="str">
            <v>Ducto de tol galvanizado aislado con lana de vidrio</v>
          </cell>
          <cell r="C4032" t="str">
            <v>kg</v>
          </cell>
          <cell r="D4032">
            <v>1</v>
          </cell>
          <cell r="E4032">
            <v>6.77</v>
          </cell>
        </row>
        <row r="4033">
          <cell r="A4033">
            <v>10055</v>
          </cell>
          <cell r="B4033" t="str">
            <v>Ducto de tol galvanizado sin aislamiento</v>
          </cell>
          <cell r="C4033" t="str">
            <v>kg</v>
          </cell>
          <cell r="D4033">
            <v>1</v>
          </cell>
          <cell r="E4033">
            <v>5.45</v>
          </cell>
        </row>
        <row r="4034">
          <cell r="A4034">
            <v>10056</v>
          </cell>
          <cell r="B4034" t="str">
            <v>Ductos de Tol Galvanizado  aislado con lana de vidrio de transición</v>
          </cell>
          <cell r="C4034" t="str">
            <v>kg</v>
          </cell>
          <cell r="D4034">
            <v>1</v>
          </cell>
          <cell r="E4034">
            <v>6.74</v>
          </cell>
        </row>
        <row r="4035">
          <cell r="A4035">
            <v>10057</v>
          </cell>
          <cell r="B4035" t="str">
            <v>Ductos de Tol Galvanizado de 0,5mm sin aislamiento térmico</v>
          </cell>
          <cell r="C4035" t="str">
            <v>kg</v>
          </cell>
          <cell r="D4035">
            <v>1</v>
          </cell>
          <cell r="E4035">
            <v>3.26</v>
          </cell>
        </row>
        <row r="4036">
          <cell r="A4036">
            <v>10058</v>
          </cell>
          <cell r="B4036" t="str">
            <v>Ductos diámetro 10"x25 pies aislado</v>
          </cell>
          <cell r="C4036" t="str">
            <v>u</v>
          </cell>
          <cell r="D4036">
            <v>1</v>
          </cell>
          <cell r="E4036">
            <v>61.84</v>
          </cell>
        </row>
        <row r="4037">
          <cell r="A4037">
            <v>10059</v>
          </cell>
          <cell r="B4037" t="str">
            <v>Ductos diámetro 8"x25 pies aislado</v>
          </cell>
          <cell r="C4037" t="str">
            <v>u</v>
          </cell>
          <cell r="D4037">
            <v>1</v>
          </cell>
          <cell r="E4037">
            <v>49.16</v>
          </cell>
        </row>
        <row r="4038">
          <cell r="A4038">
            <v>10060</v>
          </cell>
          <cell r="B4038" t="str">
            <v>Ductos diámetro 6"x25 pies aislado</v>
          </cell>
          <cell r="C4038" t="str">
            <v>kg</v>
          </cell>
          <cell r="D4038">
            <v>1</v>
          </cell>
          <cell r="E4038">
            <v>42.19</v>
          </cell>
        </row>
        <row r="4039">
          <cell r="A4039">
            <v>10061</v>
          </cell>
          <cell r="B4039" t="str">
            <v>Extractor de Baño  60 cfm</v>
          </cell>
          <cell r="C4039" t="str">
            <v>u</v>
          </cell>
          <cell r="D4039">
            <v>1</v>
          </cell>
          <cell r="E4039">
            <v>127.54</v>
          </cell>
        </row>
        <row r="4040">
          <cell r="A4040">
            <v>10062</v>
          </cell>
          <cell r="B4040" t="str">
            <v>Extractor de Baño  130 cfm</v>
          </cell>
          <cell r="C4040" t="str">
            <v>u</v>
          </cell>
          <cell r="D4040">
            <v>1</v>
          </cell>
          <cell r="E4040">
            <v>306.89999999999998</v>
          </cell>
        </row>
        <row r="4041">
          <cell r="A4041">
            <v>10063</v>
          </cell>
          <cell r="B4041" t="str">
            <v>Extractor de Baño  120 cfm</v>
          </cell>
          <cell r="C4041" t="str">
            <v>u</v>
          </cell>
          <cell r="D4041">
            <v>1</v>
          </cell>
          <cell r="E4041">
            <v>306.89999999999998</v>
          </cell>
        </row>
        <row r="4042">
          <cell r="A4042">
            <v>10064</v>
          </cell>
          <cell r="B4042" t="str">
            <v>Extractor de Baño  110 cfm</v>
          </cell>
          <cell r="C4042" t="str">
            <v>u</v>
          </cell>
          <cell r="D4042">
            <v>1</v>
          </cell>
          <cell r="E4042">
            <v>214.83</v>
          </cell>
        </row>
        <row r="4043">
          <cell r="A4043">
            <v>10065</v>
          </cell>
          <cell r="B4043" t="str">
            <v>Extractor de Baño  100 cfm</v>
          </cell>
          <cell r="C4043" t="str">
            <v>u</v>
          </cell>
          <cell r="D4043">
            <v>1</v>
          </cell>
          <cell r="E4043">
            <v>159.76</v>
          </cell>
        </row>
        <row r="4044">
          <cell r="A4044">
            <v>10066</v>
          </cell>
          <cell r="B4044" t="str">
            <v>Extractor tipo hongo, 800 CFM, incluye arranque y puesta en marcha</v>
          </cell>
          <cell r="C4044" t="str">
            <v>u</v>
          </cell>
          <cell r="D4044">
            <v>1</v>
          </cell>
          <cell r="E4044">
            <v>1214.82</v>
          </cell>
        </row>
        <row r="4045">
          <cell r="A4045">
            <v>10067</v>
          </cell>
          <cell r="B4045" t="str">
            <v>Extractor de olores de cocina (4quemadores)tipo domestico</v>
          </cell>
          <cell r="C4045" t="str">
            <v>u</v>
          </cell>
          <cell r="D4045">
            <v>1</v>
          </cell>
          <cell r="E4045">
            <v>311.14</v>
          </cell>
        </row>
        <row r="4046">
          <cell r="A4046">
            <v>10068</v>
          </cell>
          <cell r="B4046" t="str">
            <v>Extractor tipo hongo, 2000 CFM, incluye arranque y puesta en marcha</v>
          </cell>
          <cell r="C4046" t="str">
            <v>u</v>
          </cell>
          <cell r="D4046">
            <v>1</v>
          </cell>
          <cell r="E4046">
            <v>1856</v>
          </cell>
        </row>
        <row r="4047">
          <cell r="A4047">
            <v>10069</v>
          </cell>
          <cell r="B4047" t="str">
            <v xml:space="preserve">SISTEMA  DE VENTILACION (EXTRACCION)  TIPO CENTRIFUGO DE 4000CFM  CON SUS RESPECTIVOS ACCESORIOS Y MATERIALES (DUCTOS, REJILLAS Y MOTOR) </v>
          </cell>
          <cell r="C4047" t="str">
            <v>u</v>
          </cell>
          <cell r="D4047">
            <v>1</v>
          </cell>
          <cell r="E4047">
            <v>1471.29</v>
          </cell>
        </row>
        <row r="4048">
          <cell r="A4048">
            <v>10070</v>
          </cell>
          <cell r="B4048" t="str">
            <v xml:space="preserve">SISTEMA  DE VENTILACION (EXTRACCION)  TIPO CENTRIFUGO DE 1500CFM  CON SUS RESPECTIVOS ACCESORIOS Y MATERIALES (DUCTOS, REJILLAS Y MOTOR) </v>
          </cell>
          <cell r="C4048" t="str">
            <v>u</v>
          </cell>
          <cell r="D4048">
            <v>1</v>
          </cell>
          <cell r="E4048">
            <v>1131</v>
          </cell>
        </row>
        <row r="4049">
          <cell r="A4049">
            <v>10071</v>
          </cell>
          <cell r="B4049" t="str">
            <v>Extractor tipo hongo, 1500 CFM, incluye arranque y puesta en marcha</v>
          </cell>
          <cell r="C4049" t="str">
            <v>u</v>
          </cell>
          <cell r="D4049">
            <v>1</v>
          </cell>
          <cell r="E4049">
            <v>1086.5899999999999</v>
          </cell>
        </row>
        <row r="4050">
          <cell r="A4050">
            <v>10072</v>
          </cell>
          <cell r="B4050" t="str">
            <v>Extractor tipo hongo, 3500 CFM, incluye arranque y puesta en marcha</v>
          </cell>
          <cell r="C4050" t="str">
            <v>u</v>
          </cell>
          <cell r="D4050">
            <v>1</v>
          </cell>
          <cell r="E4050">
            <v>1599.53</v>
          </cell>
        </row>
        <row r="4051">
          <cell r="A4051">
            <v>10073</v>
          </cell>
          <cell r="B4051" t="str">
            <v>Fan coil capacidad 60000 BTU/H</v>
          </cell>
          <cell r="C4051" t="str">
            <v>u</v>
          </cell>
          <cell r="D4051">
            <v>1</v>
          </cell>
          <cell r="E4051">
            <v>1880.55</v>
          </cell>
        </row>
        <row r="4052">
          <cell r="A4052">
            <v>10074</v>
          </cell>
          <cell r="B4052" t="str">
            <v>Suministro e instalación de Fan coil capacidad 24000 BTU/H</v>
          </cell>
          <cell r="C4052" t="str">
            <v>u</v>
          </cell>
          <cell r="D4052">
            <v>1</v>
          </cell>
          <cell r="E4052">
            <v>2571.86</v>
          </cell>
        </row>
        <row r="4053">
          <cell r="A4053">
            <v>10075</v>
          </cell>
          <cell r="B4053" t="str">
            <v>Lana de vidrio 1/2"</v>
          </cell>
          <cell r="C4053" t="str">
            <v>m2</v>
          </cell>
          <cell r="D4053">
            <v>1</v>
          </cell>
          <cell r="E4053">
            <v>17.64</v>
          </cell>
        </row>
        <row r="4054">
          <cell r="A4054">
            <v>10076</v>
          </cell>
          <cell r="B4054" t="str">
            <v xml:space="preserve">Filtros HEPA 99,99% , 48"x24" </v>
          </cell>
          <cell r="C4054" t="str">
            <v>u</v>
          </cell>
          <cell r="D4054">
            <v>1</v>
          </cell>
        </row>
        <row r="4055">
          <cell r="A4055">
            <v>10077</v>
          </cell>
          <cell r="B4055" t="str">
            <v>Gas refrigerante R 410 de 25lb</v>
          </cell>
          <cell r="C4055" t="str">
            <v>u</v>
          </cell>
          <cell r="D4055">
            <v>1</v>
          </cell>
          <cell r="E4055">
            <v>138.5</v>
          </cell>
        </row>
        <row r="4056">
          <cell r="A4056">
            <v>10078</v>
          </cell>
          <cell r="B4056" t="str">
            <v>Gas refrigerante R 410</v>
          </cell>
          <cell r="C4056" t="str">
            <v>lb</v>
          </cell>
          <cell r="D4056">
            <v>1</v>
          </cell>
          <cell r="E4056">
            <v>6.99</v>
          </cell>
        </row>
        <row r="4057">
          <cell r="A4057">
            <v>10079</v>
          </cell>
          <cell r="B4057" t="str">
            <v xml:space="preserve">Central de oxigeno medicinal duplex 4x2 </v>
          </cell>
          <cell r="C4057" t="str">
            <v>u</v>
          </cell>
          <cell r="D4057">
            <v>1</v>
          </cell>
          <cell r="E4057">
            <v>11271.95</v>
          </cell>
        </row>
        <row r="4058">
          <cell r="A4058">
            <v>10080</v>
          </cell>
          <cell r="B4058" t="str">
            <v xml:space="preserve">Central de aire medicinal duplex 3x2 </v>
          </cell>
          <cell r="C4058" t="str">
            <v>u</v>
          </cell>
          <cell r="D4058">
            <v>1</v>
          </cell>
          <cell r="E4058">
            <v>34003.61</v>
          </cell>
        </row>
        <row r="4059">
          <cell r="A4059">
            <v>10081</v>
          </cell>
          <cell r="B4059" t="str">
            <v>Ductos de Tol Galvanizado de 0,5mm  aislados con Duct Wrap</v>
          </cell>
          <cell r="C4059" t="str">
            <v>kg</v>
          </cell>
          <cell r="D4059">
            <v>1</v>
          </cell>
          <cell r="E4059">
            <v>4.8</v>
          </cell>
        </row>
        <row r="4060">
          <cell r="A4060">
            <v>10082</v>
          </cell>
          <cell r="B4060" t="str">
            <v>Extractor de Baño  70 cfm</v>
          </cell>
          <cell r="C4060" t="str">
            <v>u</v>
          </cell>
          <cell r="D4060">
            <v>1</v>
          </cell>
          <cell r="E4060">
            <v>140.36000000000001</v>
          </cell>
        </row>
        <row r="4061">
          <cell r="A4061">
            <v>10083</v>
          </cell>
          <cell r="B4061" t="str">
            <v>Suministro e instalación Louvers de 12"X12"</v>
          </cell>
          <cell r="C4061" t="str">
            <v>u</v>
          </cell>
          <cell r="D4061">
            <v>1</v>
          </cell>
          <cell r="E4061">
            <v>92.62</v>
          </cell>
        </row>
        <row r="4062">
          <cell r="A4062">
            <v>10084</v>
          </cell>
          <cell r="B4062" t="str">
            <v>Suministro e instalación Louvers de 14"X16"</v>
          </cell>
          <cell r="C4062" t="str">
            <v>u</v>
          </cell>
          <cell r="D4062">
            <v>1</v>
          </cell>
          <cell r="E4062">
            <v>281.45</v>
          </cell>
        </row>
        <row r="4063">
          <cell r="A4063">
            <v>10085</v>
          </cell>
          <cell r="B4063" t="str">
            <v>Manejadora de aire, 4,500 CFM, 5½ Hp, 208-230/3/60</v>
          </cell>
          <cell r="C4063" t="str">
            <v>u</v>
          </cell>
          <cell r="D4063">
            <v>1</v>
          </cell>
        </row>
        <row r="4064">
          <cell r="A4064">
            <v>10086</v>
          </cell>
          <cell r="B4064" t="str">
            <v>Manga Flexible diam. 10" con aislamiento</v>
          </cell>
          <cell r="C4064" t="str">
            <v>m</v>
          </cell>
          <cell r="D4064">
            <v>1</v>
          </cell>
          <cell r="E4064">
            <v>15.24</v>
          </cell>
        </row>
        <row r="4065">
          <cell r="A4065">
            <v>10087</v>
          </cell>
          <cell r="B4065" t="str">
            <v>Manga Flexible diam. 10" sin aislamiento</v>
          </cell>
          <cell r="C4065" t="str">
            <v>m</v>
          </cell>
          <cell r="D4065">
            <v>1</v>
          </cell>
          <cell r="E4065">
            <v>15.24</v>
          </cell>
        </row>
        <row r="4066">
          <cell r="A4066">
            <v>10088</v>
          </cell>
          <cell r="B4066" t="str">
            <v>Manga Flexible diam. 12" con aislamiento</v>
          </cell>
          <cell r="C4066" t="str">
            <v>m</v>
          </cell>
          <cell r="D4066">
            <v>1</v>
          </cell>
          <cell r="E4066">
            <v>16.52</v>
          </cell>
        </row>
        <row r="4067">
          <cell r="A4067">
            <v>10089</v>
          </cell>
          <cell r="B4067" t="str">
            <v>Manga Flexible diam. 12" sin aislamiento</v>
          </cell>
          <cell r="C4067" t="str">
            <v>m</v>
          </cell>
          <cell r="D4067">
            <v>1</v>
          </cell>
        </row>
        <row r="4068">
          <cell r="A4068">
            <v>10090</v>
          </cell>
          <cell r="B4068" t="str">
            <v>Manga Flexible diam. 14" con aislamiento</v>
          </cell>
          <cell r="C4068" t="str">
            <v>m</v>
          </cell>
          <cell r="D4068">
            <v>1</v>
          </cell>
          <cell r="E4068">
            <v>17.12</v>
          </cell>
        </row>
        <row r="4069">
          <cell r="A4069">
            <v>10091</v>
          </cell>
          <cell r="B4069" t="str">
            <v>Manga Flexible diam. 6" con aislamiento</v>
          </cell>
          <cell r="C4069" t="str">
            <v>m</v>
          </cell>
          <cell r="D4069">
            <v>1</v>
          </cell>
          <cell r="E4069">
            <v>6.37</v>
          </cell>
        </row>
        <row r="4070">
          <cell r="A4070">
            <v>10092</v>
          </cell>
          <cell r="B4070" t="str">
            <v>Manga Flexible diam. 4" sin aislamiento</v>
          </cell>
          <cell r="C4070" t="str">
            <v>m</v>
          </cell>
          <cell r="D4070">
            <v>1</v>
          </cell>
          <cell r="E4070">
            <v>8.83</v>
          </cell>
        </row>
        <row r="4071">
          <cell r="A4071">
            <v>10093</v>
          </cell>
          <cell r="B4071" t="str">
            <v>Manga Flexible diam. 8" con aislamiento</v>
          </cell>
          <cell r="C4071" t="str">
            <v>m</v>
          </cell>
          <cell r="D4071">
            <v>1</v>
          </cell>
          <cell r="E4071">
            <v>12.49</v>
          </cell>
        </row>
        <row r="4072">
          <cell r="A4072">
            <v>10094</v>
          </cell>
          <cell r="B4072" t="str">
            <v>Manga Flexible diam. 8" sin aislamiento</v>
          </cell>
          <cell r="C4072" t="str">
            <v>m</v>
          </cell>
          <cell r="D4072">
            <v>1</v>
          </cell>
          <cell r="E4072">
            <v>12.49</v>
          </cell>
        </row>
        <row r="4073">
          <cell r="A4073">
            <v>10095</v>
          </cell>
          <cell r="B4073" t="str">
            <v>Manguera flexible aislada  12"</v>
          </cell>
          <cell r="C4073" t="str">
            <v>m</v>
          </cell>
          <cell r="D4073">
            <v>1</v>
          </cell>
        </row>
        <row r="4074">
          <cell r="A4074">
            <v>10096</v>
          </cell>
          <cell r="B4074" t="str">
            <v>Manga Flexible diam. 12" sin aislamiento</v>
          </cell>
          <cell r="C4074" t="str">
            <v>m</v>
          </cell>
          <cell r="D4074">
            <v>1</v>
          </cell>
        </row>
        <row r="4075">
          <cell r="A4075">
            <v>10097</v>
          </cell>
          <cell r="B4075" t="str">
            <v>Filtros de 24"x24"x12" eficiencia 95%</v>
          </cell>
          <cell r="C4075" t="str">
            <v>u</v>
          </cell>
          <cell r="D4075">
            <v>1</v>
          </cell>
          <cell r="E4075">
            <v>1116.93</v>
          </cell>
        </row>
        <row r="4076">
          <cell r="A4076">
            <v>10098</v>
          </cell>
          <cell r="B4076" t="str">
            <v>Lana de vidrio para recubrimiento en paredes</v>
          </cell>
          <cell r="C4076" t="str">
            <v>m2</v>
          </cell>
          <cell r="D4076">
            <v>1</v>
          </cell>
          <cell r="E4076">
            <v>9.1199999999999992</v>
          </cell>
        </row>
        <row r="4077">
          <cell r="A4077">
            <v>10099</v>
          </cell>
          <cell r="B4077" t="str">
            <v>Reubicación de sistema de gases medicinales</v>
          </cell>
          <cell r="C4077" t="str">
            <v>m</v>
          </cell>
          <cell r="D4077">
            <v>1</v>
          </cell>
          <cell r="E4077">
            <v>51.37</v>
          </cell>
        </row>
        <row r="4078">
          <cell r="A4078">
            <v>10100</v>
          </cell>
          <cell r="B4078" t="str">
            <v>Recubrimientos de ductos con asfalum.</v>
          </cell>
          <cell r="C4078" t="str">
            <v>m2</v>
          </cell>
          <cell r="D4078">
            <v>1</v>
          </cell>
          <cell r="E4078">
            <v>37.61</v>
          </cell>
        </row>
        <row r="4079">
          <cell r="A4079">
            <v>10101</v>
          </cell>
          <cell r="B4079" t="str">
            <v>Reubicación de ducto de tol galvanizado con lana de vidrio</v>
          </cell>
          <cell r="C4079" t="str">
            <v>kg</v>
          </cell>
          <cell r="D4079">
            <v>1</v>
          </cell>
          <cell r="E4079">
            <v>3.35</v>
          </cell>
        </row>
        <row r="4080">
          <cell r="A4080">
            <v>10102</v>
          </cell>
          <cell r="B4080" t="str">
            <v>Filtros de 24"x24"x12" eficiencia 99,97%</v>
          </cell>
          <cell r="C4080" t="str">
            <v>u</v>
          </cell>
          <cell r="D4080">
            <v>1</v>
          </cell>
          <cell r="E4080">
            <v>1283.6400000000001</v>
          </cell>
        </row>
        <row r="4081">
          <cell r="A4081">
            <v>10103</v>
          </cell>
          <cell r="B4081" t="str">
            <v>Filtros de 24"x24"x4" eficiencia 60%</v>
          </cell>
          <cell r="C4081" t="str">
            <v>u</v>
          </cell>
          <cell r="D4081">
            <v>1</v>
          </cell>
          <cell r="E4081">
            <v>268.02999999999997</v>
          </cell>
        </row>
        <row r="4082">
          <cell r="A4082">
            <v>10104</v>
          </cell>
          <cell r="B4082" t="str">
            <v>Filtros de 24"x24"x2" eficiencia 30%</v>
          </cell>
          <cell r="C4082" t="str">
            <v>u</v>
          </cell>
          <cell r="D4082">
            <v>1</v>
          </cell>
          <cell r="E4082">
            <v>29.86</v>
          </cell>
        </row>
        <row r="4083">
          <cell r="A4083">
            <v>10105</v>
          </cell>
          <cell r="B4083" t="str">
            <v>Filtros de 24"x24"x12" eficiencia 90%</v>
          </cell>
          <cell r="C4083" t="str">
            <v>u</v>
          </cell>
          <cell r="D4083">
            <v>1</v>
          </cell>
          <cell r="E4083">
            <v>1175.67</v>
          </cell>
        </row>
        <row r="4084">
          <cell r="A4084">
            <v>10106</v>
          </cell>
          <cell r="B4084" t="str">
            <v>Cajas portafiltros de 30% (2u) 60% (2u);99,97% (2u) para 400CFM</v>
          </cell>
          <cell r="C4084" t="str">
            <v>u</v>
          </cell>
          <cell r="D4084">
            <v>1</v>
          </cell>
          <cell r="E4084">
            <v>767.54</v>
          </cell>
        </row>
        <row r="4085">
          <cell r="A4085">
            <v>10107</v>
          </cell>
          <cell r="B4085" t="str">
            <v>Cajas portafiltros de 30% (4u) 60% (4u);99,97% (4u) para 8000CFM</v>
          </cell>
          <cell r="C4085" t="str">
            <v>u</v>
          </cell>
          <cell r="D4085">
            <v>1</v>
          </cell>
          <cell r="E4085">
            <v>988.1</v>
          </cell>
        </row>
        <row r="4086">
          <cell r="A4086">
            <v>10108</v>
          </cell>
          <cell r="B4086" t="str">
            <v>Cajas portafiltros para filtros de 90% (1u) para 1200CFN y 2000CFM</v>
          </cell>
          <cell r="C4086" t="str">
            <v>u</v>
          </cell>
          <cell r="D4086">
            <v>1</v>
          </cell>
          <cell r="E4086">
            <v>464.09</v>
          </cell>
        </row>
        <row r="4087">
          <cell r="A4087">
            <v>10109</v>
          </cell>
          <cell r="B4087" t="str">
            <v xml:space="preserve">Cajas portafiltros para filtros de 60% (1u);99,97% (2u) </v>
          </cell>
          <cell r="C4087" t="str">
            <v>u</v>
          </cell>
          <cell r="D4087">
            <v>1</v>
          </cell>
          <cell r="E4087">
            <v>529.35</v>
          </cell>
        </row>
        <row r="4088">
          <cell r="A4088">
            <v>10110</v>
          </cell>
          <cell r="B4088" t="str">
            <v>Rejilla  de retorno 16X16" con caja y dámper</v>
          </cell>
          <cell r="C4088" t="str">
            <v>u</v>
          </cell>
          <cell r="D4088">
            <v>1</v>
          </cell>
          <cell r="E4088">
            <v>70.09</v>
          </cell>
        </row>
        <row r="4089">
          <cell r="A4089">
            <v>10111</v>
          </cell>
          <cell r="B4089" t="str">
            <v>Rejilla  de retorno 18X18" con caja y dámper</v>
          </cell>
          <cell r="C4089" t="str">
            <v>u</v>
          </cell>
          <cell r="D4089">
            <v>1</v>
          </cell>
          <cell r="E4089">
            <v>82.92</v>
          </cell>
        </row>
        <row r="4090">
          <cell r="A4090">
            <v>10112</v>
          </cell>
          <cell r="B4090" t="str">
            <v>Rejilla  de retorno 10X10" con caja y dámper</v>
          </cell>
          <cell r="C4090" t="str">
            <v>u</v>
          </cell>
          <cell r="D4090">
            <v>1</v>
          </cell>
          <cell r="E4090">
            <v>44.44</v>
          </cell>
        </row>
        <row r="4091">
          <cell r="A4091">
            <v>10113</v>
          </cell>
          <cell r="B4091" t="str">
            <v>Rejilla de descarga 6"x6"</v>
          </cell>
          <cell r="C4091" t="str">
            <v>u</v>
          </cell>
          <cell r="D4091">
            <v>1</v>
          </cell>
          <cell r="E4091">
            <v>16.88</v>
          </cell>
        </row>
        <row r="4092">
          <cell r="A4092">
            <v>10114</v>
          </cell>
          <cell r="B4092" t="str">
            <v>Rejilla de descarga 8"x8"</v>
          </cell>
          <cell r="C4092" t="str">
            <v>u</v>
          </cell>
          <cell r="D4092">
            <v>1</v>
          </cell>
          <cell r="E4092">
            <v>20.079999999999998</v>
          </cell>
        </row>
        <row r="4093">
          <cell r="A4093">
            <v>10115</v>
          </cell>
          <cell r="B4093" t="str">
            <v>Rejilla de extracción de 10"x8”</v>
          </cell>
          <cell r="C4093" t="str">
            <v>u</v>
          </cell>
          <cell r="D4093">
            <v>1</v>
          </cell>
          <cell r="E4093">
            <v>31.62</v>
          </cell>
        </row>
        <row r="4094">
          <cell r="A4094">
            <v>10116</v>
          </cell>
          <cell r="B4094" t="str">
            <v>Rejilla  de retorno 14X14" con caja y dámper</v>
          </cell>
          <cell r="C4094" t="str">
            <v>u</v>
          </cell>
          <cell r="D4094">
            <v>1</v>
          </cell>
          <cell r="E4094">
            <v>57.27</v>
          </cell>
        </row>
        <row r="4095">
          <cell r="A4095">
            <v>10117</v>
          </cell>
          <cell r="B4095" t="str">
            <v>Rejilla de extracción de 12"x12”</v>
          </cell>
          <cell r="C4095" t="str">
            <v>u</v>
          </cell>
          <cell r="D4095">
            <v>1</v>
          </cell>
          <cell r="E4095">
            <v>37.33</v>
          </cell>
        </row>
        <row r="4096">
          <cell r="A4096">
            <v>10118</v>
          </cell>
          <cell r="B4096" t="str">
            <v>Rejilla de extracción de 14"x14”</v>
          </cell>
          <cell r="C4096" t="str">
            <v>u</v>
          </cell>
          <cell r="D4096">
            <v>1</v>
          </cell>
          <cell r="E4096">
            <v>43.05</v>
          </cell>
        </row>
        <row r="4097">
          <cell r="A4097">
            <v>10119</v>
          </cell>
          <cell r="B4097" t="str">
            <v>Rejilla de extracción de 16"x16”</v>
          </cell>
          <cell r="C4097" t="str">
            <v>u</v>
          </cell>
          <cell r="D4097">
            <v>1</v>
          </cell>
        </row>
        <row r="4098">
          <cell r="A4098">
            <v>10120</v>
          </cell>
          <cell r="B4098" t="str">
            <v>Rejilla de extracción de 18"x18”</v>
          </cell>
          <cell r="C4098" t="str">
            <v>u</v>
          </cell>
          <cell r="D4098">
            <v>1</v>
          </cell>
        </row>
        <row r="4099">
          <cell r="A4099">
            <v>10121</v>
          </cell>
          <cell r="B4099" t="str">
            <v>Rejilla de extracción de 20"x10” incluye caja de acoples</v>
          </cell>
          <cell r="C4099" t="str">
            <v>u</v>
          </cell>
          <cell r="D4099">
            <v>1</v>
          </cell>
          <cell r="E4099">
            <v>101.23</v>
          </cell>
        </row>
        <row r="4100">
          <cell r="A4100">
            <v>10122</v>
          </cell>
          <cell r="B4100" t="str">
            <v>Rejilla de extracción de 22"x22”</v>
          </cell>
          <cell r="C4100" t="str">
            <v>u</v>
          </cell>
          <cell r="D4100">
            <v>1</v>
          </cell>
          <cell r="E4100">
            <v>84.56</v>
          </cell>
        </row>
        <row r="4101">
          <cell r="A4101">
            <v>10123</v>
          </cell>
          <cell r="B4101" t="str">
            <v>Rejilla de extracción de 24"x12” incluye caja de acoples</v>
          </cell>
          <cell r="C4101" t="str">
            <v>u</v>
          </cell>
          <cell r="D4101">
            <v>1</v>
          </cell>
          <cell r="E4101">
            <v>101.23</v>
          </cell>
        </row>
        <row r="4102">
          <cell r="A4102">
            <v>10124</v>
          </cell>
          <cell r="B4102" t="str">
            <v>Rejilla de extracción de 24"x24” incluye caja de acoples</v>
          </cell>
          <cell r="C4102" t="str">
            <v>u</v>
          </cell>
          <cell r="D4102">
            <v>1</v>
          </cell>
          <cell r="E4102">
            <v>97.38</v>
          </cell>
        </row>
        <row r="4103">
          <cell r="A4103">
            <v>10125</v>
          </cell>
          <cell r="B4103" t="str">
            <v>Rejilla de extracción de 6"x6” incluye caja de acoples</v>
          </cell>
          <cell r="C4103" t="str">
            <v>u</v>
          </cell>
          <cell r="D4103">
            <v>1</v>
          </cell>
          <cell r="E4103">
            <v>36.17</v>
          </cell>
        </row>
        <row r="4104">
          <cell r="A4104">
            <v>10126</v>
          </cell>
          <cell r="B4104" t="str">
            <v>Rejilla de extracción de 8"x8” incluye caja de acoples</v>
          </cell>
          <cell r="C4104" t="str">
            <v>u</v>
          </cell>
          <cell r="D4104">
            <v>1</v>
          </cell>
          <cell r="E4104">
            <v>38.090000000000003</v>
          </cell>
        </row>
        <row r="4105">
          <cell r="A4105">
            <v>10127</v>
          </cell>
          <cell r="B4105" t="str">
            <v>Rejilla de Retorno 12"x12" incluye caja de acoples</v>
          </cell>
          <cell r="C4105" t="str">
            <v>u</v>
          </cell>
          <cell r="D4105">
            <v>1</v>
          </cell>
          <cell r="E4105">
            <v>53.65</v>
          </cell>
        </row>
        <row r="4106">
          <cell r="A4106">
            <v>10128</v>
          </cell>
          <cell r="B4106" t="str">
            <v>Rejilla de Retorno 12"x8" incluye caja de acoples</v>
          </cell>
          <cell r="C4106" t="str">
            <v>u</v>
          </cell>
          <cell r="D4106">
            <v>1</v>
          </cell>
          <cell r="E4106">
            <v>64.040000000000006</v>
          </cell>
        </row>
        <row r="4107">
          <cell r="A4107">
            <v>10129</v>
          </cell>
          <cell r="B4107" t="str">
            <v>Rejilla de Retorno 18"x12" incluye caja de acoples</v>
          </cell>
          <cell r="C4107" t="str">
            <v>u</v>
          </cell>
          <cell r="D4107">
            <v>1</v>
          </cell>
          <cell r="E4107">
            <v>74.3</v>
          </cell>
        </row>
        <row r="4108">
          <cell r="A4108">
            <v>10130</v>
          </cell>
          <cell r="B4108" t="str">
            <v>Rejilla de Retorno 14"x14"</v>
          </cell>
          <cell r="C4108" t="str">
            <v>u</v>
          </cell>
          <cell r="D4108">
            <v>1</v>
          </cell>
          <cell r="E4108">
            <v>47.33</v>
          </cell>
        </row>
        <row r="4109">
          <cell r="A4109">
            <v>10131</v>
          </cell>
          <cell r="B4109" t="str">
            <v>Rejilla de Retorno 18"x18"</v>
          </cell>
          <cell r="C4109" t="str">
            <v>u</v>
          </cell>
          <cell r="D4109">
            <v>1</v>
          </cell>
          <cell r="E4109">
            <v>52</v>
          </cell>
        </row>
        <row r="4110">
          <cell r="A4110">
            <v>10132</v>
          </cell>
          <cell r="B4110" t="str">
            <v>Rejilla de Retorno 24"x24"</v>
          </cell>
          <cell r="C4110" t="str">
            <v>u</v>
          </cell>
          <cell r="D4110">
            <v>1</v>
          </cell>
          <cell r="E4110">
            <v>69.89</v>
          </cell>
        </row>
        <row r="4111">
          <cell r="A4111">
            <v>10133</v>
          </cell>
          <cell r="B4111" t="str">
            <v>Rejillas de retorno de 10"x6" incluye caja de acoples</v>
          </cell>
          <cell r="C4111" t="str">
            <v>u</v>
          </cell>
          <cell r="D4111">
            <v>1</v>
          </cell>
          <cell r="E4111">
            <v>57.63</v>
          </cell>
        </row>
        <row r="4112">
          <cell r="A4112">
            <v>10134</v>
          </cell>
          <cell r="B4112" t="str">
            <v>Rejilla de retorno 16x16"</v>
          </cell>
          <cell r="C4112" t="str">
            <v>u</v>
          </cell>
          <cell r="D4112">
            <v>1</v>
          </cell>
          <cell r="E4112">
            <v>58.39</v>
          </cell>
        </row>
        <row r="4113">
          <cell r="A4113">
            <v>10135</v>
          </cell>
          <cell r="B4113" t="str">
            <v>Split 24000 BTU (Inc. Instalación, recorrido de tubería y accesorios) piso techo</v>
          </cell>
          <cell r="C4113" t="str">
            <v>u</v>
          </cell>
          <cell r="D4113">
            <v>1</v>
          </cell>
          <cell r="E4113">
            <v>1590.71</v>
          </cell>
        </row>
        <row r="4114">
          <cell r="A4114">
            <v>10136</v>
          </cell>
          <cell r="B4114" t="str">
            <v>Split 36000 BTU (Inc. Instalación, recorrido de tubería y accesorios) piso techo</v>
          </cell>
          <cell r="C4114" t="str">
            <v>u</v>
          </cell>
          <cell r="D4114">
            <v>1</v>
          </cell>
          <cell r="E4114">
            <v>2142.12</v>
          </cell>
        </row>
        <row r="4115">
          <cell r="A4115">
            <v>10137</v>
          </cell>
          <cell r="B4115" t="str">
            <v>Split 48000 BTU (Inc. Instalación, recorrido de tubería y accesorios) piso techo</v>
          </cell>
          <cell r="C4115" t="str">
            <v>u</v>
          </cell>
          <cell r="D4115">
            <v>1</v>
          </cell>
          <cell r="E4115">
            <v>1852.31</v>
          </cell>
        </row>
        <row r="4116">
          <cell r="A4116">
            <v>10138</v>
          </cell>
          <cell r="B4116" t="str">
            <v>Split 60000 BTU (Inc. Instalación, recorrido de tubería y accesorios) piso techo</v>
          </cell>
          <cell r="C4116" t="str">
            <v>u</v>
          </cell>
          <cell r="D4116">
            <v>1</v>
          </cell>
          <cell r="E4116">
            <v>2237.0100000000002</v>
          </cell>
        </row>
        <row r="4117">
          <cell r="A4117">
            <v>10139</v>
          </cell>
          <cell r="B4117" t="str">
            <v>Split 12000 BTU/H consola pared (Inc. Instalación, recorrido de tubería y accesorios)</v>
          </cell>
          <cell r="C4117" t="str">
            <v>u</v>
          </cell>
          <cell r="D4117">
            <v>1</v>
          </cell>
          <cell r="E4117">
            <v>807.93</v>
          </cell>
        </row>
        <row r="4118">
          <cell r="A4118">
            <v>10140</v>
          </cell>
          <cell r="B4118" t="str">
            <v>Split con consola 36000 BTU  de techo(Inc. Instalación, recorrido de tubería y accesorios)</v>
          </cell>
          <cell r="C4118" t="str">
            <v>u</v>
          </cell>
          <cell r="D4118">
            <v>1</v>
          </cell>
          <cell r="E4118">
            <v>2080.67</v>
          </cell>
        </row>
        <row r="4119">
          <cell r="A4119">
            <v>10141</v>
          </cell>
          <cell r="B4119" t="str">
            <v>Split 9000 BTU (Inc. Instalación, recorrido de tubería y accesorios)</v>
          </cell>
          <cell r="C4119" t="str">
            <v>u</v>
          </cell>
          <cell r="D4119">
            <v>1</v>
          </cell>
          <cell r="E4119">
            <v>1153.93</v>
          </cell>
        </row>
        <row r="4120">
          <cell r="A4120">
            <v>10142</v>
          </cell>
          <cell r="B4120" t="str">
            <v>Suministro e instalación Split consola de 24000BTU/H, R410A.incluye arranque y puesta en marcha, 1,8Kw,208-220V/1ph/60Hz</v>
          </cell>
          <cell r="C4120" t="str">
            <v>u</v>
          </cell>
          <cell r="D4120">
            <v>1</v>
          </cell>
          <cell r="E4120">
            <v>1164.3599999999999</v>
          </cell>
        </row>
        <row r="4121">
          <cell r="A4121">
            <v>10143</v>
          </cell>
          <cell r="B4121" t="str">
            <v>Suministro e instalación Split consola de 18000BTU/H, R410A.incluye arranque y puesta en marcha, 1,8Kw,208-220V/1ph/60Hz</v>
          </cell>
          <cell r="C4121" t="str">
            <v>u</v>
          </cell>
          <cell r="D4121">
            <v>1</v>
          </cell>
          <cell r="E4121">
            <v>885.56</v>
          </cell>
        </row>
        <row r="4122">
          <cell r="A4122">
            <v>10144</v>
          </cell>
          <cell r="B4122" t="str">
            <v>Suministro e instalación multisplit 36000BTU/h(12x3),R410A.incluye consolas decorativas, arranque y puesta en marcha, 208-220V/1ph/60Hz</v>
          </cell>
          <cell r="C4122" t="str">
            <v>u</v>
          </cell>
          <cell r="D4122">
            <v>1</v>
          </cell>
          <cell r="E4122">
            <v>2161.0100000000002</v>
          </cell>
        </row>
        <row r="4123">
          <cell r="A4123">
            <v>10145</v>
          </cell>
          <cell r="B4123" t="str">
            <v>Suministro e instalación Split consola de 12000BTU/H, R410A.incluye arranque y puesta en marcha, 208-220V/1ph/60Hz</v>
          </cell>
          <cell r="C4123" t="str">
            <v>u</v>
          </cell>
          <cell r="D4123">
            <v>1</v>
          </cell>
          <cell r="E4123">
            <v>835.54</v>
          </cell>
        </row>
        <row r="4124">
          <cell r="A4124">
            <v>10146</v>
          </cell>
          <cell r="B4124" t="str">
            <v>Suministro e instalación de un equipo A/C tipo paquete de 240000BTU/H</v>
          </cell>
          <cell r="C4124" t="str">
            <v>u</v>
          </cell>
          <cell r="D4124">
            <v>1</v>
          </cell>
          <cell r="E4124">
            <v>27319.84</v>
          </cell>
        </row>
        <row r="4125">
          <cell r="A4125">
            <v>10147</v>
          </cell>
          <cell r="B4125" t="str">
            <v>Suministro e instalación de un equipo A/C tipo paquete de 300000BTU/H</v>
          </cell>
          <cell r="C4125" t="str">
            <v>u</v>
          </cell>
          <cell r="D4125">
            <v>1</v>
          </cell>
          <cell r="E4125">
            <v>1902.46</v>
          </cell>
        </row>
        <row r="4126">
          <cell r="A4126">
            <v>10148</v>
          </cell>
          <cell r="B4126" t="str">
            <v>Suministro e instalación multisplit 48000BTU/h(12*2+24kBTU/h),R410A. Y un kit de tuberías de Cu de 5m incluye consolas decorativas, arranque y puesta en marcha, 208-220V/1ph/60Hz</v>
          </cell>
          <cell r="C4126" t="str">
            <v>u</v>
          </cell>
          <cell r="D4126">
            <v>1</v>
          </cell>
          <cell r="E4126">
            <v>2930.42</v>
          </cell>
        </row>
        <row r="4127">
          <cell r="A4127">
            <v>10149</v>
          </cell>
          <cell r="B4127" t="str">
            <v>Suministro e instalación  de Split consola vista pared de  36000BTU/h,con R410A.  Incluye arranque y puesta en marcha, 1,2kv  208-220V/1ph/60Hz</v>
          </cell>
          <cell r="C4127" t="str">
            <v>u</v>
          </cell>
          <cell r="D4127">
            <v>1</v>
          </cell>
          <cell r="E4127">
            <v>183.19</v>
          </cell>
        </row>
        <row r="4128">
          <cell r="A4128">
            <v>10150</v>
          </cell>
          <cell r="B4128" t="str">
            <v>Suministro e instalación multisplit 36000BTU/h(18x2),R410A.incluye consolas decorativas, arranque y puesta en marcha, 208-220V/1ph/60Hz</v>
          </cell>
          <cell r="C4128" t="str">
            <v>u</v>
          </cell>
          <cell r="D4128">
            <v>1</v>
          </cell>
          <cell r="E4128">
            <v>2087.61</v>
          </cell>
        </row>
        <row r="4129">
          <cell r="A4129">
            <v>10151</v>
          </cell>
          <cell r="B4129" t="str">
            <v>Suministro e instalación multisplit 18000BTU/h(9x2),R410A.incluye consolas decorativas, arranque y puesta en marcha, 208-220V/1ph/60Hz</v>
          </cell>
          <cell r="C4129" t="str">
            <v>u</v>
          </cell>
          <cell r="D4129">
            <v>1</v>
          </cell>
          <cell r="E4129">
            <v>1297.68</v>
          </cell>
        </row>
        <row r="4130">
          <cell r="A4130">
            <v>10152</v>
          </cell>
          <cell r="B4130" t="str">
            <v>Suministro e instalación de un equipo A/C tipo paquete de 60000BTU/H</v>
          </cell>
          <cell r="C4130" t="str">
            <v>u</v>
          </cell>
          <cell r="D4130">
            <v>1</v>
          </cell>
          <cell r="E4130">
            <v>2461.9299999999998</v>
          </cell>
        </row>
        <row r="4131">
          <cell r="A4131">
            <v>10153</v>
          </cell>
          <cell r="B4131" t="str">
            <v>Suministro e instalación de un equipo A/C tipo paquete de 120000BTU/H</v>
          </cell>
          <cell r="C4131" t="str">
            <v>u</v>
          </cell>
          <cell r="D4131">
            <v>1</v>
          </cell>
          <cell r="E4131">
            <v>8652.67</v>
          </cell>
        </row>
        <row r="4132">
          <cell r="A4132">
            <v>10154</v>
          </cell>
          <cell r="B4132" t="str">
            <v>Suministro e instalación CONSOLA MINI SPLI 12000BTU/H 220v/60hz/1ph REFRIGERANTE ECOLOGICO 410 EVERWEL</v>
          </cell>
          <cell r="C4132" t="str">
            <v>u</v>
          </cell>
          <cell r="D4132">
            <v>1</v>
          </cell>
          <cell r="E4132">
            <v>795.01</v>
          </cell>
        </row>
        <row r="4133">
          <cell r="A4133">
            <v>10155</v>
          </cell>
          <cell r="B4133" t="str">
            <v>Multisplit consola de  24000 BTU/H (2x12),2,2 Kw, 220V / 60Hz   incluye arranque y puesta en marcha</v>
          </cell>
          <cell r="C4133" t="str">
            <v>u</v>
          </cell>
          <cell r="D4133">
            <v>1</v>
          </cell>
          <cell r="E4133">
            <v>1699.53</v>
          </cell>
        </row>
        <row r="4134">
          <cell r="A4134">
            <v>10156</v>
          </cell>
          <cell r="B4134" t="str">
            <v xml:space="preserve">SUMINISTRO E INSTALACION SPLIT CONSOLA 18000 BTU/H,  R410A, INCLUYE ARRANQUE Y PUESTA EN MARCHA, 1,95 Kw, 208-220V / 60Hz                                                                                                                                                                             </v>
          </cell>
          <cell r="C4134" t="str">
            <v>u</v>
          </cell>
          <cell r="D4134">
            <v>1</v>
          </cell>
          <cell r="E4134">
            <v>995.03</v>
          </cell>
        </row>
        <row r="4135">
          <cell r="A4135">
            <v>10157</v>
          </cell>
          <cell r="B4135" t="str">
            <v xml:space="preserve">SUMINISTRO E INSTALACION MINISPLIT  24000 BTU/H,  R410A, INCLUYE ARRANQUE Y PUESTA EN MARCHA, 2.57kW, 208-220V / 60Hz                                                                                                                                                                             </v>
          </cell>
          <cell r="C4135" t="str">
            <v>u</v>
          </cell>
          <cell r="D4135">
            <v>1</v>
          </cell>
          <cell r="E4135">
            <v>1154.04</v>
          </cell>
        </row>
        <row r="4136">
          <cell r="A4136">
            <v>10158</v>
          </cell>
          <cell r="B4136" t="str">
            <v>Suministro e instalación de minisplit consola 36000BTU/H,R410A incluye arranque y puesta en marcha 220V/60Hz</v>
          </cell>
          <cell r="C4136" t="str">
            <v>u</v>
          </cell>
          <cell r="D4136">
            <v>1</v>
          </cell>
          <cell r="E4136">
            <v>265.83999999999997</v>
          </cell>
        </row>
        <row r="4137">
          <cell r="A4137">
            <v>10159</v>
          </cell>
          <cell r="B4137" t="str">
            <v xml:space="preserve">SUMINISTRO E INSTALACION MINISPLIT  9000 BTU/H,  R410A, INCLUYE ARRANQUE Y PUESTA EN MARCHA, 2.57kW, 208-220V / 60Hz                                                                                                                                                                             </v>
          </cell>
          <cell r="C4137" t="str">
            <v>u</v>
          </cell>
          <cell r="D4137">
            <v>1</v>
          </cell>
          <cell r="E4137">
            <v>702.64</v>
          </cell>
        </row>
        <row r="4138">
          <cell r="A4138">
            <v>10160</v>
          </cell>
          <cell r="B4138" t="str">
            <v>Unidad tipo Cassett 45000 btu/h</v>
          </cell>
          <cell r="C4138" t="str">
            <v>u</v>
          </cell>
          <cell r="D4138">
            <v>1</v>
          </cell>
          <cell r="E4138">
            <v>7608</v>
          </cell>
        </row>
        <row r="4139">
          <cell r="A4139">
            <v>10161</v>
          </cell>
          <cell r="B4139" t="str">
            <v>Suministro e instalación de consola de cabecera</v>
          </cell>
          <cell r="C4139" t="str">
            <v>u</v>
          </cell>
          <cell r="D4139">
            <v>1</v>
          </cell>
          <cell r="E4139">
            <v>2627.62</v>
          </cell>
        </row>
        <row r="4140">
          <cell r="A4140">
            <v>10162</v>
          </cell>
          <cell r="B4140" t="str">
            <v>Suministro e instalación de toma para oxigeno</v>
          </cell>
          <cell r="C4140" t="str">
            <v>u</v>
          </cell>
          <cell r="D4140">
            <v>1</v>
          </cell>
          <cell r="E4140">
            <v>348.74</v>
          </cell>
        </row>
        <row r="4141">
          <cell r="A4141">
            <v>10163</v>
          </cell>
          <cell r="B4141" t="str">
            <v>Suministro e instalación de toma para vacio</v>
          </cell>
          <cell r="C4141" t="str">
            <v>u</v>
          </cell>
          <cell r="D4141">
            <v>1</v>
          </cell>
          <cell r="E4141">
            <v>348.74</v>
          </cell>
        </row>
        <row r="4142">
          <cell r="A4142">
            <v>10164</v>
          </cell>
          <cell r="B4142" t="str">
            <v>Suministro e instalación de cortina de aire de 220V de 1,5m; arranque y puesta en marcha</v>
          </cell>
          <cell r="C4142" t="str">
            <v>u</v>
          </cell>
          <cell r="D4142">
            <v>1</v>
          </cell>
          <cell r="E4142">
            <v>408.26</v>
          </cell>
        </row>
        <row r="4143">
          <cell r="A4143">
            <v>10165</v>
          </cell>
          <cell r="B4143" t="str">
            <v xml:space="preserve">Suministro e instalación de Ventilador de extracción de aire 1600 CFM @ 1.25” c.a. motor de 0.75 HP, 220 voltios, 3 fases, 60 HZ. </v>
          </cell>
          <cell r="C4143" t="str">
            <v>u</v>
          </cell>
          <cell r="D4143">
            <v>1</v>
          </cell>
          <cell r="E4143">
            <v>1856</v>
          </cell>
        </row>
        <row r="4144">
          <cell r="A4144">
            <v>10166</v>
          </cell>
          <cell r="B4144" t="str">
            <v xml:space="preserve">Suministro e instalación de Ventilador de extracción en línea 500 CFM </v>
          </cell>
          <cell r="C4144" t="str">
            <v>u</v>
          </cell>
          <cell r="D4144">
            <v>1</v>
          </cell>
          <cell r="E4144">
            <v>1600.77</v>
          </cell>
        </row>
        <row r="4145">
          <cell r="A4145">
            <v>10167</v>
          </cell>
          <cell r="B4145" t="str">
            <v>Suministro e instalación de unidad de precisión 4800BTU/H</v>
          </cell>
          <cell r="C4145" t="str">
            <v>u</v>
          </cell>
          <cell r="D4145">
            <v>1</v>
          </cell>
          <cell r="E4145">
            <v>17792.830000000002</v>
          </cell>
        </row>
        <row r="4146">
          <cell r="A4146">
            <v>10168</v>
          </cell>
          <cell r="B4146" t="str">
            <v>Suministro e instalación de unidad V.R.V 72000 BTU/H</v>
          </cell>
          <cell r="C4146" t="str">
            <v>u</v>
          </cell>
          <cell r="D4146">
            <v>1</v>
          </cell>
          <cell r="E4146">
            <v>10472.450000000001</v>
          </cell>
        </row>
        <row r="4147">
          <cell r="A4147">
            <v>10169</v>
          </cell>
          <cell r="B4147" t="str">
            <v>Suministro e instalación de unidad V.R.V 192000 BTU/H</v>
          </cell>
          <cell r="C4147" t="str">
            <v>u</v>
          </cell>
          <cell r="D4147">
            <v>1</v>
          </cell>
          <cell r="E4147">
            <v>21681.47</v>
          </cell>
        </row>
        <row r="4148">
          <cell r="A4148">
            <v>10170</v>
          </cell>
          <cell r="B4148" t="str">
            <v>Suministro e instalación de unidad V.R.V 96000 BTU/H</v>
          </cell>
          <cell r="C4148" t="str">
            <v>u</v>
          </cell>
          <cell r="D4148">
            <v>1</v>
          </cell>
          <cell r="E4148">
            <v>13344.85</v>
          </cell>
        </row>
        <row r="4149">
          <cell r="A4149">
            <v>10171</v>
          </cell>
          <cell r="B4149" t="str">
            <v>Suministro e instalación de consola tipo cassett 12000BTU/H 220V/60HZ/1PH refrigerante ecológico R410</v>
          </cell>
          <cell r="C4149" t="str">
            <v>u</v>
          </cell>
          <cell r="D4149">
            <v>1</v>
          </cell>
          <cell r="E4149">
            <v>1240.1600000000001</v>
          </cell>
        </row>
        <row r="4150">
          <cell r="A4150">
            <v>10172</v>
          </cell>
          <cell r="B4150" t="str">
            <v>Suministro e instalación de consola tipo cassett 36000BTU/H 220V/60HZ/1PH refrigerante ecológico R410</v>
          </cell>
          <cell r="C4150" t="str">
            <v>u</v>
          </cell>
          <cell r="D4150">
            <v>1</v>
          </cell>
          <cell r="E4150">
            <v>4915.72</v>
          </cell>
        </row>
        <row r="4151">
          <cell r="A4151">
            <v>10173</v>
          </cell>
          <cell r="B4151" t="str">
            <v>Suministro e instalación de consola tipo cassett 48000BTU/H 220V/60HZ/1PH refrigerante ecológico R410</v>
          </cell>
          <cell r="C4151" t="str">
            <v>u</v>
          </cell>
          <cell r="D4151">
            <v>1</v>
          </cell>
          <cell r="E4151">
            <v>1862.21</v>
          </cell>
        </row>
        <row r="4152">
          <cell r="A4152">
            <v>10174</v>
          </cell>
          <cell r="B4152" t="str">
            <v>Suministro e instalación de cámara fría para congelación con sus respectivos paneles de poliuretano y equipos</v>
          </cell>
          <cell r="C4152" t="str">
            <v>u</v>
          </cell>
          <cell r="D4152">
            <v>1</v>
          </cell>
          <cell r="E4152">
            <v>9161.32</v>
          </cell>
        </row>
        <row r="4153">
          <cell r="A4153">
            <v>10175</v>
          </cell>
          <cell r="B4153" t="str">
            <v>Suministro e instalación de cámara fría para conservación con sus respectivos paneles de poliuretano y equipos</v>
          </cell>
          <cell r="C4153" t="str">
            <v>u</v>
          </cell>
          <cell r="D4153">
            <v>1</v>
          </cell>
          <cell r="E4153">
            <v>6927</v>
          </cell>
        </row>
        <row r="4154">
          <cell r="A4154">
            <v>10176</v>
          </cell>
          <cell r="B4154" t="str">
            <v>Suministro e instalación de toma doble de pared oxigeno, vacio</v>
          </cell>
          <cell r="C4154" t="str">
            <v>u</v>
          </cell>
          <cell r="D4154">
            <v>1</v>
          </cell>
          <cell r="E4154">
            <v>207.94</v>
          </cell>
        </row>
        <row r="4155">
          <cell r="A4155">
            <v>10177</v>
          </cell>
          <cell r="B4155" t="str">
            <v>Central de vacio triplex 7,5HP</v>
          </cell>
          <cell r="C4155" t="str">
            <v>u</v>
          </cell>
          <cell r="D4155">
            <v>1</v>
          </cell>
          <cell r="E4155">
            <v>63761.279999999999</v>
          </cell>
        </row>
        <row r="4156">
          <cell r="A4156">
            <v>10178</v>
          </cell>
          <cell r="B4156" t="str">
            <v>Toma simple de aire comprimido incluye slide de soporte</v>
          </cell>
          <cell r="C4156" t="str">
            <v>u</v>
          </cell>
          <cell r="D4156">
            <v>1</v>
          </cell>
          <cell r="E4156">
            <v>124.61</v>
          </cell>
        </row>
        <row r="4157">
          <cell r="A4157">
            <v>10179</v>
          </cell>
          <cell r="B4157" t="str">
            <v>Central de aire comprimido medicinal</v>
          </cell>
          <cell r="C4157" t="str">
            <v>u</v>
          </cell>
          <cell r="D4157">
            <v>1</v>
          </cell>
          <cell r="E4157">
            <v>17313.29</v>
          </cell>
        </row>
        <row r="4158">
          <cell r="A4158">
            <v>10180</v>
          </cell>
          <cell r="B4158" t="str">
            <v>Suministro e instalación de un filtro HEPA</v>
          </cell>
          <cell r="C4158" t="str">
            <v>u</v>
          </cell>
          <cell r="D4158">
            <v>1</v>
          </cell>
          <cell r="E4158">
            <v>1083.8599999999999</v>
          </cell>
        </row>
        <row r="4159">
          <cell r="A4159">
            <v>10181</v>
          </cell>
          <cell r="B4159" t="str">
            <v>Tubería de cobre ACR 1/4</v>
          </cell>
          <cell r="C4159" t="str">
            <v>m</v>
          </cell>
          <cell r="D4159">
            <v>1</v>
          </cell>
          <cell r="E4159">
            <v>13.26</v>
          </cell>
        </row>
        <row r="4160">
          <cell r="A4160">
            <v>10182</v>
          </cell>
          <cell r="B4160" t="str">
            <v>Tubería de cobre ACR 3/8</v>
          </cell>
          <cell r="C4160" t="str">
            <v>m</v>
          </cell>
          <cell r="D4160">
            <v>1</v>
          </cell>
          <cell r="E4160">
            <v>17.09</v>
          </cell>
        </row>
        <row r="4161">
          <cell r="A4161">
            <v>10183</v>
          </cell>
          <cell r="B4161" t="str">
            <v>Tubería de cobre ACR 1/2</v>
          </cell>
          <cell r="C4161" t="str">
            <v>m</v>
          </cell>
          <cell r="D4161">
            <v>1</v>
          </cell>
          <cell r="E4161">
            <v>19.989999999999998</v>
          </cell>
        </row>
        <row r="4162">
          <cell r="A4162">
            <v>10184</v>
          </cell>
          <cell r="B4162" t="str">
            <v>Tubería de cobre ACR 5/8</v>
          </cell>
          <cell r="C4162" t="str">
            <v>m</v>
          </cell>
          <cell r="D4162">
            <v>1</v>
          </cell>
          <cell r="E4162">
            <v>23.96</v>
          </cell>
        </row>
        <row r="4163">
          <cell r="A4163">
            <v>10185</v>
          </cell>
          <cell r="B4163" t="str">
            <v>Tubería de cobre ACR 3/4</v>
          </cell>
          <cell r="C4163" t="str">
            <v>m</v>
          </cell>
          <cell r="D4163">
            <v>1</v>
          </cell>
          <cell r="E4163">
            <v>27.86</v>
          </cell>
        </row>
        <row r="4164">
          <cell r="A4164">
            <v>10186</v>
          </cell>
          <cell r="B4164" t="str">
            <v>Tubería de cobre ACR 7/8</v>
          </cell>
          <cell r="C4164" t="str">
            <v>m</v>
          </cell>
          <cell r="D4164">
            <v>1</v>
          </cell>
          <cell r="E4164">
            <v>46.47</v>
          </cell>
        </row>
        <row r="4165">
          <cell r="A4165">
            <v>10187</v>
          </cell>
          <cell r="B4165" t="str">
            <v>Tubería de drenaje 3/4"</v>
          </cell>
          <cell r="C4165" t="str">
            <v>m</v>
          </cell>
          <cell r="D4165">
            <v>1</v>
          </cell>
          <cell r="E4165">
            <v>1.39</v>
          </cell>
        </row>
        <row r="4166">
          <cell r="A4166">
            <v>10188</v>
          </cell>
          <cell r="B4166" t="str">
            <v xml:space="preserve">Tubería de Cu tipo K,  1" </v>
          </cell>
          <cell r="C4166" t="str">
            <v>m</v>
          </cell>
          <cell r="D4166">
            <v>1</v>
          </cell>
          <cell r="E4166">
            <v>30.69</v>
          </cell>
        </row>
        <row r="4167">
          <cell r="A4167">
            <v>10189</v>
          </cell>
          <cell r="B4167" t="str">
            <v xml:space="preserve">Tubería de Cu tipo K,  1/2" </v>
          </cell>
          <cell r="C4167" t="str">
            <v>m</v>
          </cell>
          <cell r="D4167">
            <v>1</v>
          </cell>
          <cell r="E4167">
            <v>14.07</v>
          </cell>
        </row>
        <row r="4168">
          <cell r="A4168">
            <v>10190</v>
          </cell>
          <cell r="B4168" t="str">
            <v xml:space="preserve">Tubería de Cu tipo K,  1/4" </v>
          </cell>
          <cell r="C4168" t="str">
            <v>m</v>
          </cell>
          <cell r="D4168">
            <v>1</v>
          </cell>
          <cell r="E4168">
            <v>9.56</v>
          </cell>
        </row>
        <row r="4169">
          <cell r="A4169">
            <v>10191</v>
          </cell>
          <cell r="B4169" t="str">
            <v xml:space="preserve">Tubería de Cu tipo K,  3/4" </v>
          </cell>
          <cell r="C4169" t="str">
            <v>m</v>
          </cell>
          <cell r="D4169">
            <v>1</v>
          </cell>
          <cell r="E4169">
            <v>15.56</v>
          </cell>
        </row>
        <row r="4170">
          <cell r="A4170">
            <v>10192</v>
          </cell>
          <cell r="B4170" t="str">
            <v xml:space="preserve">Tubería de Cu tipo K,  3/8" </v>
          </cell>
          <cell r="C4170" t="str">
            <v>m</v>
          </cell>
          <cell r="D4170">
            <v>1</v>
          </cell>
          <cell r="E4170">
            <v>11.88</v>
          </cell>
        </row>
        <row r="4171">
          <cell r="A4171">
            <v>10193</v>
          </cell>
          <cell r="B4171" t="str">
            <v>Tubería de Cu tipo K,  5/8"</v>
          </cell>
          <cell r="C4171" t="str">
            <v>m</v>
          </cell>
          <cell r="D4171">
            <v>1</v>
          </cell>
          <cell r="E4171">
            <v>16.649999999999999</v>
          </cell>
        </row>
        <row r="4172">
          <cell r="A4172">
            <v>10194</v>
          </cell>
          <cell r="B4172" t="str">
            <v xml:space="preserve">Tubería de Cu tipo K,  1 1/2" </v>
          </cell>
          <cell r="C4172" t="str">
            <v>m</v>
          </cell>
          <cell r="D4172">
            <v>1</v>
          </cell>
          <cell r="E4172">
            <v>31.14</v>
          </cell>
        </row>
        <row r="4173">
          <cell r="A4173">
            <v>10195</v>
          </cell>
          <cell r="B4173" t="str">
            <v>Tubería de cobre  tipo L 5/8"</v>
          </cell>
          <cell r="C4173" t="str">
            <v>m</v>
          </cell>
          <cell r="D4173">
            <v>1</v>
          </cell>
          <cell r="E4173">
            <v>23.3</v>
          </cell>
        </row>
        <row r="4174">
          <cell r="A4174">
            <v>10196</v>
          </cell>
          <cell r="B4174" t="str">
            <v>Tubería de cobre ACR 1 1/8"</v>
          </cell>
          <cell r="C4174" t="str">
            <v>m</v>
          </cell>
          <cell r="D4174">
            <v>1</v>
          </cell>
          <cell r="E4174">
            <v>35.049999999999997</v>
          </cell>
        </row>
        <row r="4175">
          <cell r="A4175">
            <v>10197</v>
          </cell>
          <cell r="B4175" t="str">
            <v>Tubería EMT 3/4" con cajas de paso y cables tripolar 3x12AWG</v>
          </cell>
          <cell r="C4175" t="str">
            <v>m</v>
          </cell>
          <cell r="D4175">
            <v>1</v>
          </cell>
          <cell r="E4175">
            <v>9.73</v>
          </cell>
        </row>
        <row r="4176">
          <cell r="A4176">
            <v>10198</v>
          </cell>
          <cell r="B4176" t="str">
            <v>Tuberia de cobre tipo K 4"</v>
          </cell>
          <cell r="C4176" t="str">
            <v>m</v>
          </cell>
          <cell r="D4176">
            <v>1</v>
          </cell>
          <cell r="E4176">
            <v>291.77</v>
          </cell>
        </row>
        <row r="4177">
          <cell r="A4177">
            <v>10199</v>
          </cell>
          <cell r="B4177" t="str">
            <v>Unidad interior tipo cassette 4 vias 18000 BTU/H</v>
          </cell>
          <cell r="C4177" t="str">
            <v>u</v>
          </cell>
          <cell r="D4177">
            <v>1</v>
          </cell>
          <cell r="E4177">
            <v>1807.75</v>
          </cell>
        </row>
        <row r="4178">
          <cell r="A4178">
            <v>10200</v>
          </cell>
          <cell r="B4178" t="str">
            <v>Unidad interior tipo cassette 4 vias 24000 BTU/H</v>
          </cell>
          <cell r="C4178" t="str">
            <v>u</v>
          </cell>
          <cell r="D4178">
            <v>1</v>
          </cell>
          <cell r="E4178">
            <v>2083.4499999999998</v>
          </cell>
        </row>
        <row r="4179">
          <cell r="A4179">
            <v>10201</v>
          </cell>
          <cell r="B4179" t="str">
            <v>Unidad interior tipo cassette 4 vias 36000 BTU/H</v>
          </cell>
          <cell r="C4179" t="str">
            <v>u</v>
          </cell>
          <cell r="D4179">
            <v>1</v>
          </cell>
          <cell r="E4179">
            <v>3051.63</v>
          </cell>
        </row>
        <row r="4180">
          <cell r="A4180">
            <v>10202</v>
          </cell>
          <cell r="B4180" t="str">
            <v>Unidad interior tipo cassette 4 vias 48000 BTU/H</v>
          </cell>
          <cell r="C4180" t="str">
            <v>u</v>
          </cell>
          <cell r="D4180">
            <v>1</v>
          </cell>
          <cell r="E4180">
            <v>3243.98</v>
          </cell>
        </row>
        <row r="4181">
          <cell r="A4181">
            <v>10203</v>
          </cell>
          <cell r="B4181" t="str">
            <v>Unidad interior tipo cassette VRV 4 vias 12000 BTU/H Incluye control remoto</v>
          </cell>
          <cell r="C4181" t="str">
            <v>u</v>
          </cell>
          <cell r="D4181">
            <v>1</v>
          </cell>
          <cell r="E4181">
            <v>1153.75</v>
          </cell>
        </row>
        <row r="4182">
          <cell r="A4182">
            <v>10204</v>
          </cell>
          <cell r="B4182" t="str">
            <v>Unidad manejadora  UMA 1; 120.000BTU/H</v>
          </cell>
          <cell r="C4182" t="str">
            <v>u</v>
          </cell>
          <cell r="D4182">
            <v>1</v>
          </cell>
          <cell r="E4182">
            <v>16681.240000000002</v>
          </cell>
        </row>
        <row r="4183">
          <cell r="A4183">
            <v>10205</v>
          </cell>
          <cell r="B4183" t="str">
            <v>Unidad manejadora  UMA 1; 144.000BTU/H incluye filtros bolsa y hepa</v>
          </cell>
          <cell r="C4183" t="str">
            <v>u</v>
          </cell>
          <cell r="D4183">
            <v>1</v>
          </cell>
          <cell r="E4183">
            <v>20771.89</v>
          </cell>
        </row>
        <row r="4184">
          <cell r="A4184">
            <v>10206</v>
          </cell>
          <cell r="B4184" t="str">
            <v>Unidad manejadora  UMA 3; 90000BTU/H</v>
          </cell>
          <cell r="C4184" t="str">
            <v>u</v>
          </cell>
          <cell r="D4184">
            <v>1</v>
          </cell>
          <cell r="E4184">
            <v>8858.91</v>
          </cell>
        </row>
        <row r="4185">
          <cell r="A4185">
            <v>10207</v>
          </cell>
          <cell r="B4185" t="str">
            <v>Unidad manejadora  UMA 1; 90000BTU/H incluye filtros bolsa y hepa</v>
          </cell>
          <cell r="C4185" t="str">
            <v>u</v>
          </cell>
          <cell r="D4185">
            <v>1</v>
          </cell>
          <cell r="E4185">
            <v>9102.51</v>
          </cell>
        </row>
        <row r="4186">
          <cell r="A4186">
            <v>10208</v>
          </cell>
          <cell r="B4186" t="str">
            <v>Unidad interior tipo cassette 1 vias 9000 BTU/H</v>
          </cell>
          <cell r="C4186" t="str">
            <v>u</v>
          </cell>
          <cell r="D4186">
            <v>1</v>
          </cell>
          <cell r="E4186">
            <v>1089.6300000000001</v>
          </cell>
        </row>
        <row r="4187">
          <cell r="A4187">
            <v>10209</v>
          </cell>
          <cell r="B4187" t="str">
            <v>Unidad interior tipo cassette VRV 1 vias 18000 BTU/H Incluye control remoto</v>
          </cell>
          <cell r="C4187" t="str">
            <v>u</v>
          </cell>
          <cell r="D4187">
            <v>1</v>
          </cell>
          <cell r="E4187">
            <v>1375.6</v>
          </cell>
        </row>
        <row r="4188">
          <cell r="A4188">
            <v>10210</v>
          </cell>
          <cell r="B4188" t="str">
            <v>Unidad interior tipo cassette 1 vias 12000 BTU/H</v>
          </cell>
          <cell r="C4188" t="str">
            <v>u</v>
          </cell>
          <cell r="D4188">
            <v>1</v>
          </cell>
          <cell r="E4188">
            <v>1153.75</v>
          </cell>
        </row>
        <row r="4189">
          <cell r="A4189">
            <v>10211</v>
          </cell>
          <cell r="B4189" t="str">
            <v>Unidad manejadora labo. De 2920 CFM, pared doble de expansion directa, refrigerante 410A caja de fltros95% serpentin de 127791BTU; 2unidades condensadora de 127791BTU</v>
          </cell>
          <cell r="C4189" t="str">
            <v>u</v>
          </cell>
          <cell r="D4189">
            <v>1</v>
          </cell>
          <cell r="E4189">
            <v>18233.86</v>
          </cell>
        </row>
        <row r="4190">
          <cell r="A4190">
            <v>10212</v>
          </cell>
          <cell r="B4190" t="str">
            <v>Unidad de precision de 24000BTU unidad del tipo upflow de expansion directa refrigerante</v>
          </cell>
          <cell r="C4190" t="str">
            <v>u</v>
          </cell>
          <cell r="D4190">
            <v>1</v>
          </cell>
          <cell r="E4190">
            <v>14748.18</v>
          </cell>
        </row>
        <row r="4191">
          <cell r="A4191">
            <v>10213</v>
          </cell>
          <cell r="B4191" t="str">
            <v>Ventoleras extractor cataxmart 12  110V</v>
          </cell>
          <cell r="C4191" t="str">
            <v>u</v>
          </cell>
          <cell r="D4191">
            <v>1</v>
          </cell>
          <cell r="E4191">
            <v>110.63</v>
          </cell>
        </row>
        <row r="4192">
          <cell r="A4192">
            <v>10214</v>
          </cell>
          <cell r="B4192" t="str">
            <v>Ventilador  de extraccion tipo hongo VE-1 4500CFM</v>
          </cell>
          <cell r="C4192" t="str">
            <v>u</v>
          </cell>
          <cell r="D4192">
            <v>1</v>
          </cell>
          <cell r="E4192">
            <v>2183.0500000000002</v>
          </cell>
        </row>
        <row r="4193">
          <cell r="A4193">
            <v>10215</v>
          </cell>
          <cell r="B4193" t="str">
            <v>Ventilador  de extraccion en linea VE-2 2050CFM</v>
          </cell>
          <cell r="C4193" t="str">
            <v>u</v>
          </cell>
          <cell r="D4193">
            <v>1</v>
          </cell>
          <cell r="E4193">
            <v>3085.51</v>
          </cell>
        </row>
        <row r="4194">
          <cell r="A4194">
            <v>10216</v>
          </cell>
          <cell r="B4194" t="str">
            <v>Ventilador  de extraccion en linea VE-3 4950CFM</v>
          </cell>
          <cell r="C4194" t="str">
            <v>u</v>
          </cell>
          <cell r="D4194">
            <v>1</v>
          </cell>
          <cell r="E4194">
            <v>7189.03</v>
          </cell>
        </row>
        <row r="4195">
          <cell r="A4195">
            <v>10217</v>
          </cell>
          <cell r="B4195" t="str">
            <v>Unidad condensadora exterior 288000 BTU/H</v>
          </cell>
          <cell r="C4195" t="str">
            <v>u</v>
          </cell>
          <cell r="D4195">
            <v>1</v>
          </cell>
          <cell r="E4195">
            <v>22441.13</v>
          </cell>
        </row>
        <row r="4196">
          <cell r="A4196">
            <v>10218</v>
          </cell>
          <cell r="B4196" t="str">
            <v>Unidad condensadora VRV exterior 96000 BTU/H</v>
          </cell>
          <cell r="C4196" t="str">
            <v>u</v>
          </cell>
          <cell r="D4196">
            <v>1</v>
          </cell>
          <cell r="E4196">
            <v>11541.15</v>
          </cell>
        </row>
        <row r="4197">
          <cell r="A4197">
            <v>10219</v>
          </cell>
          <cell r="B4197" t="str">
            <v>Unidad condensadora exterior 216000 BTU/H</v>
          </cell>
          <cell r="C4197" t="str">
            <v>u</v>
          </cell>
          <cell r="D4197">
            <v>1</v>
          </cell>
          <cell r="E4197">
            <v>18209.37</v>
          </cell>
        </row>
        <row r="4198">
          <cell r="A4198">
            <v>10220</v>
          </cell>
          <cell r="B4198" t="str">
            <v>Unidad condensadora exterior 192000 BTU/H</v>
          </cell>
          <cell r="C4198" t="str">
            <v>u</v>
          </cell>
          <cell r="D4198">
            <v>1</v>
          </cell>
          <cell r="E4198">
            <v>15644.67</v>
          </cell>
        </row>
        <row r="4199">
          <cell r="A4199">
            <v>10221</v>
          </cell>
          <cell r="B4199" t="str">
            <v>Unidad condensadora exterior 312000 BTU/H</v>
          </cell>
          <cell r="C4199" t="str">
            <v>u</v>
          </cell>
          <cell r="D4199">
            <v>1</v>
          </cell>
          <cell r="E4199">
            <v>24364.65</v>
          </cell>
        </row>
        <row r="4200">
          <cell r="A4200">
            <v>10222</v>
          </cell>
          <cell r="B4200" t="str">
            <v>Unidad condensadora exterior 243000 BTU/H</v>
          </cell>
          <cell r="C4200" t="str">
            <v>u</v>
          </cell>
          <cell r="D4200">
            <v>1</v>
          </cell>
          <cell r="E4200">
            <v>20774.07</v>
          </cell>
        </row>
        <row r="4201">
          <cell r="A4201">
            <v>10223</v>
          </cell>
          <cell r="B4201" t="str">
            <v>Unidad condensadora VRV exterior 168000 BTU/H</v>
          </cell>
          <cell r="C4201" t="str">
            <v>u</v>
          </cell>
          <cell r="D4201">
            <v>1</v>
          </cell>
          <cell r="E4201">
            <v>20517.599999999999</v>
          </cell>
        </row>
        <row r="4202">
          <cell r="A4202">
            <v>10224</v>
          </cell>
          <cell r="B4202" t="str">
            <v>Unidad condensadora VRV exterior 144000 BTU/H</v>
          </cell>
          <cell r="C4202" t="str">
            <v>u</v>
          </cell>
          <cell r="D4202">
            <v>1</v>
          </cell>
          <cell r="E4202">
            <v>14966.31</v>
          </cell>
        </row>
        <row r="4203">
          <cell r="A4203">
            <v>10225</v>
          </cell>
          <cell r="B4203" t="str">
            <v>Sistema de ventilacion (extraccion) tipo centrifugo de 1200cfm con sus respectivos accesorios y materiales ( ductos rejilla y motor)</v>
          </cell>
          <cell r="C4203" t="str">
            <v>u</v>
          </cell>
          <cell r="D4203">
            <v>1</v>
          </cell>
          <cell r="E4203">
            <v>1216.31</v>
          </cell>
        </row>
        <row r="4204">
          <cell r="A4204">
            <v>10226</v>
          </cell>
          <cell r="B4204" t="str">
            <v>Extractor tipo hongo de 1200CFM incluye arranque y puesta en marcha</v>
          </cell>
          <cell r="C4204" t="str">
            <v>u</v>
          </cell>
          <cell r="D4204">
            <v>1</v>
          </cell>
          <cell r="E4204">
            <v>1272.1500000000001</v>
          </cell>
        </row>
        <row r="4205">
          <cell r="A4205">
            <v>10227</v>
          </cell>
          <cell r="B4205" t="str">
            <v>Ventilador Centrífugo Hongo; 300 -400cfm; 0.4"sp 1/6HP 1570rpm, 115/160</v>
          </cell>
          <cell r="C4205" t="str">
            <v>u</v>
          </cell>
          <cell r="D4205">
            <v>1</v>
          </cell>
          <cell r="E4205">
            <v>819.06</v>
          </cell>
        </row>
        <row r="4206">
          <cell r="A4206">
            <v>10228</v>
          </cell>
          <cell r="B4206" t="str">
            <v>Ventilador Centrífugo acople con banda 3120 CFM 1,5"SP, motor de 3HP  220/3/60  1750 RPM caja de tol galvanizada</v>
          </cell>
          <cell r="C4206" t="str">
            <v>u</v>
          </cell>
          <cell r="D4206">
            <v>1</v>
          </cell>
          <cell r="E4206">
            <v>2045.62</v>
          </cell>
        </row>
        <row r="4207">
          <cell r="A4207">
            <v>10229</v>
          </cell>
          <cell r="B4207" t="str">
            <v>Sistema de vacio medicinal 3HP</v>
          </cell>
          <cell r="C4207" t="str">
            <v>u</v>
          </cell>
          <cell r="D4207">
            <v>1</v>
          </cell>
          <cell r="E4207">
            <v>24484.27</v>
          </cell>
        </row>
        <row r="4208">
          <cell r="A4208">
            <v>10230</v>
          </cell>
          <cell r="B4208" t="str">
            <v>Sistema de aire medicinal de 2HP</v>
          </cell>
          <cell r="C4208" t="str">
            <v>u</v>
          </cell>
          <cell r="D4208">
            <v>1</v>
          </cell>
          <cell r="E4208">
            <v>24484.27</v>
          </cell>
        </row>
        <row r="4209">
          <cell r="A4209">
            <v>10231</v>
          </cell>
          <cell r="B4209" t="str">
            <v>Brazo articulado de cirugia</v>
          </cell>
          <cell r="C4209" t="str">
            <v>u</v>
          </cell>
          <cell r="D4209">
            <v>1</v>
          </cell>
          <cell r="E4209">
            <v>9991.65</v>
          </cell>
        </row>
        <row r="4210">
          <cell r="A4210">
            <v>10232</v>
          </cell>
          <cell r="B4210" t="str">
            <v>Panel horizontal</v>
          </cell>
          <cell r="C4210" t="str">
            <v>u</v>
          </cell>
          <cell r="D4210">
            <v>1</v>
          </cell>
          <cell r="E4210">
            <v>1743.41</v>
          </cell>
        </row>
        <row r="4211">
          <cell r="A4211">
            <v>10233</v>
          </cell>
          <cell r="B4211" t="str">
            <v>Panel vertical para gases medicinales</v>
          </cell>
          <cell r="C4211" t="str">
            <v>u</v>
          </cell>
          <cell r="D4211">
            <v>1</v>
          </cell>
          <cell r="E4211">
            <v>2235.9499999999998</v>
          </cell>
        </row>
        <row r="4212">
          <cell r="A4212">
            <v>10234</v>
          </cell>
          <cell r="B4212" t="str">
            <v>Lampara quirurgica</v>
          </cell>
          <cell r="C4212" t="str">
            <v>u</v>
          </cell>
          <cell r="D4212">
            <v>1</v>
          </cell>
          <cell r="E4212">
            <v>20284.09</v>
          </cell>
        </row>
        <row r="4213">
          <cell r="A4213">
            <v>10235</v>
          </cell>
          <cell r="B4213" t="str">
            <v>COMPRESOR DE AIRE COMPRIMIDO 5HP TIPO SCROLL CON TANQUE DE ALMACENAMIENTO DE 60GLNS Y TABLERO DE CONTROL</v>
          </cell>
          <cell r="C4213" t="str">
            <v>u</v>
          </cell>
          <cell r="D4213">
            <v>1</v>
          </cell>
          <cell r="E4213">
            <v>33460.720000000001</v>
          </cell>
        </row>
        <row r="4214">
          <cell r="A4214">
            <v>10236</v>
          </cell>
          <cell r="B4214" t="str">
            <v>MODULARES DE GASES MEDICOS HORIZONTAL, INCLUIDO OCHO TOMAS ELECTRICAS GRADO MEDICO, UNA LAMPARA DIRECTA  DE CAMA</v>
          </cell>
          <cell r="C4214" t="str">
            <v>u</v>
          </cell>
          <cell r="D4214">
            <v>1</v>
          </cell>
          <cell r="E4214">
            <v>2803.44</v>
          </cell>
        </row>
        <row r="4215">
          <cell r="A4215">
            <v>10237</v>
          </cell>
          <cell r="B4215" t="str">
            <v>PLACA DE SOPORTE PARA SUCCION</v>
          </cell>
          <cell r="C4215" t="str">
            <v>u</v>
          </cell>
          <cell r="D4215">
            <v>1</v>
          </cell>
          <cell r="E4215">
            <v>79.84</v>
          </cell>
        </row>
        <row r="4216">
          <cell r="A4216">
            <v>10238</v>
          </cell>
          <cell r="B4216" t="str">
            <v>KIT DE SUCCION PARA TOMA (VASO RECOLECTOR+MANGUERA+SLIDE)</v>
          </cell>
          <cell r="C4216" t="str">
            <v>u</v>
          </cell>
          <cell r="D4216">
            <v>1</v>
          </cell>
          <cell r="E4216">
            <v>391.45</v>
          </cell>
        </row>
        <row r="4217">
          <cell r="A4217">
            <v>10239</v>
          </cell>
          <cell r="B4217" t="str">
            <v>KIT DE OXIGENO PARA TOMA (VASO HUMIFICADOR+CANULA)</v>
          </cell>
          <cell r="C4217" t="str">
            <v>u</v>
          </cell>
          <cell r="D4217">
            <v>1</v>
          </cell>
          <cell r="E4217">
            <v>160.63</v>
          </cell>
        </row>
        <row r="4218">
          <cell r="A4218">
            <v>10240</v>
          </cell>
          <cell r="B4218" t="str">
            <v>Unidad condensadora VRV exterior 72000 BTU/H</v>
          </cell>
          <cell r="C4218" t="str">
            <v>u</v>
          </cell>
          <cell r="D4218">
            <v>1</v>
          </cell>
          <cell r="E4218">
            <v>9348.34</v>
          </cell>
        </row>
        <row r="4219">
          <cell r="A4219">
            <v>10241</v>
          </cell>
          <cell r="B4219" t="str">
            <v>Unidad condensadora VRV exterior 120000 BTU/H</v>
          </cell>
          <cell r="C4219" t="str">
            <v>u</v>
          </cell>
          <cell r="D4219">
            <v>1</v>
          </cell>
          <cell r="E4219">
            <v>13553.16</v>
          </cell>
        </row>
        <row r="4220">
          <cell r="A4220">
            <v>10242</v>
          </cell>
          <cell r="B4220" t="str">
            <v>Unidad manejadora labo. De 2920 CFM, pared doble de expansion directa, refrigerante 410A caja de fltros95% serpentin de 281167 BTU; 2unidades condensadora de 281167BTU</v>
          </cell>
          <cell r="C4220" t="str">
            <v>u</v>
          </cell>
          <cell r="D4220">
            <v>1</v>
          </cell>
          <cell r="E4220">
            <v>29454.42</v>
          </cell>
        </row>
        <row r="4221">
          <cell r="A4221">
            <v>10243</v>
          </cell>
          <cell r="B4221" t="str">
            <v>Ventilador Centrífugo In Line; 3500 cfm; 1"ca</v>
          </cell>
          <cell r="C4221" t="str">
            <v>u</v>
          </cell>
          <cell r="D4221">
            <v>1</v>
          </cell>
          <cell r="E4221">
            <v>2240.65</v>
          </cell>
        </row>
        <row r="4222">
          <cell r="A4222">
            <v>10244</v>
          </cell>
          <cell r="B4222" t="str">
            <v>Unidad manejadora centro OBST. De 5110 CFM, pared doble de expansion directa, refrigerante 410A caja de fltros95% serpentin de 152715BTU; condensadora de 1527157BTU de uno o dos</v>
          </cell>
          <cell r="C4222" t="str">
            <v>u</v>
          </cell>
          <cell r="D4222">
            <v>1</v>
          </cell>
          <cell r="E4222">
            <v>17887.62</v>
          </cell>
        </row>
        <row r="4223">
          <cell r="A4223">
            <v>10245</v>
          </cell>
          <cell r="B4223" t="str">
            <v>Unidad interior tipo cassette VRV 1 vias 15000 BTU/H Incluye control remoto</v>
          </cell>
          <cell r="C4223" t="str">
            <v>u</v>
          </cell>
          <cell r="D4223">
            <v>1</v>
          </cell>
          <cell r="E4223">
            <v>1230.69</v>
          </cell>
        </row>
        <row r="4224">
          <cell r="A4224">
            <v>10246</v>
          </cell>
          <cell r="B4224" t="str">
            <v>Unidad interior tipo cassette VRV 1 vias 24000 BTU/H Incluye control remoto</v>
          </cell>
          <cell r="C4224" t="str">
            <v>u</v>
          </cell>
          <cell r="D4224">
            <v>1</v>
          </cell>
          <cell r="E4224">
            <v>1551.28</v>
          </cell>
        </row>
        <row r="4225">
          <cell r="A4225">
            <v>10247</v>
          </cell>
          <cell r="B4225" t="str">
            <v>Unidad interior tipo cassette VRV 1 vias 30000 BTU/H Incluye control remoto</v>
          </cell>
          <cell r="C4225" t="str">
            <v>u</v>
          </cell>
          <cell r="D4225">
            <v>1</v>
          </cell>
          <cell r="E4225">
            <v>1642.32</v>
          </cell>
        </row>
        <row r="4226">
          <cell r="A4226">
            <v>10248</v>
          </cell>
          <cell r="B4226" t="str">
            <v>Unidad interior tipo cassette VRV 1 vias 36000 BTU/H Incluye control remoto</v>
          </cell>
          <cell r="C4226" t="str">
            <v>u</v>
          </cell>
          <cell r="D4226">
            <v>1</v>
          </cell>
          <cell r="E4226">
            <v>1721.83</v>
          </cell>
        </row>
        <row r="4227">
          <cell r="A4227">
            <v>10249</v>
          </cell>
          <cell r="B4227" t="str">
            <v>Tubería de cobre ACR 1"</v>
          </cell>
          <cell r="C4227" t="str">
            <v>m</v>
          </cell>
          <cell r="D4227">
            <v>1</v>
          </cell>
          <cell r="E4227">
            <v>49.38</v>
          </cell>
        </row>
        <row r="4228">
          <cell r="A4228">
            <v>10250</v>
          </cell>
          <cell r="B4228" t="str">
            <v xml:space="preserve">Rejilla de Retorno 12"x12" </v>
          </cell>
          <cell r="C4228" t="str">
            <v>u</v>
          </cell>
          <cell r="D4228">
            <v>1</v>
          </cell>
          <cell r="E4228">
            <v>43.39</v>
          </cell>
        </row>
        <row r="4229">
          <cell r="A4229">
            <v>10251</v>
          </cell>
          <cell r="B4229" t="str">
            <v xml:space="preserve">Rejilla de Retorno 6"x6" </v>
          </cell>
          <cell r="C4229" t="str">
            <v>u</v>
          </cell>
          <cell r="D4229">
            <v>1</v>
          </cell>
          <cell r="E4229">
            <v>38.799999999999997</v>
          </cell>
        </row>
        <row r="4230">
          <cell r="A4230">
            <v>10252</v>
          </cell>
          <cell r="B4230" t="str">
            <v>Ventilador Centrífugo In Line; 1500 cfm; 1"ca</v>
          </cell>
          <cell r="C4230" t="str">
            <v>u</v>
          </cell>
          <cell r="D4230">
            <v>1</v>
          </cell>
          <cell r="E4230">
            <v>1920.06</v>
          </cell>
        </row>
        <row r="4231">
          <cell r="A4231">
            <v>10253</v>
          </cell>
          <cell r="B4231" t="str">
            <v>Ventilador de extraccion VE-160-30</v>
          </cell>
          <cell r="C4231" t="str">
            <v>u</v>
          </cell>
          <cell r="D4231">
            <v>1</v>
          </cell>
          <cell r="E4231">
            <v>1363.69</v>
          </cell>
        </row>
        <row r="4232">
          <cell r="A4232">
            <v>10254</v>
          </cell>
          <cell r="B4232" t="str">
            <v>Ventilador domestico de techo</v>
          </cell>
          <cell r="C4232" t="str">
            <v>u</v>
          </cell>
          <cell r="D4232">
            <v>1</v>
          </cell>
          <cell r="E4232">
            <v>193.27</v>
          </cell>
        </row>
        <row r="4233">
          <cell r="A4233">
            <v>10255</v>
          </cell>
          <cell r="B4233" t="str">
            <v>Ventilador de tumbado de 48"</v>
          </cell>
          <cell r="C4233" t="str">
            <v>u</v>
          </cell>
          <cell r="D4233">
            <v>1</v>
          </cell>
          <cell r="E4233">
            <v>273.88</v>
          </cell>
        </row>
        <row r="4234">
          <cell r="A4234">
            <v>10256</v>
          </cell>
          <cell r="B4234" t="str">
            <v>Ventilador de inyeccion VI -160-30</v>
          </cell>
          <cell r="C4234" t="str">
            <v>u</v>
          </cell>
          <cell r="D4234">
            <v>1</v>
          </cell>
          <cell r="E4234">
            <v>1177.9100000000001</v>
          </cell>
        </row>
        <row r="4235">
          <cell r="A4235">
            <v>10257</v>
          </cell>
          <cell r="B4235" t="str">
            <v>Ventilador de extracción 1000 CFM @ 0,65 C.A</v>
          </cell>
          <cell r="C4235" t="str">
            <v>u</v>
          </cell>
          <cell r="D4235">
            <v>1</v>
          </cell>
          <cell r="E4235">
            <v>1171.06</v>
          </cell>
        </row>
        <row r="4236">
          <cell r="A4236">
            <v>10258</v>
          </cell>
          <cell r="B4236" t="str">
            <v>Ventilador de extracción en línea 1250 CFM @ 0,65 C.A</v>
          </cell>
          <cell r="C4236" t="str">
            <v>u</v>
          </cell>
          <cell r="D4236">
            <v>1</v>
          </cell>
          <cell r="E4236">
            <v>1478.82</v>
          </cell>
        </row>
        <row r="4237">
          <cell r="A4237">
            <v>10259</v>
          </cell>
          <cell r="B4237" t="str">
            <v>Rejilla de retorno 8"x8"</v>
          </cell>
          <cell r="C4237" t="str">
            <v>u</v>
          </cell>
          <cell r="D4237">
            <v>1</v>
          </cell>
          <cell r="E4237">
            <v>49.75</v>
          </cell>
        </row>
        <row r="4238">
          <cell r="A4238">
            <v>10260</v>
          </cell>
          <cell r="B4238" t="str">
            <v>Rejilla de retorno 10"x8"</v>
          </cell>
          <cell r="C4238" t="str">
            <v>u</v>
          </cell>
          <cell r="D4238">
            <v>1</v>
          </cell>
          <cell r="E4238">
            <v>53.42</v>
          </cell>
        </row>
        <row r="4239">
          <cell r="A4239">
            <v>10261</v>
          </cell>
          <cell r="B4239" t="str">
            <v>Ventilador VI-9, 1100 CFM, EN LINEA, 220 V, 0,5", 1/2 HP</v>
          </cell>
          <cell r="C4239" t="str">
            <v>u</v>
          </cell>
          <cell r="D4239">
            <v>1</v>
          </cell>
        </row>
        <row r="4240">
          <cell r="A4240">
            <v>10262</v>
          </cell>
          <cell r="B4240" t="str">
            <v>Suministro e instalación caja de válvulas para 5gases medicinales</v>
          </cell>
          <cell r="C4240" t="str">
            <v>u</v>
          </cell>
          <cell r="D4240">
            <v>1</v>
          </cell>
          <cell r="E4240">
            <v>1447.72</v>
          </cell>
        </row>
        <row r="4241">
          <cell r="A4241">
            <v>10263</v>
          </cell>
          <cell r="B4241" t="str">
            <v>Suministro e instalación toma para 3gases medicinales</v>
          </cell>
          <cell r="C4241" t="str">
            <v>u</v>
          </cell>
          <cell r="D4241">
            <v>1</v>
          </cell>
          <cell r="E4241">
            <v>296.17</v>
          </cell>
        </row>
        <row r="4242">
          <cell r="A4242">
            <v>10264</v>
          </cell>
          <cell r="B4242" t="str">
            <v>Suministro e instalación toma para 2gases medicinales</v>
          </cell>
          <cell r="C4242" t="str">
            <v>u</v>
          </cell>
          <cell r="D4242">
            <v>1</v>
          </cell>
          <cell r="E4242">
            <v>193.58</v>
          </cell>
        </row>
        <row r="4243">
          <cell r="A4243">
            <v>10265</v>
          </cell>
          <cell r="B4243" t="str">
            <v>Suministro e instalación toma para  un gas medicinal</v>
          </cell>
          <cell r="C4243" t="str">
            <v>u</v>
          </cell>
          <cell r="D4243">
            <v>1</v>
          </cell>
          <cell r="E4243">
            <v>110.23</v>
          </cell>
        </row>
        <row r="4244">
          <cell r="A4244">
            <v>10266</v>
          </cell>
          <cell r="B4244" t="str">
            <v>Suministro e instalación de alarma en línea</v>
          </cell>
          <cell r="C4244" t="str">
            <v>u</v>
          </cell>
          <cell r="D4244">
            <v>1</v>
          </cell>
          <cell r="E4244">
            <v>3062.19</v>
          </cell>
        </row>
        <row r="4245">
          <cell r="A4245">
            <v>10267</v>
          </cell>
          <cell r="B4245" t="str">
            <v>Suministro e instalación de válvulas de corte de línea 3/4"</v>
          </cell>
          <cell r="C4245" t="str">
            <v>u</v>
          </cell>
          <cell r="D4245">
            <v>1</v>
          </cell>
          <cell r="E4245">
            <v>121.42</v>
          </cell>
        </row>
        <row r="4246">
          <cell r="A4246">
            <v>10268</v>
          </cell>
          <cell r="B4246" t="str">
            <v>Suministro e instalación de válvulas de corte de línea  1"</v>
          </cell>
          <cell r="C4246" t="str">
            <v>u</v>
          </cell>
          <cell r="D4246">
            <v>1</v>
          </cell>
          <cell r="E4246">
            <v>140.94</v>
          </cell>
        </row>
        <row r="4247">
          <cell r="A4247">
            <v>10269</v>
          </cell>
          <cell r="B4247" t="str">
            <v>Suministro e instalación de válvulas de corte de línea  1 1/2"</v>
          </cell>
          <cell r="C4247" t="str">
            <v>u</v>
          </cell>
          <cell r="D4247">
            <v>1</v>
          </cell>
          <cell r="E4247">
            <v>210.19</v>
          </cell>
        </row>
        <row r="4248">
          <cell r="A4248">
            <v>10270</v>
          </cell>
          <cell r="B4248" t="str">
            <v>Suministro e instalación juntas de refrigeración &gt; 70KW</v>
          </cell>
          <cell r="C4248" t="str">
            <v>u</v>
          </cell>
          <cell r="D4248">
            <v>1</v>
          </cell>
          <cell r="E4248">
            <v>463.66</v>
          </cell>
        </row>
        <row r="4249">
          <cell r="A4249">
            <v>10271</v>
          </cell>
          <cell r="B4249" t="str">
            <v>Suministro e instalación juntas de refrigeración &gt; 47KW</v>
          </cell>
          <cell r="C4249" t="str">
            <v>u</v>
          </cell>
          <cell r="D4249">
            <v>1</v>
          </cell>
          <cell r="E4249">
            <v>424.87</v>
          </cell>
        </row>
        <row r="4250">
          <cell r="A4250">
            <v>10272</v>
          </cell>
          <cell r="B4250" t="str">
            <v>Suministro e instalación juntas de refrigeración &gt; 40KW</v>
          </cell>
          <cell r="C4250" t="str">
            <v>u</v>
          </cell>
          <cell r="D4250">
            <v>1</v>
          </cell>
          <cell r="E4250">
            <v>347.32</v>
          </cell>
        </row>
        <row r="4251">
          <cell r="A4251">
            <v>10273</v>
          </cell>
          <cell r="B4251" t="str">
            <v>Suministro e instalación juntas de refrigeración &gt; 15KW</v>
          </cell>
          <cell r="C4251" t="str">
            <v>u</v>
          </cell>
          <cell r="D4251">
            <v>1</v>
          </cell>
          <cell r="E4251">
            <v>299.93</v>
          </cell>
        </row>
        <row r="4252">
          <cell r="A4252">
            <v>10274</v>
          </cell>
          <cell r="B4252" t="str">
            <v>Termost 1etapa digital</v>
          </cell>
          <cell r="C4252" t="str">
            <v>u</v>
          </cell>
          <cell r="D4252">
            <v>1</v>
          </cell>
          <cell r="E4252">
            <v>61.12</v>
          </cell>
        </row>
        <row r="4253">
          <cell r="A4253">
            <v>10275</v>
          </cell>
          <cell r="B4253" t="str">
            <v>Termost 2etapa digital</v>
          </cell>
          <cell r="C4253" t="str">
            <v>u</v>
          </cell>
          <cell r="D4253">
            <v>1</v>
          </cell>
          <cell r="E4253">
            <v>115.78</v>
          </cell>
        </row>
        <row r="4254">
          <cell r="A4254">
            <v>10276</v>
          </cell>
          <cell r="B4254" t="str">
            <v>Tuberia de cobre de 1 3/8" rigida tipo L</v>
          </cell>
          <cell r="C4254" t="str">
            <v>m</v>
          </cell>
          <cell r="D4254">
            <v>1</v>
          </cell>
          <cell r="E4254">
            <v>27.22</v>
          </cell>
        </row>
        <row r="4255">
          <cell r="A4255">
            <v>10277</v>
          </cell>
          <cell r="B4255" t="str">
            <v>Uniones de cobre de 1 3/8"</v>
          </cell>
          <cell r="C4255" t="str">
            <v>u</v>
          </cell>
          <cell r="D4255">
            <v>1</v>
          </cell>
          <cell r="E4255">
            <v>2.39</v>
          </cell>
        </row>
        <row r="4256">
          <cell r="A4256">
            <v>10278</v>
          </cell>
          <cell r="B4256" t="str">
            <v>Aislante de 1 3/8" x1/2"</v>
          </cell>
          <cell r="C4256" t="str">
            <v>m</v>
          </cell>
          <cell r="D4256">
            <v>1</v>
          </cell>
          <cell r="E4256">
            <v>5.52</v>
          </cell>
        </row>
        <row r="4257">
          <cell r="A4257">
            <v>10279</v>
          </cell>
          <cell r="B4257" t="str">
            <v>Aislante de 5/8" x1/2"</v>
          </cell>
          <cell r="C4257" t="str">
            <v>m</v>
          </cell>
          <cell r="D4257">
            <v>1</v>
          </cell>
          <cell r="E4257">
            <v>4.33</v>
          </cell>
        </row>
        <row r="4258">
          <cell r="A4258">
            <v>10280</v>
          </cell>
          <cell r="B4258" t="str">
            <v>Aislante de 3/4"x1/2"</v>
          </cell>
          <cell r="C4258" t="str">
            <v>m</v>
          </cell>
          <cell r="D4258">
            <v>1</v>
          </cell>
          <cell r="E4258">
            <v>4.58</v>
          </cell>
        </row>
        <row r="4259">
          <cell r="A4259">
            <v>10281</v>
          </cell>
          <cell r="B4259" t="str">
            <v>Unidad de precision de 36000BTU unidad del tipo upflow de expansion directa refrigerante</v>
          </cell>
          <cell r="C4259" t="str">
            <v>u</v>
          </cell>
          <cell r="D4259">
            <v>1</v>
          </cell>
          <cell r="E4259">
            <v>16670.419999999998</v>
          </cell>
        </row>
        <row r="4260">
          <cell r="A4260">
            <v>10282</v>
          </cell>
          <cell r="B4260" t="str">
            <v>Extractor de baño de 50CFM</v>
          </cell>
          <cell r="C4260" t="str">
            <v>u</v>
          </cell>
          <cell r="D4260">
            <v>1</v>
          </cell>
          <cell r="E4260">
            <v>94.79</v>
          </cell>
        </row>
        <row r="4261">
          <cell r="A4261">
            <v>10283</v>
          </cell>
          <cell r="B4261" t="str">
            <v>Unidad paquete 48000BTU con refrigerante R410A</v>
          </cell>
          <cell r="C4261" t="str">
            <v>u</v>
          </cell>
          <cell r="D4261">
            <v>1</v>
          </cell>
          <cell r="E4261">
            <v>4083.02</v>
          </cell>
        </row>
        <row r="4262">
          <cell r="A4262">
            <v>10284</v>
          </cell>
          <cell r="B4262" t="str">
            <v>Unidad paquete 36000BTU con refrigerante R410A</v>
          </cell>
          <cell r="C4262" t="str">
            <v>u</v>
          </cell>
          <cell r="D4262">
            <v>1</v>
          </cell>
          <cell r="E4262">
            <v>3826.55</v>
          </cell>
        </row>
        <row r="4263">
          <cell r="A4263">
            <v>10285</v>
          </cell>
          <cell r="B4263" t="str">
            <v>Unidad paquete 60000BTU con refrigerante R410A</v>
          </cell>
          <cell r="C4263" t="str">
            <v>u</v>
          </cell>
          <cell r="D4263">
            <v>1</v>
          </cell>
          <cell r="E4263">
            <v>4595.96</v>
          </cell>
        </row>
        <row r="4264">
          <cell r="A4264">
            <v>10286</v>
          </cell>
          <cell r="B4264" t="str">
            <v xml:space="preserve">Split  consola pared 18000 BTU  </v>
          </cell>
          <cell r="C4264" t="str">
            <v>u</v>
          </cell>
          <cell r="D4264">
            <v>1</v>
          </cell>
          <cell r="E4264">
            <v>1571.34</v>
          </cell>
        </row>
        <row r="4265">
          <cell r="A4265">
            <v>10287</v>
          </cell>
          <cell r="B4265" t="str">
            <v>Unidad manejadora centro OBST. De 5110 CFM, pared doble de expansion directa, refrigerante 410A caja de fltros95% serpentin de 253607BTU; condensadora de 253607BTU de uno o dos</v>
          </cell>
          <cell r="C4265" t="str">
            <v>u</v>
          </cell>
          <cell r="D4265">
            <v>1</v>
          </cell>
          <cell r="E4265">
            <v>17887.62</v>
          </cell>
        </row>
        <row r="4266">
          <cell r="A4266">
            <v>10288</v>
          </cell>
          <cell r="B4266" t="str">
            <v>Extractor de baño de 90CFM</v>
          </cell>
          <cell r="C4266" t="str">
            <v>u</v>
          </cell>
          <cell r="D4266">
            <v>1</v>
          </cell>
          <cell r="E4266">
            <v>107.53</v>
          </cell>
        </row>
        <row r="4267">
          <cell r="A4267">
            <v>10289</v>
          </cell>
          <cell r="B4267" t="str">
            <v>Aislante de 3/8" x1/2"</v>
          </cell>
          <cell r="C4267" t="str">
            <v>m</v>
          </cell>
          <cell r="D4267">
            <v>1</v>
          </cell>
          <cell r="E4267">
            <v>4.05</v>
          </cell>
        </row>
        <row r="4268">
          <cell r="A4268">
            <v>10290</v>
          </cell>
          <cell r="B4268" t="str">
            <v xml:space="preserve">Split  consola pared 30000 BTU  </v>
          </cell>
          <cell r="C4268" t="str">
            <v>u</v>
          </cell>
          <cell r="D4268">
            <v>1</v>
          </cell>
          <cell r="E4268">
            <v>3304.3</v>
          </cell>
        </row>
        <row r="4269">
          <cell r="A4269">
            <v>10291</v>
          </cell>
          <cell r="B4269" t="str">
            <v>Suministro e instalacion consola de cabecera</v>
          </cell>
          <cell r="C4269" t="str">
            <v>u</v>
          </cell>
          <cell r="D4269">
            <v>1</v>
          </cell>
          <cell r="E4269">
            <v>3021.58</v>
          </cell>
        </row>
        <row r="4270">
          <cell r="A4270">
            <v>10292</v>
          </cell>
          <cell r="B4270" t="str">
            <v>UMA 1, Unidad Manejadora de 36000 Btu/h, con 1150 cfm @ 1.90" C.A. , incluye la unidad condensadora y la tuberia de refrigeracion para la interconexion a 220/60/1</v>
          </cell>
          <cell r="C4270" t="str">
            <v>u</v>
          </cell>
          <cell r="D4270">
            <v>1</v>
          </cell>
          <cell r="E4270">
            <v>4629.74</v>
          </cell>
        </row>
        <row r="4271">
          <cell r="A4271">
            <v>10293</v>
          </cell>
          <cell r="B4271" t="str">
            <v>Ventilador de extraccion de 1400cfm @1,85" C.A a 220/60/1</v>
          </cell>
          <cell r="C4271" t="str">
            <v>u</v>
          </cell>
          <cell r="D4271">
            <v>1</v>
          </cell>
          <cell r="E4271">
            <v>1849.07</v>
          </cell>
        </row>
        <row r="4272">
          <cell r="A4272">
            <v>10294</v>
          </cell>
          <cell r="B4272" t="str">
            <v>Difusor de 4 vias con damper de 12"x12"</v>
          </cell>
          <cell r="C4272" t="str">
            <v>u</v>
          </cell>
          <cell r="D4272">
            <v>1</v>
          </cell>
          <cell r="E4272">
            <v>50.86</v>
          </cell>
        </row>
        <row r="4273">
          <cell r="A4273">
            <v>10295</v>
          </cell>
          <cell r="B4273" t="str">
            <v>Difusor de 4 vias con damper de 10"x10"</v>
          </cell>
          <cell r="C4273" t="str">
            <v>u</v>
          </cell>
          <cell r="D4273">
            <v>1</v>
          </cell>
          <cell r="E4273">
            <v>41.88</v>
          </cell>
        </row>
        <row r="4274">
          <cell r="A4274">
            <v>10296</v>
          </cell>
          <cell r="B4274" t="str">
            <v>Sistema de control de UMA y VE</v>
          </cell>
          <cell r="C4274" t="str">
            <v>u</v>
          </cell>
          <cell r="D4274">
            <v>1</v>
          </cell>
          <cell r="E4274">
            <v>3635.88</v>
          </cell>
        </row>
        <row r="4275">
          <cell r="A4275">
            <v>10297</v>
          </cell>
          <cell r="B4275" t="str">
            <v>Torre de gas retractil para quirofano</v>
          </cell>
          <cell r="C4275" t="str">
            <v>u</v>
          </cell>
          <cell r="D4275">
            <v>1</v>
          </cell>
          <cell r="E4275">
            <v>5838.72</v>
          </cell>
        </row>
        <row r="4276">
          <cell r="A4276">
            <v>10298</v>
          </cell>
          <cell r="B4276" t="str">
            <v>Unidad manejadora  UMA 1; 72000BTU/H con 2500cfm @2,85 C.A  incluye unidad condensadora y la tuberia de refrigeracion para la interconeccion  220/60/1</v>
          </cell>
          <cell r="C4276" t="str">
            <v>u</v>
          </cell>
          <cell r="D4276">
            <v>1</v>
          </cell>
          <cell r="E4276">
            <v>12437.33</v>
          </cell>
        </row>
        <row r="4277">
          <cell r="A4277">
            <v>10299</v>
          </cell>
          <cell r="B4277" t="str">
            <v>Unidad manejadora  UMA 1; 48000BTU/H con 1900cfm @2,85 C.A  incluye unidad condensadora y la tuberia de refrigeracion para la interconeccion  220/60/1</v>
          </cell>
          <cell r="C4277" t="str">
            <v>u</v>
          </cell>
          <cell r="D4277">
            <v>1</v>
          </cell>
          <cell r="E4277">
            <v>4486.76</v>
          </cell>
        </row>
        <row r="4278">
          <cell r="A4278">
            <v>10300</v>
          </cell>
          <cell r="B4278" t="str">
            <v>Ventilador de extraccion de 3025cfm  a 220/60/1</v>
          </cell>
          <cell r="C4278" t="str">
            <v>u</v>
          </cell>
          <cell r="D4278">
            <v>1</v>
          </cell>
          <cell r="E4278">
            <v>1789.14</v>
          </cell>
        </row>
        <row r="4279">
          <cell r="A4279">
            <v>10301</v>
          </cell>
          <cell r="B4279" t="str">
            <v>Ventilador de extraccion de 2800cfm  a 220/60/1</v>
          </cell>
          <cell r="C4279" t="str">
            <v>u</v>
          </cell>
          <cell r="D4279">
            <v>1</v>
          </cell>
          <cell r="E4279">
            <v>1612.18</v>
          </cell>
        </row>
        <row r="4280">
          <cell r="A4280">
            <v>10302</v>
          </cell>
          <cell r="B4280" t="str">
            <v>Brazo articulado de anestesia</v>
          </cell>
          <cell r="C4280" t="str">
            <v>u</v>
          </cell>
          <cell r="D4280">
            <v>1</v>
          </cell>
          <cell r="E4280">
            <v>15432.66</v>
          </cell>
        </row>
        <row r="4281">
          <cell r="A4281">
            <v>10303</v>
          </cell>
          <cell r="B4281" t="str">
            <v>Panel aislante  E=10cm</v>
          </cell>
          <cell r="C4281" t="str">
            <v>m2</v>
          </cell>
          <cell r="D4281">
            <v>1</v>
          </cell>
          <cell r="E4281">
            <v>81.260000000000005</v>
          </cell>
        </row>
        <row r="4282">
          <cell r="A4282">
            <v>10304</v>
          </cell>
          <cell r="B4282" t="str">
            <v>Puertas frigorificas</v>
          </cell>
          <cell r="C4282" t="str">
            <v>m2</v>
          </cell>
          <cell r="D4282">
            <v>1</v>
          </cell>
          <cell r="E4282">
            <v>594.29</v>
          </cell>
        </row>
        <row r="4283">
          <cell r="A4283">
            <v>10305</v>
          </cell>
          <cell r="B4283" t="str">
            <v>Unidad condensadora de 10HP</v>
          </cell>
          <cell r="C4283" t="str">
            <v>u</v>
          </cell>
          <cell r="D4283">
            <v>1</v>
          </cell>
          <cell r="E4283">
            <v>15559.79</v>
          </cell>
        </row>
        <row r="4284">
          <cell r="A4284">
            <v>10306</v>
          </cell>
          <cell r="B4284" t="str">
            <v>Unidad condensadora de 7,5HP</v>
          </cell>
          <cell r="C4284" t="str">
            <v>u</v>
          </cell>
          <cell r="D4284">
            <v>1</v>
          </cell>
          <cell r="E4284">
            <v>9754.99</v>
          </cell>
        </row>
        <row r="4285">
          <cell r="A4285">
            <v>10307</v>
          </cell>
          <cell r="B4285" t="str">
            <v>Unidad evaporadora de 25000 BTU</v>
          </cell>
          <cell r="C4285" t="str">
            <v>u</v>
          </cell>
          <cell r="D4285">
            <v>1</v>
          </cell>
          <cell r="E4285">
            <v>4275.1099999999997</v>
          </cell>
        </row>
        <row r="4286">
          <cell r="A4286">
            <v>10308</v>
          </cell>
          <cell r="B4286" t="str">
            <v>Unidad evaporadora de 15000 BTU</v>
          </cell>
          <cell r="C4286" t="str">
            <v>u</v>
          </cell>
          <cell r="D4286">
            <v>1</v>
          </cell>
          <cell r="E4286">
            <v>3215</v>
          </cell>
        </row>
        <row r="4287">
          <cell r="A4287">
            <v>10309</v>
          </cell>
          <cell r="B4287" t="str">
            <v>Planta de hielo de produccion de 12Tn hielo en escamas /24H</v>
          </cell>
          <cell r="C4287" t="str">
            <v>u</v>
          </cell>
          <cell r="D4287">
            <v>1</v>
          </cell>
          <cell r="E4287">
            <v>25518.77</v>
          </cell>
        </row>
        <row r="4288">
          <cell r="A4288">
            <v>10310</v>
          </cell>
          <cell r="B4288" t="str">
            <v>Cortinas de viento</v>
          </cell>
          <cell r="C4288" t="str">
            <v>u</v>
          </cell>
          <cell r="D4288">
            <v>1</v>
          </cell>
          <cell r="E4288">
            <v>512.95000000000005</v>
          </cell>
        </row>
        <row r="4289">
          <cell r="A4289">
            <v>10311</v>
          </cell>
          <cell r="B4289" t="str">
            <v xml:space="preserve">Suministro e instalación de ventilador eólico </v>
          </cell>
          <cell r="C4289" t="str">
            <v>u</v>
          </cell>
          <cell r="D4289">
            <v>1</v>
          </cell>
          <cell r="E4289">
            <v>240.41</v>
          </cell>
        </row>
        <row r="4290">
          <cell r="A4290">
            <v>10312</v>
          </cell>
          <cell r="B4290" t="str">
            <v>Toma de pared aire medicinal</v>
          </cell>
          <cell r="C4290" t="str">
            <v>u</v>
          </cell>
          <cell r="D4290">
            <v>1</v>
          </cell>
          <cell r="E4290">
            <v>144.22</v>
          </cell>
        </row>
        <row r="4291">
          <cell r="A4291">
            <v>10313</v>
          </cell>
          <cell r="B4291" t="str">
            <v>Consola sobrepuesta de aluminio para instalaciones de gases medicinales y electricas</v>
          </cell>
          <cell r="C4291" t="str">
            <v>u</v>
          </cell>
          <cell r="D4291">
            <v>1</v>
          </cell>
          <cell r="E4291">
            <v>747.18</v>
          </cell>
        </row>
        <row r="4292">
          <cell r="A4292">
            <v>10314</v>
          </cell>
          <cell r="B4292" t="str">
            <v>Fancoil para sistema de agua helada 1200CFM</v>
          </cell>
          <cell r="C4292" t="str">
            <v>u</v>
          </cell>
          <cell r="D4292">
            <v>1</v>
          </cell>
          <cell r="E4292">
            <v>1643.11</v>
          </cell>
        </row>
        <row r="4293">
          <cell r="A4293">
            <v>10315</v>
          </cell>
          <cell r="B4293" t="str">
            <v>Fancoil para sistema de agua helada 1000CFM</v>
          </cell>
          <cell r="C4293" t="str">
            <v>u</v>
          </cell>
          <cell r="D4293">
            <v>1</v>
          </cell>
          <cell r="E4293">
            <v>1503.32</v>
          </cell>
        </row>
        <row r="4294">
          <cell r="A4294">
            <v>10316</v>
          </cell>
          <cell r="B4294" t="str">
            <v>Fancoil para sistema de agua helada 600CFM</v>
          </cell>
          <cell r="C4294" t="str">
            <v>u</v>
          </cell>
          <cell r="D4294">
            <v>1</v>
          </cell>
          <cell r="E4294">
            <v>1365.84</v>
          </cell>
        </row>
        <row r="4295">
          <cell r="A4295">
            <v>10317</v>
          </cell>
          <cell r="B4295" t="str">
            <v>Aislante de 1 1/8" x1/2"</v>
          </cell>
          <cell r="C4295" t="str">
            <v>m</v>
          </cell>
          <cell r="D4295">
            <v>1</v>
          </cell>
          <cell r="E4295">
            <v>8.25</v>
          </cell>
        </row>
        <row r="4296">
          <cell r="A4296">
            <v>10318</v>
          </cell>
          <cell r="B4296" t="str">
            <v>Aislante de 1" x1/2"</v>
          </cell>
          <cell r="C4296" t="str">
            <v>m</v>
          </cell>
          <cell r="D4296">
            <v>1</v>
          </cell>
          <cell r="E4296">
            <v>8.35</v>
          </cell>
        </row>
        <row r="4297">
          <cell r="A4297">
            <v>10319</v>
          </cell>
          <cell r="B4297" t="str">
            <v>Aislante de 7/8" x1/2"</v>
          </cell>
          <cell r="C4297" t="str">
            <v>m</v>
          </cell>
          <cell r="D4297">
            <v>1</v>
          </cell>
          <cell r="E4297">
            <v>8.48</v>
          </cell>
        </row>
        <row r="4298">
          <cell r="A4298">
            <v>10320</v>
          </cell>
          <cell r="B4298" t="str">
            <v>Aislante de 1/2" x1/2"</v>
          </cell>
          <cell r="C4298" t="str">
            <v>m</v>
          </cell>
          <cell r="D4298">
            <v>1</v>
          </cell>
          <cell r="E4298">
            <v>5.92</v>
          </cell>
        </row>
        <row r="4299">
          <cell r="A4299">
            <v>10321</v>
          </cell>
          <cell r="B4299" t="str">
            <v>Difusor de suministro 10"x10" CON DAMPER</v>
          </cell>
          <cell r="C4299" t="str">
            <v>u</v>
          </cell>
          <cell r="D4299">
            <v>1</v>
          </cell>
          <cell r="E4299">
            <v>44.66</v>
          </cell>
        </row>
        <row r="4300">
          <cell r="A4300">
            <v>10322</v>
          </cell>
          <cell r="B4300" t="str">
            <v>Difusor de suministro 12x12" CON DAMPER</v>
          </cell>
          <cell r="C4300" t="str">
            <v>u</v>
          </cell>
          <cell r="D4300">
            <v>1</v>
          </cell>
          <cell r="E4300">
            <v>53.63</v>
          </cell>
        </row>
        <row r="4301">
          <cell r="A4301">
            <v>10323</v>
          </cell>
          <cell r="B4301" t="str">
            <v>Difusor de suministro 14"x14" CON DAMPER</v>
          </cell>
          <cell r="C4301" t="str">
            <v>u</v>
          </cell>
          <cell r="D4301">
            <v>1</v>
          </cell>
          <cell r="E4301">
            <v>53.63</v>
          </cell>
        </row>
        <row r="4302">
          <cell r="A4302">
            <v>10324</v>
          </cell>
          <cell r="B4302" t="str">
            <v>Caja de valvulas simplex Ox-1/2"</v>
          </cell>
          <cell r="C4302" t="str">
            <v>u</v>
          </cell>
          <cell r="D4302">
            <v>1</v>
          </cell>
          <cell r="E4302">
            <v>326.73</v>
          </cell>
        </row>
        <row r="4303">
          <cell r="A4303">
            <v>10325</v>
          </cell>
          <cell r="B4303" t="str">
            <v>Caja de valvulas duplex Ox 1/2"-VAC 3/4"</v>
          </cell>
          <cell r="C4303" t="str">
            <v>u</v>
          </cell>
          <cell r="D4303">
            <v>1</v>
          </cell>
          <cell r="E4303">
            <v>477.72</v>
          </cell>
        </row>
        <row r="4304">
          <cell r="A4304">
            <v>10326</v>
          </cell>
          <cell r="B4304" t="str">
            <v>Caja de valvulas triplex Ox1/2"-Air 1/2"-VAC1"</v>
          </cell>
          <cell r="C4304" t="str">
            <v>u</v>
          </cell>
          <cell r="D4304">
            <v>1</v>
          </cell>
          <cell r="E4304">
            <v>811.82</v>
          </cell>
        </row>
        <row r="4305">
          <cell r="A4305">
            <v>10327</v>
          </cell>
          <cell r="B4305" t="str">
            <v>Alarma digital P-P-V</v>
          </cell>
          <cell r="C4305" t="str">
            <v>u</v>
          </cell>
          <cell r="D4305">
            <v>1</v>
          </cell>
          <cell r="E4305">
            <v>2281.11</v>
          </cell>
        </row>
        <row r="4306">
          <cell r="A4306">
            <v>10328</v>
          </cell>
          <cell r="B4306" t="str">
            <v>BOMBA DE VACIO 5HP  DE VANOS ROTATORIOS LUBRICADOS CON TANQUE DE 60GLNS DUPLEX Y CON TABLERO DE CONTROL Y FILTROS ANTIBACTERIALES</v>
          </cell>
          <cell r="C4306" t="str">
            <v>u</v>
          </cell>
          <cell r="D4306">
            <v>1</v>
          </cell>
          <cell r="E4306">
            <v>32829.9</v>
          </cell>
        </row>
        <row r="4307">
          <cell r="A4307">
            <v>10329</v>
          </cell>
          <cell r="B4307" t="str">
            <v>Unidad condensadora VRV exterior 85979 BTU/H</v>
          </cell>
          <cell r="C4307" t="str">
            <v>u</v>
          </cell>
          <cell r="D4307">
            <v>1</v>
          </cell>
          <cell r="E4307">
            <v>9617.6299999999992</v>
          </cell>
        </row>
        <row r="4308">
          <cell r="A4308">
            <v>10330</v>
          </cell>
          <cell r="B4308" t="str">
            <v>Unidad condensadora VRV exterior 114229 BTU/H</v>
          </cell>
          <cell r="C4308" t="str">
            <v>u</v>
          </cell>
          <cell r="D4308">
            <v>1</v>
          </cell>
          <cell r="E4308">
            <v>12655.52</v>
          </cell>
        </row>
        <row r="4309">
          <cell r="A4309">
            <v>10331</v>
          </cell>
          <cell r="B4309" t="str">
            <v>Unidad condensadora VRV exterior 136476 BTU/H</v>
          </cell>
          <cell r="C4309" t="str">
            <v>u</v>
          </cell>
          <cell r="D4309">
            <v>1</v>
          </cell>
          <cell r="E4309">
            <v>12438.8</v>
          </cell>
        </row>
        <row r="4310">
          <cell r="A4310">
            <v>10332</v>
          </cell>
          <cell r="B4310" t="str">
            <v>Unidad condensadora VRV exterior 153536 BTU/H</v>
          </cell>
          <cell r="C4310" t="str">
            <v>u</v>
          </cell>
          <cell r="D4310">
            <v>1</v>
          </cell>
          <cell r="E4310">
            <v>14618.79</v>
          </cell>
        </row>
        <row r="4311">
          <cell r="A4311">
            <v>10333</v>
          </cell>
          <cell r="B4311" t="str">
            <v>Unidad interior tipo cassette 4 vias 15000 BTU/H</v>
          </cell>
          <cell r="C4311" t="str">
            <v>u</v>
          </cell>
          <cell r="D4311">
            <v>1</v>
          </cell>
          <cell r="E4311">
            <v>1602.57</v>
          </cell>
        </row>
        <row r="4312">
          <cell r="A4312">
            <v>10334</v>
          </cell>
          <cell r="B4312" t="str">
            <v>Unidad interior tipo cassette 4 vias 30000 BTU/H</v>
          </cell>
          <cell r="C4312" t="str">
            <v>u</v>
          </cell>
          <cell r="D4312">
            <v>1</v>
          </cell>
          <cell r="E4312">
            <v>2596.39</v>
          </cell>
        </row>
        <row r="4313">
          <cell r="A4313">
            <v>10335</v>
          </cell>
          <cell r="B4313" t="str">
            <v xml:space="preserve">Suministro e instalación juntas de refrigeración </v>
          </cell>
          <cell r="C4313" t="str">
            <v>u</v>
          </cell>
          <cell r="D4313">
            <v>1</v>
          </cell>
          <cell r="E4313">
            <v>336.45</v>
          </cell>
        </row>
        <row r="4314">
          <cell r="A4314">
            <v>10336</v>
          </cell>
          <cell r="B4314" t="str">
            <v>Ventilador de extraccion VE-160-30  500CFM</v>
          </cell>
          <cell r="C4314" t="str">
            <v>u</v>
          </cell>
          <cell r="D4314">
            <v>1</v>
          </cell>
          <cell r="E4314">
            <v>3251.56</v>
          </cell>
        </row>
        <row r="4315">
          <cell r="A4315">
            <v>10337</v>
          </cell>
          <cell r="B4315" t="str">
            <v>Ventilador de inyeccion VE-160-30  5000 CFM</v>
          </cell>
          <cell r="C4315" t="str">
            <v>u</v>
          </cell>
          <cell r="D4315">
            <v>1</v>
          </cell>
          <cell r="E4315">
            <v>3251.56</v>
          </cell>
        </row>
        <row r="4316">
          <cell r="A4316">
            <v>10338</v>
          </cell>
          <cell r="B4316" t="str">
            <v>Suministro e instalación de un equipo A/C tipo paquete de 60000BTU/H R-22  220/1/60</v>
          </cell>
          <cell r="C4316" t="str">
            <v>u</v>
          </cell>
          <cell r="D4316">
            <v>1</v>
          </cell>
          <cell r="E4316">
            <v>3136.23</v>
          </cell>
        </row>
        <row r="4317">
          <cell r="A4317">
            <v>10339</v>
          </cell>
        </row>
        <row r="4318">
          <cell r="A4318">
            <v>10340</v>
          </cell>
        </row>
        <row r="4328">
          <cell r="B4328" t="str">
            <v>SISTEMA CONTRAINCENDIO</v>
          </cell>
        </row>
        <row r="4329">
          <cell r="A4329" t="str">
            <v>Instalaciones de Sistema contra Incendios</v>
          </cell>
        </row>
        <row r="4331">
          <cell r="A4331">
            <v>10500</v>
          </cell>
          <cell r="B4331" t="str">
            <v>Capacitación sistema contraincendios</v>
          </cell>
          <cell r="C4331" t="str">
            <v>u</v>
          </cell>
          <cell r="D4331">
            <v>1</v>
          </cell>
          <cell r="E4331">
            <v>117.38</v>
          </cell>
        </row>
        <row r="4332">
          <cell r="A4332">
            <v>10501</v>
          </cell>
          <cell r="B4332" t="str">
            <v>Accesorios equipos de bombeo</v>
          </cell>
          <cell r="C4332" t="str">
            <v>u</v>
          </cell>
          <cell r="D4332">
            <v>1</v>
          </cell>
          <cell r="E4332">
            <v>288.94</v>
          </cell>
        </row>
        <row r="4333">
          <cell r="A4333">
            <v>10502</v>
          </cell>
          <cell r="B4333" t="str">
            <v>Anunciador Remoto</v>
          </cell>
          <cell r="C4333" t="str">
            <v>u</v>
          </cell>
          <cell r="D4333">
            <v>1</v>
          </cell>
          <cell r="E4333">
            <v>777.54</v>
          </cell>
        </row>
        <row r="4334">
          <cell r="A4334">
            <v>10503</v>
          </cell>
          <cell r="B4334" t="str">
            <v>Aviso de Salida con iluminación tipo LED</v>
          </cell>
          <cell r="C4334" t="str">
            <v>u</v>
          </cell>
          <cell r="D4334">
            <v>1</v>
          </cell>
          <cell r="E4334">
            <v>57.09</v>
          </cell>
        </row>
        <row r="4335">
          <cell r="A4335">
            <v>10504</v>
          </cell>
          <cell r="B4335" t="str">
            <v xml:space="preserve">Base para detector </v>
          </cell>
          <cell r="C4335" t="str">
            <v>u</v>
          </cell>
          <cell r="D4335">
            <v>1</v>
          </cell>
          <cell r="E4335">
            <v>15.4</v>
          </cell>
        </row>
        <row r="4336">
          <cell r="A4336">
            <v>10505</v>
          </cell>
          <cell r="B4336" t="str">
            <v>Bomba auxiliar a diesel de 150 PSI 750 GPM</v>
          </cell>
          <cell r="C4336" t="str">
            <v>u</v>
          </cell>
          <cell r="D4336">
            <v>1</v>
          </cell>
        </row>
        <row r="4337">
          <cell r="A4337">
            <v>10506</v>
          </cell>
          <cell r="B4337" t="str">
            <v xml:space="preserve">Bomba jockey </v>
          </cell>
          <cell r="C4337" t="str">
            <v>u</v>
          </cell>
          <cell r="D4337">
            <v>1</v>
          </cell>
        </row>
        <row r="4338">
          <cell r="A4338">
            <v>10507</v>
          </cell>
          <cell r="B4338" t="str">
            <v>Bomba principal eléctrica de  150 PSI 750 GPM</v>
          </cell>
          <cell r="C4338" t="str">
            <v>u</v>
          </cell>
          <cell r="D4338">
            <v>1</v>
          </cell>
        </row>
        <row r="4339">
          <cell r="A4339">
            <v>10508</v>
          </cell>
          <cell r="B4339" t="str">
            <v>Bombas Contra Incendios</v>
          </cell>
          <cell r="C4339" t="str">
            <v>u</v>
          </cell>
          <cell r="D4339">
            <v>1</v>
          </cell>
          <cell r="E4339">
            <v>33681.49</v>
          </cell>
        </row>
        <row r="4340">
          <cell r="A4340">
            <v>10509</v>
          </cell>
          <cell r="B4340" t="str">
            <v>Caja conduit EMT, cuadrada 12 x 12cm</v>
          </cell>
          <cell r="C4340" t="str">
            <v>u</v>
          </cell>
          <cell r="D4340">
            <v>1</v>
          </cell>
        </row>
        <row r="4341">
          <cell r="A4341">
            <v>10510</v>
          </cell>
          <cell r="B4341" t="str">
            <v>Columna contraincendios con tubería H.G 2 1/2"</v>
          </cell>
          <cell r="C4341" t="str">
            <v>m</v>
          </cell>
          <cell r="D4341">
            <v>1</v>
          </cell>
          <cell r="E4341">
            <v>33.57</v>
          </cell>
        </row>
        <row r="4342">
          <cell r="A4342">
            <v>10511</v>
          </cell>
          <cell r="B4342" t="str">
            <v>Central de alarmas de seguridad</v>
          </cell>
          <cell r="C4342" t="str">
            <v>u</v>
          </cell>
          <cell r="D4342">
            <v>1</v>
          </cell>
          <cell r="E4342">
            <v>2011.87</v>
          </cell>
        </row>
        <row r="4343">
          <cell r="A4343">
            <v>10512</v>
          </cell>
          <cell r="B4343" t="str">
            <v>Central de incendios direccionable con 8 lazos</v>
          </cell>
          <cell r="C4343" t="str">
            <v>u</v>
          </cell>
          <cell r="D4343">
            <v>1</v>
          </cell>
          <cell r="E4343">
            <v>5736.55</v>
          </cell>
        </row>
        <row r="4344">
          <cell r="A4344">
            <v>10513</v>
          </cell>
          <cell r="B4344" t="str">
            <v>Central de incendios direccionable con 2 lazos</v>
          </cell>
          <cell r="C4344" t="str">
            <v>u</v>
          </cell>
          <cell r="D4344">
            <v>1</v>
          </cell>
          <cell r="E4344">
            <v>3680.14</v>
          </cell>
        </row>
        <row r="4345">
          <cell r="A4345">
            <v>10514</v>
          </cell>
          <cell r="B4345" t="str">
            <v>Central de alarmas convencional</v>
          </cell>
          <cell r="C4345" t="str">
            <v>u</v>
          </cell>
          <cell r="D4345">
            <v>1</v>
          </cell>
          <cell r="E4345">
            <v>1635.06</v>
          </cell>
        </row>
        <row r="4346">
          <cell r="A4346">
            <v>10515</v>
          </cell>
          <cell r="B4346" t="str">
            <v>Codo 6"  similar vitaulic style nº 10</v>
          </cell>
          <cell r="C4346" t="str">
            <v>u</v>
          </cell>
          <cell r="D4346">
            <v>1</v>
          </cell>
        </row>
        <row r="4347">
          <cell r="A4347">
            <v>10516</v>
          </cell>
          <cell r="B4347" t="str">
            <v>Cono de descarga para válvula de alivio</v>
          </cell>
          <cell r="C4347" t="str">
            <v>u</v>
          </cell>
          <cell r="D4347">
            <v>1</v>
          </cell>
        </row>
        <row r="4348">
          <cell r="A4348">
            <v>10517</v>
          </cell>
          <cell r="B4348" t="str">
            <v xml:space="preserve">Control módulos </v>
          </cell>
          <cell r="C4348" t="str">
            <v>u</v>
          </cell>
          <cell r="D4348">
            <v>1</v>
          </cell>
        </row>
        <row r="4349">
          <cell r="A4349">
            <v>10518</v>
          </cell>
          <cell r="B4349" t="str">
            <v>Rociadores</v>
          </cell>
          <cell r="C4349" t="str">
            <v>u</v>
          </cell>
          <cell r="D4349">
            <v>1</v>
          </cell>
          <cell r="E4349">
            <v>43.76</v>
          </cell>
        </row>
        <row r="4350">
          <cell r="A4350">
            <v>10519</v>
          </cell>
          <cell r="B4350" t="str">
            <v>Control zona rociadores, diam 3"</v>
          </cell>
          <cell r="C4350" t="str">
            <v>glb</v>
          </cell>
          <cell r="D4350">
            <v>1</v>
          </cell>
        </row>
        <row r="4351">
          <cell r="A4351">
            <v>10520</v>
          </cell>
          <cell r="B4351" t="str">
            <v xml:space="preserve">Detector de humo direccionable fotoeléctrico </v>
          </cell>
          <cell r="C4351" t="str">
            <v>u</v>
          </cell>
          <cell r="D4351">
            <v>1</v>
          </cell>
          <cell r="E4351">
            <v>196.58</v>
          </cell>
        </row>
        <row r="4352">
          <cell r="A4352">
            <v>10521</v>
          </cell>
          <cell r="B4352" t="str">
            <v xml:space="preserve">Detector de humo  </v>
          </cell>
          <cell r="C4352" t="str">
            <v>u</v>
          </cell>
          <cell r="D4352">
            <v>1</v>
          </cell>
          <cell r="E4352">
            <v>116.42</v>
          </cell>
        </row>
        <row r="4353">
          <cell r="A4353">
            <v>10522</v>
          </cell>
          <cell r="B4353" t="str">
            <v>Detector de humo direccionable fotoeléctrico incluye punto</v>
          </cell>
          <cell r="C4353" t="str">
            <v>u</v>
          </cell>
          <cell r="D4353">
            <v>1</v>
          </cell>
          <cell r="E4353">
            <v>174.42</v>
          </cell>
        </row>
        <row r="4354">
          <cell r="A4354">
            <v>10523</v>
          </cell>
          <cell r="B4354" t="str">
            <v>Detector de monóxido de carbono y gas natural</v>
          </cell>
          <cell r="C4354" t="str">
            <v>u</v>
          </cell>
          <cell r="D4354">
            <v>1</v>
          </cell>
          <cell r="E4354">
            <v>193.11</v>
          </cell>
        </row>
        <row r="4355">
          <cell r="A4355">
            <v>10524</v>
          </cell>
          <cell r="B4355" t="str">
            <v>Detector de calor térmico instalado incluye punto</v>
          </cell>
          <cell r="C4355" t="str">
            <v>u</v>
          </cell>
          <cell r="D4355">
            <v>1</v>
          </cell>
          <cell r="E4355">
            <v>176.7</v>
          </cell>
        </row>
        <row r="4356">
          <cell r="A4356">
            <v>10525</v>
          </cell>
          <cell r="B4356" t="str">
            <v>Detector de humo fotoeléctrico direccionable y calor direccionable</v>
          </cell>
          <cell r="C4356" t="str">
            <v>u</v>
          </cell>
          <cell r="D4356">
            <v>1</v>
          </cell>
          <cell r="E4356">
            <v>157.32</v>
          </cell>
        </row>
        <row r="4357">
          <cell r="A4357">
            <v>10526</v>
          </cell>
          <cell r="B4357" t="str">
            <v>Detector de gases</v>
          </cell>
          <cell r="C4357" t="str">
            <v>u</v>
          </cell>
          <cell r="D4357">
            <v>1</v>
          </cell>
          <cell r="E4357">
            <v>221.86</v>
          </cell>
        </row>
        <row r="4358">
          <cell r="A4358">
            <v>10527</v>
          </cell>
          <cell r="B4358" t="str">
            <v>Estación Manual de emergencia</v>
          </cell>
          <cell r="C4358" t="str">
            <v>u</v>
          </cell>
          <cell r="D4358">
            <v>1</v>
          </cell>
          <cell r="E4358">
            <v>240.68</v>
          </cell>
        </row>
        <row r="4359">
          <cell r="A4359">
            <v>10528</v>
          </cell>
          <cell r="B4359" t="str">
            <v>Estación manual para alarma Incendios(emergencia)</v>
          </cell>
          <cell r="C4359" t="str">
            <v>u</v>
          </cell>
          <cell r="D4359">
            <v>1</v>
          </cell>
          <cell r="E4359">
            <v>128.08000000000001</v>
          </cell>
        </row>
        <row r="4360">
          <cell r="A4360">
            <v>10529</v>
          </cell>
          <cell r="B4360" t="str">
            <v>Extintor CO2 10 kg</v>
          </cell>
          <cell r="C4360" t="str">
            <v>u</v>
          </cell>
          <cell r="D4360">
            <v>1</v>
          </cell>
        </row>
        <row r="4361">
          <cell r="A4361">
            <v>10530</v>
          </cell>
          <cell r="B4361" t="str">
            <v>Extintor CO2, 5 kg</v>
          </cell>
          <cell r="C4361" t="str">
            <v>u</v>
          </cell>
          <cell r="D4361">
            <v>1</v>
          </cell>
          <cell r="E4361">
            <v>61.66</v>
          </cell>
        </row>
        <row r="4362">
          <cell r="A4362">
            <v>10531</v>
          </cell>
          <cell r="B4362" t="str">
            <v>Extintor espuma, 50 litros</v>
          </cell>
          <cell r="C4362" t="str">
            <v>u</v>
          </cell>
          <cell r="D4362">
            <v>1</v>
          </cell>
        </row>
        <row r="4363">
          <cell r="A4363">
            <v>10532</v>
          </cell>
          <cell r="B4363" t="str">
            <v>Extintor polvo químico ABC, 5 kg (PQS)</v>
          </cell>
          <cell r="C4363" t="str">
            <v>u</v>
          </cell>
          <cell r="D4363">
            <v>1</v>
          </cell>
          <cell r="E4363">
            <v>59.53</v>
          </cell>
        </row>
        <row r="4364">
          <cell r="A4364">
            <v>10533</v>
          </cell>
          <cell r="B4364" t="str">
            <v>Extintor polvo químico ABC, 30 libras (PQS)</v>
          </cell>
          <cell r="C4364" t="str">
            <v>u</v>
          </cell>
          <cell r="D4364">
            <v>1</v>
          </cell>
          <cell r="E4364">
            <v>130.29</v>
          </cell>
        </row>
        <row r="4365">
          <cell r="A4365">
            <v>10534</v>
          </cell>
          <cell r="B4365" t="str">
            <v>Estacion manual de incendios direccionable</v>
          </cell>
          <cell r="C4365" t="str">
            <v>u</v>
          </cell>
          <cell r="D4365">
            <v>1</v>
          </cell>
          <cell r="E4365">
            <v>174.45</v>
          </cell>
        </row>
        <row r="4366">
          <cell r="A4366">
            <v>10535</v>
          </cell>
          <cell r="B4366" t="str">
            <v>Gabinete contraincendios</v>
          </cell>
          <cell r="C4366" t="str">
            <v>u</v>
          </cell>
          <cell r="D4366">
            <v>1</v>
          </cell>
          <cell r="E4366">
            <v>691.68</v>
          </cell>
        </row>
        <row r="4367">
          <cell r="A4367">
            <v>10536</v>
          </cell>
          <cell r="B4367" t="str">
            <v>Junta flexible diam 1"</v>
          </cell>
          <cell r="C4367" t="str">
            <v>u</v>
          </cell>
          <cell r="D4367">
            <v>1</v>
          </cell>
          <cell r="E4367">
            <v>85.31</v>
          </cell>
        </row>
        <row r="4368">
          <cell r="A4368">
            <v>10537</v>
          </cell>
          <cell r="B4368" t="str">
            <v>Junta flexible diam 2"</v>
          </cell>
          <cell r="C4368" t="str">
            <v>u</v>
          </cell>
          <cell r="D4368">
            <v>1</v>
          </cell>
        </row>
        <row r="4369">
          <cell r="A4369">
            <v>10538</v>
          </cell>
          <cell r="B4369" t="str">
            <v>Junta flexible diam 2½"</v>
          </cell>
          <cell r="C4369" t="str">
            <v>u</v>
          </cell>
          <cell r="D4369">
            <v>1</v>
          </cell>
          <cell r="E4369">
            <v>349.37</v>
          </cell>
        </row>
        <row r="4370">
          <cell r="A4370">
            <v>10539</v>
          </cell>
          <cell r="B4370" t="str">
            <v>Junta flexible diam 3"</v>
          </cell>
          <cell r="C4370" t="str">
            <v>u</v>
          </cell>
          <cell r="D4370">
            <v>1</v>
          </cell>
        </row>
        <row r="4371">
          <cell r="A4371">
            <v>10540</v>
          </cell>
          <cell r="B4371" t="str">
            <v>Junta flexible diam 4"</v>
          </cell>
          <cell r="C4371" t="str">
            <v>u</v>
          </cell>
          <cell r="D4371">
            <v>1</v>
          </cell>
        </row>
        <row r="4372">
          <cell r="A4372">
            <v>10541</v>
          </cell>
          <cell r="B4372" t="str">
            <v>Junta flexible diam 6"</v>
          </cell>
          <cell r="C4372" t="str">
            <v>u</v>
          </cell>
          <cell r="D4372">
            <v>1</v>
          </cell>
          <cell r="E4372">
            <v>819.11</v>
          </cell>
        </row>
        <row r="4373">
          <cell r="A4373">
            <v>10542</v>
          </cell>
          <cell r="B4373" t="str">
            <v>Lámpara de emergencia con bateria</v>
          </cell>
          <cell r="C4373" t="str">
            <v>u</v>
          </cell>
          <cell r="D4373">
            <v>1</v>
          </cell>
          <cell r="E4373">
            <v>51.43</v>
          </cell>
        </row>
        <row r="4374">
          <cell r="A4374">
            <v>10543</v>
          </cell>
          <cell r="B4374" t="str">
            <v>Letrero de vinyl para exteriores</v>
          </cell>
          <cell r="C4374" t="str">
            <v>u</v>
          </cell>
          <cell r="D4374">
            <v>1</v>
          </cell>
          <cell r="E4374">
            <v>10.37</v>
          </cell>
        </row>
        <row r="4375">
          <cell r="A4375">
            <v>10544</v>
          </cell>
          <cell r="B4375" t="str">
            <v>Luz estroboscopica con sirena incorporada, Candela fija de 12/24 VDC. Para pared y/o techo</v>
          </cell>
          <cell r="C4375" t="str">
            <v>u</v>
          </cell>
          <cell r="D4375">
            <v>1</v>
          </cell>
          <cell r="E4375">
            <v>109.35</v>
          </cell>
        </row>
        <row r="4376">
          <cell r="A4376">
            <v>10545</v>
          </cell>
          <cell r="B4376" t="str">
            <v xml:space="preserve">Luz Estroboscópica </v>
          </cell>
          <cell r="C4376" t="str">
            <v>u</v>
          </cell>
          <cell r="D4376">
            <v>1</v>
          </cell>
          <cell r="E4376">
            <v>154.01</v>
          </cell>
        </row>
        <row r="4377">
          <cell r="A4377">
            <v>10546</v>
          </cell>
          <cell r="B4377" t="str">
            <v>Sirena 30W</v>
          </cell>
          <cell r="C4377" t="str">
            <v>u</v>
          </cell>
          <cell r="D4377">
            <v>1</v>
          </cell>
          <cell r="E4377">
            <v>120.83</v>
          </cell>
        </row>
        <row r="4378">
          <cell r="A4378">
            <v>10547</v>
          </cell>
          <cell r="B4378" t="str">
            <v>Medidor de flujo  400-2000 GPM</v>
          </cell>
          <cell r="C4378" t="str">
            <v>u</v>
          </cell>
          <cell r="D4378">
            <v>1</v>
          </cell>
        </row>
        <row r="4379">
          <cell r="A4379">
            <v>10548</v>
          </cell>
          <cell r="B4379" t="str">
            <v>Modulo de aislamiento de cortocircuito</v>
          </cell>
          <cell r="C4379" t="str">
            <v>u</v>
          </cell>
          <cell r="D4379">
            <v>1</v>
          </cell>
          <cell r="E4379">
            <v>181.68</v>
          </cell>
        </row>
        <row r="4380">
          <cell r="A4380">
            <v>10549</v>
          </cell>
          <cell r="B4380" t="str">
            <v>Modulo para luces estroboscopicas</v>
          </cell>
          <cell r="C4380" t="str">
            <v>u</v>
          </cell>
          <cell r="D4380">
            <v>1</v>
          </cell>
          <cell r="E4380">
            <v>197.72</v>
          </cell>
        </row>
        <row r="4381">
          <cell r="A4381">
            <v>10550</v>
          </cell>
          <cell r="B4381" t="str">
            <v>Modulo de control de circuito NAC</v>
          </cell>
          <cell r="C4381" t="str">
            <v>u</v>
          </cell>
          <cell r="D4381">
            <v>1</v>
          </cell>
          <cell r="E4381">
            <v>174.79</v>
          </cell>
        </row>
        <row r="4382">
          <cell r="A4382">
            <v>10551</v>
          </cell>
          <cell r="B4382" t="str">
            <v>Modulo de monitoreo</v>
          </cell>
          <cell r="C4382" t="str">
            <v>u</v>
          </cell>
          <cell r="D4382">
            <v>1</v>
          </cell>
          <cell r="E4382">
            <v>190.31</v>
          </cell>
        </row>
        <row r="4383">
          <cell r="A4383">
            <v>10552</v>
          </cell>
          <cell r="B4383" t="str">
            <v>Modulo de expansion multiplex</v>
          </cell>
          <cell r="C4383" t="str">
            <v>u</v>
          </cell>
          <cell r="D4383">
            <v>1</v>
          </cell>
          <cell r="E4383">
            <v>287.77</v>
          </cell>
        </row>
        <row r="4384">
          <cell r="A4384">
            <v>10553</v>
          </cell>
          <cell r="B4384" t="str">
            <v xml:space="preserve">Módulos aisladores de cortos circuitos </v>
          </cell>
          <cell r="C4384" t="str">
            <v>u</v>
          </cell>
          <cell r="D4384">
            <v>1</v>
          </cell>
        </row>
        <row r="4385">
          <cell r="A4385">
            <v>10554</v>
          </cell>
          <cell r="B4385" t="str">
            <v>Monitor de seguridad 32"</v>
          </cell>
          <cell r="C4385" t="str">
            <v>u</v>
          </cell>
          <cell r="D4385">
            <v>1</v>
          </cell>
          <cell r="E4385">
            <v>2001.22</v>
          </cell>
        </row>
        <row r="4386">
          <cell r="A4386">
            <v>10555</v>
          </cell>
          <cell r="B4386" t="str">
            <v>Lámpara de señalización instalada</v>
          </cell>
          <cell r="C4386" t="str">
            <v>u</v>
          </cell>
          <cell r="D4386">
            <v>1</v>
          </cell>
          <cell r="E4386">
            <v>46.3</v>
          </cell>
        </row>
        <row r="4387">
          <cell r="A4387">
            <v>10556</v>
          </cell>
          <cell r="B4387" t="str">
            <v>Panel anunciador remoto</v>
          </cell>
          <cell r="C4387" t="str">
            <v>u</v>
          </cell>
          <cell r="D4387">
            <v>1</v>
          </cell>
        </row>
        <row r="4388">
          <cell r="A4388">
            <v>10557</v>
          </cell>
          <cell r="B4388" t="str">
            <v xml:space="preserve">Panel de alarmas </v>
          </cell>
          <cell r="C4388" t="str">
            <v>u</v>
          </cell>
          <cell r="D4388">
            <v>1</v>
          </cell>
          <cell r="E4388">
            <v>5065.32</v>
          </cell>
        </row>
        <row r="4389">
          <cell r="A4389">
            <v>10558</v>
          </cell>
          <cell r="B4389" t="str">
            <v>Panel direccionable Contraincendios – Sist. Contra Incendios</v>
          </cell>
          <cell r="C4389" t="str">
            <v>pto</v>
          </cell>
          <cell r="D4389">
            <v>1</v>
          </cell>
        </row>
        <row r="4390">
          <cell r="A4390">
            <v>10559</v>
          </cell>
          <cell r="B4390" t="str">
            <v>Punto de incendios</v>
          </cell>
          <cell r="C4390" t="str">
            <v>pto</v>
          </cell>
          <cell r="D4390">
            <v>1</v>
          </cell>
          <cell r="E4390">
            <v>44.24</v>
          </cell>
        </row>
        <row r="4391">
          <cell r="A4391">
            <v>10560</v>
          </cell>
          <cell r="B4391" t="str">
            <v>Punto de comunicación entre lectores de acceso y panel</v>
          </cell>
          <cell r="C4391" t="str">
            <v>pto</v>
          </cell>
          <cell r="D4391">
            <v>1</v>
          </cell>
        </row>
        <row r="4392">
          <cell r="A4392">
            <v>10561</v>
          </cell>
          <cell r="B4392" t="str">
            <v>Punto de Inspección y drenaje</v>
          </cell>
          <cell r="C4392" t="str">
            <v>pto</v>
          </cell>
          <cell r="D4392">
            <v>1</v>
          </cell>
        </row>
        <row r="4393">
          <cell r="A4393">
            <v>10562</v>
          </cell>
          <cell r="B4393" t="str">
            <v>Punto para cerradura magnética o pestillo</v>
          </cell>
          <cell r="C4393" t="str">
            <v>pto</v>
          </cell>
          <cell r="D4393">
            <v>1</v>
          </cell>
        </row>
        <row r="4394">
          <cell r="A4394">
            <v>10563</v>
          </cell>
          <cell r="B4394" t="str">
            <v>Punto para contacto magnético</v>
          </cell>
          <cell r="C4394" t="str">
            <v>pto</v>
          </cell>
          <cell r="D4394">
            <v>1</v>
          </cell>
        </row>
        <row r="4395">
          <cell r="A4395">
            <v>10564</v>
          </cell>
          <cell r="B4395" t="str">
            <v>Punto para controladores de acceso</v>
          </cell>
          <cell r="C4395" t="str">
            <v>pto</v>
          </cell>
          <cell r="D4395">
            <v>1</v>
          </cell>
          <cell r="E4395">
            <v>42.19</v>
          </cell>
        </row>
        <row r="4396">
          <cell r="A4396">
            <v>10565</v>
          </cell>
          <cell r="B4396" t="str">
            <v>Punto para detector de humo foto térmico o CO2</v>
          </cell>
          <cell r="C4396" t="str">
            <v>pto</v>
          </cell>
          <cell r="D4396">
            <v>1</v>
          </cell>
        </row>
        <row r="4397">
          <cell r="A4397">
            <v>10566</v>
          </cell>
          <cell r="B4397" t="str">
            <v>Punto para Detector de Humo, Estación Manual y Luz estroboscopica Sist. Contra incendios (2p) ø 19 mm</v>
          </cell>
          <cell r="C4397" t="str">
            <v>pto</v>
          </cell>
          <cell r="D4397">
            <v>1</v>
          </cell>
        </row>
        <row r="4398">
          <cell r="A4398">
            <v>10567</v>
          </cell>
          <cell r="B4398" t="str">
            <v>Punto para equipos centrales  CCTV</v>
          </cell>
          <cell r="C4398" t="str">
            <v>pto</v>
          </cell>
          <cell r="D4398">
            <v>1</v>
          </cell>
        </row>
        <row r="4399">
          <cell r="A4399">
            <v>10568</v>
          </cell>
          <cell r="B4399" t="str">
            <v>Punto para estación manual con M de monitor.</v>
          </cell>
          <cell r="C4399" t="str">
            <v>pto</v>
          </cell>
          <cell r="D4399">
            <v>1</v>
          </cell>
        </row>
        <row r="4400">
          <cell r="A4400">
            <v>10569</v>
          </cell>
          <cell r="B4400" t="str">
            <v>Lectora de tarjeta RFID</v>
          </cell>
          <cell r="C4400" t="str">
            <v>u</v>
          </cell>
          <cell r="D4400">
            <v>1</v>
          </cell>
        </row>
        <row r="4401">
          <cell r="A4401">
            <v>10570</v>
          </cell>
          <cell r="B4401" t="str">
            <v>Punto para luz estrob. Y  M de control</v>
          </cell>
          <cell r="C4401" t="str">
            <v>pto</v>
          </cell>
          <cell r="D4401">
            <v>1</v>
          </cell>
        </row>
        <row r="4402">
          <cell r="A4402">
            <v>10571</v>
          </cell>
          <cell r="B4402" t="str">
            <v>Punto DE AGUAPOTABLE TUBERIA  HG 2 1/2"</v>
          </cell>
          <cell r="C4402" t="str">
            <v>pto</v>
          </cell>
          <cell r="D4402">
            <v>1</v>
          </cell>
          <cell r="E4402">
            <v>85.1</v>
          </cell>
        </row>
        <row r="4403">
          <cell r="A4403">
            <v>10572</v>
          </cell>
          <cell r="B4403" t="str">
            <v>Punto para modulo monitoreo dispositivos externos</v>
          </cell>
          <cell r="C4403" t="str">
            <v>pto</v>
          </cell>
          <cell r="D4403">
            <v>1</v>
          </cell>
        </row>
        <row r="4404">
          <cell r="A4404">
            <v>10573</v>
          </cell>
          <cell r="B4404" t="str">
            <v>Punto red de incendios general</v>
          </cell>
          <cell r="C4404" t="str">
            <v>pto</v>
          </cell>
          <cell r="D4404">
            <v>1</v>
          </cell>
        </row>
        <row r="4405">
          <cell r="A4405">
            <v>10574</v>
          </cell>
          <cell r="B4405" t="str">
            <v>Reducción 2 ½" x 1½"   similar vitaulic style nº 50</v>
          </cell>
          <cell r="C4405" t="str">
            <v>u</v>
          </cell>
          <cell r="D4405">
            <v>1</v>
          </cell>
        </row>
        <row r="4406">
          <cell r="A4406">
            <v>10575</v>
          </cell>
          <cell r="B4406" t="str">
            <v>Reducción 4" x 2 1/2"  similar vitaulic style nº 50</v>
          </cell>
          <cell r="C4406" t="str">
            <v>u</v>
          </cell>
          <cell r="D4406">
            <v>1</v>
          </cell>
        </row>
        <row r="4407">
          <cell r="A4407">
            <v>10576</v>
          </cell>
          <cell r="B4407" t="str">
            <v>Reducción 6" x 4"   similar vitaulic style nº 50</v>
          </cell>
          <cell r="C4407" t="str">
            <v>u</v>
          </cell>
          <cell r="D4407">
            <v>1</v>
          </cell>
        </row>
        <row r="4408">
          <cell r="A4408">
            <v>10577</v>
          </cell>
          <cell r="B4408" t="str">
            <v>Reducción concéntrica</v>
          </cell>
          <cell r="C4408" t="str">
            <v>u</v>
          </cell>
          <cell r="D4408">
            <v>1</v>
          </cell>
        </row>
        <row r="4409">
          <cell r="A4409">
            <v>10578</v>
          </cell>
          <cell r="B4409" t="str">
            <v>Rociador Pendant, diam. 1/2 plg.</v>
          </cell>
          <cell r="C4409" t="str">
            <v>u</v>
          </cell>
          <cell r="D4409">
            <v>1</v>
          </cell>
        </row>
        <row r="4410">
          <cell r="A4410">
            <v>10579</v>
          </cell>
          <cell r="B4410" t="str">
            <v>Rociador Uprigth, diam. 1/2 plg.</v>
          </cell>
          <cell r="C4410" t="str">
            <v>u</v>
          </cell>
          <cell r="D4410">
            <v>1</v>
          </cell>
        </row>
        <row r="4411">
          <cell r="A4411">
            <v>10580</v>
          </cell>
          <cell r="B4411" t="str">
            <v>Roof Manifold 4"x2½"x2½"</v>
          </cell>
          <cell r="C4411" t="str">
            <v>u</v>
          </cell>
          <cell r="D4411">
            <v>1</v>
          </cell>
        </row>
        <row r="4412">
          <cell r="A4412">
            <v>10581</v>
          </cell>
          <cell r="B4412" t="str">
            <v>Salida de agua potable en HG de 1 1/2"</v>
          </cell>
          <cell r="C4412" t="str">
            <v>pto</v>
          </cell>
          <cell r="D4412">
            <v>1</v>
          </cell>
        </row>
        <row r="4413">
          <cell r="A4413">
            <v>10582</v>
          </cell>
          <cell r="B4413" t="str">
            <v>Salida detección de incendios (2X18) AWG.ANTIFLAMA</v>
          </cell>
          <cell r="C4413" t="str">
            <v>pto</v>
          </cell>
          <cell r="D4413">
            <v>1</v>
          </cell>
        </row>
        <row r="4414">
          <cell r="A4414">
            <v>10583</v>
          </cell>
          <cell r="B4414" t="str">
            <v>Salida detección de incendios (3X18) AWG.ANTIFLAMA</v>
          </cell>
          <cell r="C4414" t="str">
            <v>pto</v>
          </cell>
          <cell r="D4414">
            <v>1</v>
          </cell>
        </row>
        <row r="4415">
          <cell r="A4415">
            <v>10584</v>
          </cell>
          <cell r="B4415" t="str">
            <v>Sistema de presión constante RED 1 y2</v>
          </cell>
          <cell r="C4415" t="str">
            <v>u</v>
          </cell>
          <cell r="D4415">
            <v>1</v>
          </cell>
          <cell r="E4415">
            <v>167469.94</v>
          </cell>
        </row>
        <row r="4416">
          <cell r="A4416">
            <v>10585</v>
          </cell>
          <cell r="B4416" t="str">
            <v>Sistema de presión constante RED 3</v>
          </cell>
          <cell r="C4416" t="str">
            <v>u</v>
          </cell>
          <cell r="D4416">
            <v>1</v>
          </cell>
          <cell r="E4416">
            <v>49652.83</v>
          </cell>
        </row>
        <row r="4417">
          <cell r="A4417">
            <v>10586</v>
          </cell>
          <cell r="B4417" t="str">
            <v>Similar vitaulic style nº 75 6"</v>
          </cell>
          <cell r="C4417" t="str">
            <v>u</v>
          </cell>
          <cell r="D4417">
            <v>1</v>
          </cell>
        </row>
        <row r="4418">
          <cell r="A4418">
            <v>10587</v>
          </cell>
          <cell r="B4418" t="str">
            <v xml:space="preserve">SUMIN. E INST.  HIDRANTE HF Ø  110 mm </v>
          </cell>
          <cell r="C4418" t="str">
            <v>u</v>
          </cell>
          <cell r="D4418">
            <v>1</v>
          </cell>
          <cell r="E4418">
            <v>1753.73</v>
          </cell>
        </row>
        <row r="4419">
          <cell r="A4419">
            <v>10588</v>
          </cell>
          <cell r="B4419" t="str">
            <v>Sirena con luz estroboscopica</v>
          </cell>
          <cell r="C4419" t="str">
            <v>u</v>
          </cell>
          <cell r="D4419">
            <v>1</v>
          </cell>
          <cell r="E4419">
            <v>157.65</v>
          </cell>
        </row>
        <row r="4420">
          <cell r="A4420">
            <v>10589</v>
          </cell>
          <cell r="B4420" t="str">
            <v>Luz señaletica de salida</v>
          </cell>
          <cell r="C4420" t="str">
            <v>u</v>
          </cell>
          <cell r="D4420">
            <v>1</v>
          </cell>
          <cell r="E4420">
            <v>96.36</v>
          </cell>
        </row>
        <row r="4421">
          <cell r="A4421">
            <v>10590</v>
          </cell>
          <cell r="B4421" t="str">
            <v>SUMIN. E INST.  HIDRANTE Ø  2 1/2"</v>
          </cell>
          <cell r="C4421" t="str">
            <v>u</v>
          </cell>
          <cell r="D4421">
            <v>1</v>
          </cell>
          <cell r="E4421">
            <v>1580.67</v>
          </cell>
        </row>
        <row r="4422">
          <cell r="A4422">
            <v>10591</v>
          </cell>
          <cell r="B4422" t="str">
            <v>Tablero de control bomba principal</v>
          </cell>
          <cell r="C4422" t="str">
            <v>u</v>
          </cell>
          <cell r="D4422">
            <v>1</v>
          </cell>
        </row>
        <row r="4423">
          <cell r="A4423">
            <v>10592</v>
          </cell>
          <cell r="B4423" t="str">
            <v>Tablero eléctrico de control B J</v>
          </cell>
          <cell r="C4423" t="str">
            <v>u</v>
          </cell>
          <cell r="D4423">
            <v>1</v>
          </cell>
        </row>
        <row r="4424">
          <cell r="A4424">
            <v>10593</v>
          </cell>
          <cell r="B4424" t="str">
            <v>Tee 2 1/2" similar vitaulic style nº 20</v>
          </cell>
          <cell r="C4424" t="str">
            <v>u</v>
          </cell>
          <cell r="D4424">
            <v>1</v>
          </cell>
        </row>
        <row r="4425">
          <cell r="A4425">
            <v>10594</v>
          </cell>
          <cell r="B4425" t="str">
            <v>Tee 4"   similar vitaulic style nº 20</v>
          </cell>
          <cell r="C4425" t="str">
            <v>u</v>
          </cell>
          <cell r="D4425">
            <v>1</v>
          </cell>
        </row>
        <row r="4426">
          <cell r="A4426">
            <v>10595</v>
          </cell>
          <cell r="B4426" t="str">
            <v>Tee 6"   similar vitaulic style nº 20</v>
          </cell>
          <cell r="C4426" t="str">
            <v>u</v>
          </cell>
          <cell r="D4426">
            <v>1</v>
          </cell>
        </row>
        <row r="4427">
          <cell r="A4427">
            <v>10596</v>
          </cell>
          <cell r="B4427" t="str">
            <v>Tendido de tubería  HG ASTM A-120 DE 1 1/2"</v>
          </cell>
          <cell r="C4427" t="str">
            <v>m</v>
          </cell>
          <cell r="D4427">
            <v>1</v>
          </cell>
          <cell r="E4427">
            <v>17.260000000000002</v>
          </cell>
        </row>
        <row r="4428">
          <cell r="A4428">
            <v>10597</v>
          </cell>
          <cell r="B4428" t="str">
            <v>Tendido de tubería HG ASTM A-120 DE 2 1/2"</v>
          </cell>
          <cell r="C4428" t="str">
            <v>m</v>
          </cell>
          <cell r="D4428">
            <v>1</v>
          </cell>
          <cell r="E4428">
            <v>23.81</v>
          </cell>
        </row>
        <row r="4429">
          <cell r="A4429">
            <v>10598</v>
          </cell>
          <cell r="B4429" t="str">
            <v>Tendido de tubería HG ASTM A-120 DE 2"</v>
          </cell>
          <cell r="C4429" t="str">
            <v>m</v>
          </cell>
          <cell r="D4429">
            <v>1</v>
          </cell>
          <cell r="E4429">
            <v>18.899999999999999</v>
          </cell>
        </row>
        <row r="4430">
          <cell r="A4430">
            <v>10599</v>
          </cell>
          <cell r="B4430" t="str">
            <v>Tendido de tubería HG ASTM A-120 DE 3"</v>
          </cell>
          <cell r="C4430" t="str">
            <v>m</v>
          </cell>
          <cell r="D4430">
            <v>1</v>
          </cell>
          <cell r="E4430">
            <v>33.49</v>
          </cell>
        </row>
        <row r="4431">
          <cell r="A4431">
            <v>10600</v>
          </cell>
          <cell r="B4431" t="str">
            <v>Toma siamesa 4"x2½"x2½"</v>
          </cell>
          <cell r="C4431" t="str">
            <v>u</v>
          </cell>
          <cell r="D4431">
            <v>1</v>
          </cell>
          <cell r="E4431">
            <v>644.75</v>
          </cell>
        </row>
        <row r="4432">
          <cell r="A4432">
            <v>10601</v>
          </cell>
          <cell r="B4432" t="str">
            <v>Toma siamesa de 3"</v>
          </cell>
          <cell r="C4432" t="str">
            <v>u</v>
          </cell>
          <cell r="D4432">
            <v>1</v>
          </cell>
        </row>
        <row r="4433">
          <cell r="A4433">
            <v>10602</v>
          </cell>
          <cell r="B4433" t="str">
            <v>Tendido de tubería HG ASTM A-120 DE 4"</v>
          </cell>
          <cell r="C4433" t="str">
            <v>m</v>
          </cell>
          <cell r="D4433">
            <v>1</v>
          </cell>
          <cell r="E4433">
            <v>35.14</v>
          </cell>
        </row>
        <row r="4434">
          <cell r="A4434">
            <v>10603</v>
          </cell>
          <cell r="B4434" t="str">
            <v>Tendido de tubería HG ASTM A-120 DE 6"</v>
          </cell>
          <cell r="C4434" t="str">
            <v>m</v>
          </cell>
          <cell r="D4434">
            <v>1</v>
          </cell>
        </row>
        <row r="4435">
          <cell r="A4435">
            <v>10604</v>
          </cell>
          <cell r="B4435" t="str">
            <v>Tubería de  6" Hierro negro ced 20</v>
          </cell>
          <cell r="C4435" t="str">
            <v>m</v>
          </cell>
          <cell r="D4435">
            <v>1</v>
          </cell>
        </row>
        <row r="4436">
          <cell r="A4436">
            <v>10605</v>
          </cell>
          <cell r="B4436" t="str">
            <v>Válvula check de  Ø6" UL-FM</v>
          </cell>
          <cell r="C4436" t="str">
            <v>u</v>
          </cell>
          <cell r="D4436">
            <v>1</v>
          </cell>
        </row>
        <row r="4437">
          <cell r="A4437">
            <v>10606</v>
          </cell>
          <cell r="B4437" t="str">
            <v>Válvula de alivio de  Ø1/2"</v>
          </cell>
          <cell r="C4437" t="str">
            <v>u</v>
          </cell>
          <cell r="D4437">
            <v>1</v>
          </cell>
        </row>
        <row r="4438">
          <cell r="A4438">
            <v>10607</v>
          </cell>
          <cell r="B4438" t="str">
            <v>Válvula de alivio de  Ø4"</v>
          </cell>
          <cell r="C4438" t="str">
            <v>u</v>
          </cell>
          <cell r="D4438">
            <v>1</v>
          </cell>
        </row>
        <row r="4439">
          <cell r="A4439">
            <v>10608</v>
          </cell>
          <cell r="B4439" t="str">
            <v>Válvula de cierre rápido de  Ø1/2"</v>
          </cell>
          <cell r="C4439" t="str">
            <v>u</v>
          </cell>
          <cell r="D4439">
            <v>1</v>
          </cell>
        </row>
        <row r="4440">
          <cell r="A4440">
            <v>10609</v>
          </cell>
          <cell r="B4440" t="str">
            <v>Válvula siamesa</v>
          </cell>
          <cell r="C4440" t="str">
            <v>u</v>
          </cell>
          <cell r="D4440">
            <v>1</v>
          </cell>
        </row>
        <row r="4441">
          <cell r="A4441">
            <v>10610</v>
          </cell>
          <cell r="B4441" t="str">
            <v>Toma siamesa 3"x2½"x2½"</v>
          </cell>
          <cell r="C4441" t="str">
            <v>u</v>
          </cell>
          <cell r="D4441">
            <v>1</v>
          </cell>
          <cell r="E4441">
            <v>567.80999999999995</v>
          </cell>
        </row>
        <row r="4442">
          <cell r="A4442">
            <v>10611</v>
          </cell>
          <cell r="B4442" t="str">
            <v>CONEXIÓN SIAMESA, INCLUYE DOBLE CHAQUETA Y NIPLE</v>
          </cell>
          <cell r="C4442" t="str">
            <v>u</v>
          </cell>
          <cell r="D4442">
            <v>1</v>
          </cell>
          <cell r="E4442">
            <v>204.09</v>
          </cell>
        </row>
        <row r="4443">
          <cell r="A4443">
            <v>10612</v>
          </cell>
          <cell r="B4443" t="str">
            <v>Central de alarma de incenidos  análoga 4 zonas, 2 salidas UL</v>
          </cell>
          <cell r="C4443" t="str">
            <v>u</v>
          </cell>
          <cell r="D4443">
            <v>1</v>
          </cell>
          <cell r="E4443">
            <v>760.95</v>
          </cell>
        </row>
        <row r="4444">
          <cell r="A4444">
            <v>10613</v>
          </cell>
          <cell r="B4444" t="str">
            <v>Tendido de tubería HG de 1/2"</v>
          </cell>
          <cell r="C4444" t="str">
            <v>m</v>
          </cell>
          <cell r="D4444">
            <v>1</v>
          </cell>
          <cell r="E4444">
            <v>4.43</v>
          </cell>
        </row>
        <row r="4445">
          <cell r="A4445">
            <v>10614</v>
          </cell>
          <cell r="B4445" t="str">
            <v>Tendido de tubería HG de 1"</v>
          </cell>
          <cell r="C4445" t="str">
            <v>m</v>
          </cell>
          <cell r="D4445">
            <v>1</v>
          </cell>
          <cell r="E4445">
            <v>8.17</v>
          </cell>
        </row>
        <row r="4446">
          <cell r="A4446">
            <v>10615</v>
          </cell>
          <cell r="B4446" t="str">
            <v>Neplo HG 1"</v>
          </cell>
          <cell r="C4446" t="str">
            <v>m</v>
          </cell>
          <cell r="D4446">
            <v>1</v>
          </cell>
          <cell r="E4446">
            <v>7.79</v>
          </cell>
        </row>
        <row r="4447">
          <cell r="A4447">
            <v>10616</v>
          </cell>
          <cell r="B4447" t="str">
            <v>Universal HG 1"</v>
          </cell>
          <cell r="C4447" t="str">
            <v>u</v>
          </cell>
          <cell r="D4447">
            <v>1</v>
          </cell>
          <cell r="E4447">
            <v>6.47</v>
          </cell>
        </row>
        <row r="4448">
          <cell r="A4448">
            <v>10617</v>
          </cell>
          <cell r="B4448" t="str">
            <v>Válvula compuerta de bronce 1"</v>
          </cell>
          <cell r="C4448" t="str">
            <v>u</v>
          </cell>
          <cell r="D4448">
            <v>1</v>
          </cell>
          <cell r="E4448">
            <v>24.95</v>
          </cell>
        </row>
        <row r="4449">
          <cell r="A4449">
            <v>10618</v>
          </cell>
          <cell r="B4449" t="str">
            <v>Neplo HG 1/2"</v>
          </cell>
          <cell r="C4449" t="str">
            <v>m</v>
          </cell>
          <cell r="D4449">
            <v>1</v>
          </cell>
          <cell r="E4449">
            <v>1.71</v>
          </cell>
        </row>
        <row r="4450">
          <cell r="A4450">
            <v>10619</v>
          </cell>
          <cell r="B4450" t="str">
            <v>Tendido de tubería HG de 4"</v>
          </cell>
          <cell r="C4450" t="str">
            <v>m</v>
          </cell>
          <cell r="D4450">
            <v>1</v>
          </cell>
          <cell r="E4450">
            <v>35.89</v>
          </cell>
        </row>
        <row r="4451">
          <cell r="A4451">
            <v>10620</v>
          </cell>
          <cell r="B4451" t="str">
            <v>Tendido de tubería HG de 2"</v>
          </cell>
          <cell r="C4451" t="str">
            <v>m</v>
          </cell>
          <cell r="D4451">
            <v>1</v>
          </cell>
          <cell r="E4451">
            <v>25.91</v>
          </cell>
        </row>
        <row r="4452">
          <cell r="A4452">
            <v>10621</v>
          </cell>
          <cell r="B4452" t="str">
            <v>Universal HG 2"</v>
          </cell>
          <cell r="C4452" t="str">
            <v>u</v>
          </cell>
          <cell r="D4452">
            <v>1</v>
          </cell>
          <cell r="E4452">
            <v>9.3800000000000008</v>
          </cell>
        </row>
        <row r="4453">
          <cell r="A4453">
            <v>10622</v>
          </cell>
          <cell r="B4453" t="str">
            <v>Universal HG 1/2"</v>
          </cell>
          <cell r="C4453" t="str">
            <v>u</v>
          </cell>
          <cell r="D4453">
            <v>1</v>
          </cell>
          <cell r="E4453">
            <v>4.7</v>
          </cell>
        </row>
        <row r="4454">
          <cell r="A4454">
            <v>10623</v>
          </cell>
          <cell r="B4454" t="str">
            <v>Válvula check HG 1/2"</v>
          </cell>
          <cell r="C4454" t="str">
            <v>u</v>
          </cell>
          <cell r="D4454">
            <v>1</v>
          </cell>
          <cell r="E4454">
            <v>23.51</v>
          </cell>
        </row>
        <row r="4455">
          <cell r="A4455">
            <v>10624</v>
          </cell>
          <cell r="B4455" t="str">
            <v>Tapón macho HG 1/2"</v>
          </cell>
          <cell r="C4455" t="str">
            <v>u</v>
          </cell>
          <cell r="D4455">
            <v>1</v>
          </cell>
          <cell r="E4455">
            <v>0.76</v>
          </cell>
        </row>
        <row r="4456">
          <cell r="A4456">
            <v>10625</v>
          </cell>
          <cell r="B4456" t="str">
            <v>Válvula de corte HG 1/2"</v>
          </cell>
          <cell r="C4456" t="str">
            <v>u</v>
          </cell>
          <cell r="D4456">
            <v>1</v>
          </cell>
          <cell r="E4456">
            <v>28.49</v>
          </cell>
        </row>
        <row r="4457">
          <cell r="A4457">
            <v>10626</v>
          </cell>
          <cell r="B4457" t="str">
            <v>Tapón PVC H-EC 1/2"</v>
          </cell>
          <cell r="C4457" t="str">
            <v>u</v>
          </cell>
          <cell r="D4457">
            <v>1</v>
          </cell>
          <cell r="E4457">
            <v>1.35</v>
          </cell>
        </row>
        <row r="4458">
          <cell r="A4458">
            <v>10627</v>
          </cell>
          <cell r="B4458" t="str">
            <v>Tapón PVC H-EC 20mm</v>
          </cell>
          <cell r="C4458" t="str">
            <v>u</v>
          </cell>
          <cell r="D4458">
            <v>1</v>
          </cell>
          <cell r="E4458">
            <v>1.18</v>
          </cell>
        </row>
        <row r="4459">
          <cell r="A4459">
            <v>10628</v>
          </cell>
          <cell r="B4459" t="str">
            <v>Tapón PVC H-EC 25mm</v>
          </cell>
          <cell r="C4459" t="str">
            <v>u</v>
          </cell>
          <cell r="D4459">
            <v>1</v>
          </cell>
          <cell r="E4459">
            <v>1.37</v>
          </cell>
        </row>
        <row r="4460">
          <cell r="A4460">
            <v>10629</v>
          </cell>
          <cell r="B4460" t="str">
            <v>Tapón PVC H-EC 32mm</v>
          </cell>
          <cell r="C4460" t="str">
            <v>u</v>
          </cell>
          <cell r="D4460">
            <v>1</v>
          </cell>
          <cell r="E4460">
            <v>1.25</v>
          </cell>
        </row>
        <row r="4461">
          <cell r="A4461">
            <v>10630</v>
          </cell>
          <cell r="B4461" t="str">
            <v>Central de incendios direccionable con 2 lazos basica</v>
          </cell>
          <cell r="C4461" t="str">
            <v>u</v>
          </cell>
          <cell r="D4461">
            <v>1</v>
          </cell>
          <cell r="E4461">
            <v>1397.52</v>
          </cell>
        </row>
        <row r="4462">
          <cell r="A4462">
            <v>10631</v>
          </cell>
          <cell r="B4462" t="str">
            <v>Detector de humo direccionable fotoeléctrico basico</v>
          </cell>
          <cell r="C4462" t="str">
            <v>u</v>
          </cell>
          <cell r="D4462">
            <v>1</v>
          </cell>
          <cell r="E4462">
            <v>119.64</v>
          </cell>
        </row>
        <row r="4463">
          <cell r="A4463">
            <v>10632</v>
          </cell>
          <cell r="B4463" t="str">
            <v xml:space="preserve">Detector de calor térmico </v>
          </cell>
          <cell r="C4463" t="str">
            <v>u</v>
          </cell>
          <cell r="D4463">
            <v>1</v>
          </cell>
          <cell r="E4463">
            <v>139.58000000000001</v>
          </cell>
        </row>
        <row r="4464">
          <cell r="A4464">
            <v>10633</v>
          </cell>
          <cell r="B4464" t="str">
            <v>Estacion manual de emergencia direccionable</v>
          </cell>
          <cell r="C4464" t="str">
            <v>u</v>
          </cell>
          <cell r="D4464">
            <v>1</v>
          </cell>
          <cell r="E4464">
            <v>182.18</v>
          </cell>
        </row>
        <row r="4465">
          <cell r="A4465">
            <v>10634</v>
          </cell>
        </row>
        <row r="4466">
          <cell r="A4466">
            <v>10635</v>
          </cell>
        </row>
        <row r="4468">
          <cell r="B4468" t="str">
            <v>MEDIO AMBIENTE</v>
          </cell>
        </row>
        <row r="4469">
          <cell r="A4469">
            <v>11000</v>
          </cell>
          <cell r="B4469" t="str">
            <v>Afiches informativos</v>
          </cell>
          <cell r="C4469" t="str">
            <v>u</v>
          </cell>
          <cell r="D4469">
            <v>1</v>
          </cell>
          <cell r="E4469">
            <v>2.0499999999999998</v>
          </cell>
        </row>
        <row r="4470">
          <cell r="A4470">
            <v>11001</v>
          </cell>
          <cell r="B4470" t="str">
            <v>Agua para control de polvo</v>
          </cell>
          <cell r="C4470" t="str">
            <v>m3</v>
          </cell>
          <cell r="D4470">
            <v>1</v>
          </cell>
          <cell r="E4470">
            <v>3.34</v>
          </cell>
        </row>
        <row r="4471">
          <cell r="A4471">
            <v>11002</v>
          </cell>
          <cell r="B4471" t="str">
            <v xml:space="preserve">Absorbente químico para derrames </v>
          </cell>
          <cell r="C4471" t="str">
            <v>qq</v>
          </cell>
          <cell r="D4471">
            <v>1</v>
          </cell>
          <cell r="E4471">
            <v>83.61</v>
          </cell>
        </row>
        <row r="4472">
          <cell r="A4472">
            <v>11003</v>
          </cell>
          <cell r="B4472" t="str">
            <v>Área de almacenamiento de combustible incluye cubeto</v>
          </cell>
          <cell r="C4472" t="str">
            <v>m2</v>
          </cell>
          <cell r="D4472">
            <v>1</v>
          </cell>
          <cell r="E4472">
            <v>74.63</v>
          </cell>
        </row>
        <row r="4473">
          <cell r="A4473">
            <v>11004</v>
          </cell>
          <cell r="B4473" t="str">
            <v>Analisis de ruido ambiental</v>
          </cell>
          <cell r="C4473" t="str">
            <v>u</v>
          </cell>
          <cell r="D4473">
            <v>1</v>
          </cell>
          <cell r="E4473">
            <v>282.12</v>
          </cell>
        </row>
        <row r="4474">
          <cell r="A4474">
            <v>11005</v>
          </cell>
          <cell r="B4474" t="str">
            <v>Tachos metálicos para almacenar desechos)</v>
          </cell>
          <cell r="C4474" t="str">
            <v>u</v>
          </cell>
          <cell r="D4474">
            <v>1</v>
          </cell>
          <cell r="E4474">
            <v>52.19</v>
          </cell>
        </row>
        <row r="4475">
          <cell r="A4475">
            <v>11006</v>
          </cell>
          <cell r="B4475" t="str">
            <v>Baterías sanitarias portátil (Alquiler 2 unidades) incluye inst. y desinstalación</v>
          </cell>
          <cell r="C4475" t="str">
            <v>mes</v>
          </cell>
          <cell r="D4475">
            <v>1</v>
          </cell>
          <cell r="E4475">
            <v>474.31</v>
          </cell>
        </row>
        <row r="4476">
          <cell r="A4476">
            <v>11007</v>
          </cell>
          <cell r="B4476" t="str">
            <v>Bodega provisional de madera(guachimania cubierta de zinc)</v>
          </cell>
          <cell r="C4476" t="str">
            <v>m2</v>
          </cell>
          <cell r="D4476">
            <v>1</v>
          </cell>
          <cell r="E4476">
            <v>32.17</v>
          </cell>
        </row>
        <row r="4477">
          <cell r="A4477">
            <v>11008</v>
          </cell>
          <cell r="B4477" t="str">
            <v>Botiquín de primeros auxilios</v>
          </cell>
          <cell r="C4477" t="str">
            <v>u</v>
          </cell>
          <cell r="D4477">
            <v>1</v>
          </cell>
          <cell r="E4477">
            <v>87.32</v>
          </cell>
        </row>
        <row r="4478">
          <cell r="A4478">
            <v>11009</v>
          </cell>
          <cell r="B4478" t="str">
            <v>Bodega provisional de madera</v>
          </cell>
          <cell r="C4478" t="str">
            <v>m2</v>
          </cell>
          <cell r="D4478">
            <v>1</v>
          </cell>
          <cell r="E4478">
            <v>33.94</v>
          </cell>
        </row>
        <row r="4479">
          <cell r="A4479">
            <v>11010</v>
          </cell>
          <cell r="B4479" t="str">
            <v>Área para almacenamiento temporal de desechos sólidos</v>
          </cell>
          <cell r="C4479" t="str">
            <v>m2</v>
          </cell>
          <cell r="D4479">
            <v>1</v>
          </cell>
          <cell r="E4479">
            <v>40.380000000000003</v>
          </cell>
        </row>
        <row r="4480">
          <cell r="A4480">
            <v>11011</v>
          </cell>
          <cell r="B4480" t="str">
            <v>Carnet de identificación</v>
          </cell>
          <cell r="C4480" t="str">
            <v>u</v>
          </cell>
          <cell r="D4480">
            <v>1</v>
          </cell>
          <cell r="E4480">
            <v>3.59</v>
          </cell>
        </row>
        <row r="4481">
          <cell r="A4481">
            <v>11012</v>
          </cell>
          <cell r="B4481" t="str">
            <v>Charlas de socialización/concienciación y Educación Ambiental a la comunidad</v>
          </cell>
          <cell r="C4481" t="str">
            <v>u</v>
          </cell>
          <cell r="D4481">
            <v>1</v>
          </cell>
          <cell r="E4481">
            <v>428.78</v>
          </cell>
        </row>
        <row r="4482">
          <cell r="A4482">
            <v>11013</v>
          </cell>
          <cell r="B4482" t="str">
            <v>Charlas de capacitación al personal (Manejo ambiental y Seguridad Industrial)</v>
          </cell>
          <cell r="C4482" t="str">
            <v>u</v>
          </cell>
          <cell r="D4482">
            <v>1</v>
          </cell>
          <cell r="E4482">
            <v>226.53</v>
          </cell>
        </row>
        <row r="4483">
          <cell r="A4483">
            <v>11014</v>
          </cell>
          <cell r="B4483" t="str">
            <v>Cuñas radiales</v>
          </cell>
          <cell r="C4483" t="str">
            <v>u</v>
          </cell>
          <cell r="D4483">
            <v>1</v>
          </cell>
          <cell r="E4483">
            <v>3.85</v>
          </cell>
        </row>
        <row r="4484">
          <cell r="A4484">
            <v>11015</v>
          </cell>
          <cell r="B4484" t="str">
            <v>Conos de seguridad reflectivos</v>
          </cell>
          <cell r="C4484" t="str">
            <v>u</v>
          </cell>
          <cell r="D4484">
            <v>1</v>
          </cell>
          <cell r="E4484">
            <v>23.08</v>
          </cell>
        </row>
        <row r="4485">
          <cell r="A4485">
            <v>11016</v>
          </cell>
          <cell r="B4485" t="str">
            <v>Cinta de señalización</v>
          </cell>
          <cell r="C4485" t="str">
            <v>m</v>
          </cell>
          <cell r="D4485">
            <v>1</v>
          </cell>
          <cell r="E4485">
            <v>0.28000000000000003</v>
          </cell>
        </row>
        <row r="4486">
          <cell r="A4486">
            <v>11017</v>
          </cell>
          <cell r="B4486" t="str">
            <v>Equipo de protección personal para visitas</v>
          </cell>
          <cell r="C4486" t="str">
            <v>u</v>
          </cell>
          <cell r="D4486">
            <v>1</v>
          </cell>
          <cell r="E4486">
            <v>2.57</v>
          </cell>
        </row>
        <row r="4487">
          <cell r="A4487">
            <v>11018</v>
          </cell>
          <cell r="B4487" t="str">
            <v>Equipo de protección para trabajo en alturas</v>
          </cell>
          <cell r="C4487" t="str">
            <v>u</v>
          </cell>
          <cell r="D4487">
            <v>1</v>
          </cell>
          <cell r="E4487">
            <v>224.41</v>
          </cell>
        </row>
        <row r="4488">
          <cell r="A4488">
            <v>11019</v>
          </cell>
          <cell r="B4488" t="str">
            <v>Equipo de protección especial para suelda</v>
          </cell>
          <cell r="C4488" t="str">
            <v>u</v>
          </cell>
          <cell r="D4488">
            <v>1</v>
          </cell>
          <cell r="E4488">
            <v>196.21</v>
          </cell>
        </row>
        <row r="4489">
          <cell r="A4489">
            <v>11020</v>
          </cell>
          <cell r="B4489" t="str">
            <v>Letrero de información de obra 2,4X4,8 M</v>
          </cell>
          <cell r="C4489" t="str">
            <v>u</v>
          </cell>
          <cell r="D4489">
            <v>1</v>
          </cell>
          <cell r="E4489">
            <v>1278.23</v>
          </cell>
        </row>
        <row r="4490">
          <cell r="A4490">
            <v>11021</v>
          </cell>
          <cell r="B4490" t="str">
            <v>Letreros  de obra 4,0X6,0 M</v>
          </cell>
          <cell r="C4490" t="str">
            <v>u</v>
          </cell>
          <cell r="D4490">
            <v>1</v>
          </cell>
          <cell r="E4490">
            <v>2305.66</v>
          </cell>
        </row>
        <row r="4491">
          <cell r="A4491">
            <v>11022</v>
          </cell>
          <cell r="B4491" t="str">
            <v>Pozo séptico 3x2*2</v>
          </cell>
          <cell r="C4491" t="str">
            <v>u</v>
          </cell>
          <cell r="D4491">
            <v>1</v>
          </cell>
          <cell r="E4491">
            <v>1004.11</v>
          </cell>
        </row>
        <row r="4492">
          <cell r="A4492">
            <v>11023</v>
          </cell>
          <cell r="B4492" t="str">
            <v>Letrero informativos de obra de 3x6m</v>
          </cell>
          <cell r="C4492" t="str">
            <v>u</v>
          </cell>
          <cell r="D4492">
            <v>1</v>
          </cell>
          <cell r="E4492">
            <v>1818.37</v>
          </cell>
        </row>
        <row r="4493">
          <cell r="A4493">
            <v>11024</v>
          </cell>
          <cell r="B4493" t="str">
            <v>Malla de protección de polvo (yute)</v>
          </cell>
          <cell r="C4493" t="str">
            <v>m</v>
          </cell>
          <cell r="D4493">
            <v>1</v>
          </cell>
          <cell r="E4493">
            <v>1.73</v>
          </cell>
        </row>
        <row r="4494">
          <cell r="A4494">
            <v>11025</v>
          </cell>
          <cell r="B4494" t="str">
            <v>Cinta de señalización con barreras móviles</v>
          </cell>
          <cell r="C4494" t="str">
            <v>m</v>
          </cell>
          <cell r="D4494">
            <v>1</v>
          </cell>
          <cell r="E4494">
            <v>5.08</v>
          </cell>
        </row>
        <row r="4495">
          <cell r="A4495">
            <v>11026</v>
          </cell>
          <cell r="B4495" t="str">
            <v>letrina sanitaria (incluye fosa séptica)</v>
          </cell>
          <cell r="C4495" t="str">
            <v>u</v>
          </cell>
          <cell r="D4495">
            <v>1</v>
          </cell>
          <cell r="E4495">
            <v>1020.3</v>
          </cell>
        </row>
        <row r="4496">
          <cell r="A4496">
            <v>11027</v>
          </cell>
          <cell r="B4496" t="str">
            <v>Fosa para desechos biodegradables (sólidos)</v>
          </cell>
          <cell r="C4496" t="str">
            <v>m2</v>
          </cell>
          <cell r="D4496">
            <v>1</v>
          </cell>
          <cell r="E4496">
            <v>14.09</v>
          </cell>
        </row>
        <row r="4497">
          <cell r="A4497">
            <v>11028</v>
          </cell>
          <cell r="B4497" t="str">
            <v>Cerramiento provisional para disposición de escombros</v>
          </cell>
          <cell r="C4497" t="str">
            <v>m</v>
          </cell>
          <cell r="D4497">
            <v>1</v>
          </cell>
          <cell r="E4497">
            <v>3.31</v>
          </cell>
        </row>
        <row r="4498">
          <cell r="A4498">
            <v>11029</v>
          </cell>
          <cell r="B4498" t="str">
            <v>Plástico para cubrir materiales</v>
          </cell>
          <cell r="C4498" t="str">
            <v>m</v>
          </cell>
          <cell r="D4498">
            <v>1</v>
          </cell>
          <cell r="E4498">
            <v>2.2000000000000002</v>
          </cell>
        </row>
        <row r="4499">
          <cell r="A4499">
            <v>11030</v>
          </cell>
          <cell r="B4499" t="str">
            <v>Equipo de protección básico</v>
          </cell>
          <cell r="C4499" t="str">
            <v>u</v>
          </cell>
          <cell r="D4499">
            <v>1</v>
          </cell>
          <cell r="E4499">
            <v>69.64</v>
          </cell>
        </row>
        <row r="4500">
          <cell r="A4500">
            <v>11031</v>
          </cell>
          <cell r="B4500" t="str">
            <v>Base de madera para mezcla de hormigón</v>
          </cell>
          <cell r="C4500" t="str">
            <v>u</v>
          </cell>
          <cell r="D4500">
            <v>1</v>
          </cell>
          <cell r="E4500">
            <v>23.71</v>
          </cell>
        </row>
        <row r="4501">
          <cell r="A4501">
            <v>11032</v>
          </cell>
          <cell r="B4501" t="str">
            <v>Tachos metálicos de 55 glns para barricadas</v>
          </cell>
          <cell r="C4501" t="str">
            <v>u</v>
          </cell>
          <cell r="D4501">
            <v>1</v>
          </cell>
          <cell r="E4501">
            <v>37.299999999999997</v>
          </cell>
        </row>
        <row r="4502">
          <cell r="A4502">
            <v>11033</v>
          </cell>
          <cell r="B4502" t="str">
            <v>Arboles de sombra</v>
          </cell>
          <cell r="C4502" t="str">
            <v>u</v>
          </cell>
          <cell r="D4502">
            <v>1</v>
          </cell>
          <cell r="E4502">
            <v>23.99</v>
          </cell>
        </row>
        <row r="4503">
          <cell r="A4503">
            <v>11034</v>
          </cell>
          <cell r="B4503" t="str">
            <v>Palmeras</v>
          </cell>
          <cell r="C4503" t="str">
            <v>u</v>
          </cell>
          <cell r="D4503">
            <v>1</v>
          </cell>
          <cell r="E4503">
            <v>36.81</v>
          </cell>
        </row>
        <row r="4504">
          <cell r="A4504">
            <v>11035</v>
          </cell>
          <cell r="B4504" t="str">
            <v>Jardinerias incluye cesped abono cisco de café</v>
          </cell>
          <cell r="C4504" t="str">
            <v>m2</v>
          </cell>
          <cell r="D4504">
            <v>1</v>
          </cell>
          <cell r="E4504">
            <v>10.27</v>
          </cell>
        </row>
        <row r="4505">
          <cell r="A4505">
            <v>11036</v>
          </cell>
          <cell r="B4505" t="str">
            <v>Gestion de residuos solidos</v>
          </cell>
          <cell r="C4505" t="str">
            <v>kg</v>
          </cell>
          <cell r="D4505">
            <v>1</v>
          </cell>
          <cell r="E4505">
            <v>0.72</v>
          </cell>
        </row>
        <row r="4506">
          <cell r="A4506">
            <v>11037</v>
          </cell>
          <cell r="B4506" t="str">
            <v>Señaletica interior fotoluminicente en acrílico de 30x20cm</v>
          </cell>
          <cell r="C4506" t="str">
            <v>u</v>
          </cell>
          <cell r="D4506">
            <v>1</v>
          </cell>
          <cell r="E4506">
            <v>37.07</v>
          </cell>
        </row>
        <row r="4507">
          <cell r="A4507">
            <v>11038</v>
          </cell>
          <cell r="B4507" t="str">
            <v>Contenedor para almacenar desechos peligrosos</v>
          </cell>
          <cell r="C4507" t="str">
            <v>u</v>
          </cell>
          <cell r="D4507">
            <v>1</v>
          </cell>
          <cell r="E4507">
            <v>154.22999999999999</v>
          </cell>
        </row>
        <row r="4508">
          <cell r="A4508">
            <v>11039</v>
          </cell>
          <cell r="B4508" t="str">
            <v>Mensaje de prensa escrita 1pag.</v>
          </cell>
          <cell r="C4508" t="str">
            <v>u</v>
          </cell>
          <cell r="D4508">
            <v>1</v>
          </cell>
          <cell r="E4508">
            <v>1035.81</v>
          </cell>
        </row>
        <row r="4509">
          <cell r="A4509">
            <v>11040</v>
          </cell>
          <cell r="B4509" t="str">
            <v>Trampa de grasa y aceites(geomembrana)</v>
          </cell>
          <cell r="C4509" t="str">
            <v>u</v>
          </cell>
          <cell r="D4509">
            <v>1</v>
          </cell>
          <cell r="E4509">
            <v>497.35</v>
          </cell>
        </row>
        <row r="4510">
          <cell r="A4510">
            <v>11041</v>
          </cell>
          <cell r="B4510" t="str">
            <v>Trampa provisional de grasa y aceites(hormigón)</v>
          </cell>
          <cell r="C4510" t="str">
            <v>u</v>
          </cell>
          <cell r="D4510">
            <v>1</v>
          </cell>
          <cell r="E4510">
            <v>1048.5899999999999</v>
          </cell>
        </row>
        <row r="4511">
          <cell r="A4511">
            <v>11042</v>
          </cell>
          <cell r="B4511" t="str">
            <v>Trípticos informativos A4 a color</v>
          </cell>
          <cell r="C4511" t="str">
            <v>u</v>
          </cell>
          <cell r="D4511">
            <v>1</v>
          </cell>
          <cell r="E4511">
            <v>1.56</v>
          </cell>
        </row>
        <row r="4512">
          <cell r="A4512">
            <v>11043</v>
          </cell>
          <cell r="B4512" t="str">
            <v>Tolva para desechos sólidos</v>
          </cell>
          <cell r="C4512" t="str">
            <v>u</v>
          </cell>
          <cell r="D4512">
            <v>1</v>
          </cell>
          <cell r="E4512">
            <v>320.82</v>
          </cell>
        </row>
        <row r="4513">
          <cell r="A4513">
            <v>11044</v>
          </cell>
          <cell r="B4513" t="str">
            <v>Señalización de seguridad tipo pedestal 0,60x0,60</v>
          </cell>
          <cell r="C4513" t="str">
            <v>u</v>
          </cell>
          <cell r="D4513">
            <v>1</v>
          </cell>
          <cell r="E4513">
            <v>100.85</v>
          </cell>
        </row>
        <row r="4514">
          <cell r="A4514">
            <v>11045</v>
          </cell>
          <cell r="B4514" t="str">
            <v>Señalización de seguridad tipo caballete  0,70x0,50</v>
          </cell>
          <cell r="C4514" t="str">
            <v>u</v>
          </cell>
          <cell r="D4514">
            <v>1</v>
          </cell>
          <cell r="E4514">
            <v>100.85</v>
          </cell>
        </row>
        <row r="4515">
          <cell r="A4515">
            <v>11046</v>
          </cell>
          <cell r="B4515" t="str">
            <v>Plantación de areas verdes</v>
          </cell>
          <cell r="C4515" t="str">
            <v>u</v>
          </cell>
          <cell r="D4515">
            <v>1</v>
          </cell>
          <cell r="E4515">
            <v>599.73</v>
          </cell>
        </row>
        <row r="4516">
          <cell r="A4516">
            <v>11047</v>
          </cell>
          <cell r="B4516" t="str">
            <v>Señalización de seguridad o preventiva</v>
          </cell>
          <cell r="C4516" t="str">
            <v>m2</v>
          </cell>
          <cell r="D4516">
            <v>1</v>
          </cell>
          <cell r="E4516">
            <v>164.49</v>
          </cell>
        </row>
        <row r="4517">
          <cell r="A4517">
            <v>11048</v>
          </cell>
          <cell r="B4517" t="str">
            <v>Letrero informativos de 1,2x2,4m</v>
          </cell>
          <cell r="C4517" t="str">
            <v>u</v>
          </cell>
          <cell r="D4517">
            <v>1</v>
          </cell>
          <cell r="E4517">
            <v>364.54</v>
          </cell>
        </row>
        <row r="4518">
          <cell r="A4518">
            <v>11049</v>
          </cell>
          <cell r="B4518" t="str">
            <v>Puente de paso provisional</v>
          </cell>
          <cell r="C4518" t="str">
            <v>u</v>
          </cell>
          <cell r="D4518">
            <v>1</v>
          </cell>
          <cell r="E4518">
            <v>33.32</v>
          </cell>
        </row>
        <row r="4519">
          <cell r="A4519">
            <v>11050</v>
          </cell>
          <cell r="B4519" t="str">
            <v>Señalización de reglamentación</v>
          </cell>
          <cell r="C4519" t="str">
            <v>m2</v>
          </cell>
          <cell r="D4519">
            <v>1</v>
          </cell>
          <cell r="E4519">
            <v>175.95</v>
          </cell>
        </row>
        <row r="4520">
          <cell r="A4520">
            <v>11051</v>
          </cell>
          <cell r="B4520" t="str">
            <v>Señalización de seguridad tipo pedestal 1,20x0,60</v>
          </cell>
          <cell r="C4520" t="str">
            <v>u</v>
          </cell>
          <cell r="D4520">
            <v>1</v>
          </cell>
          <cell r="E4520">
            <v>129.02000000000001</v>
          </cell>
        </row>
        <row r="4521">
          <cell r="A4521">
            <v>11052</v>
          </cell>
          <cell r="B4521" t="str">
            <v>Rótulos ambientales de 1,20x0,80 tipo pedestal</v>
          </cell>
          <cell r="C4521" t="str">
            <v>u</v>
          </cell>
          <cell r="D4521">
            <v>1</v>
          </cell>
          <cell r="E4521">
            <v>189.92</v>
          </cell>
        </row>
        <row r="4522">
          <cell r="A4522">
            <v>11053</v>
          </cell>
          <cell r="B4522" t="str">
            <v>Señalización de seguridad tipo caballete 1,20x0,60</v>
          </cell>
          <cell r="C4522" t="str">
            <v>u</v>
          </cell>
          <cell r="D4522">
            <v>1</v>
          </cell>
          <cell r="E4522">
            <v>167.49</v>
          </cell>
        </row>
        <row r="4523">
          <cell r="A4523">
            <v>11054</v>
          </cell>
          <cell r="B4523" t="str">
            <v>Tachos plásticos para almacenar desechos incluye. Instalación</v>
          </cell>
          <cell r="C4523" t="str">
            <v>u</v>
          </cell>
          <cell r="D4523">
            <v>1</v>
          </cell>
          <cell r="E4523">
            <v>53.1</v>
          </cell>
        </row>
        <row r="4524">
          <cell r="A4524">
            <v>11055</v>
          </cell>
          <cell r="B4524" t="str">
            <v>Instalación de batería sanitaria provisional</v>
          </cell>
          <cell r="C4524" t="str">
            <v>u</v>
          </cell>
          <cell r="D4524">
            <v>1</v>
          </cell>
          <cell r="E4524">
            <v>93.16</v>
          </cell>
        </row>
        <row r="4525">
          <cell r="A4525">
            <v>11056</v>
          </cell>
          <cell r="B4525" t="str">
            <v>Pajillas verdes</v>
          </cell>
          <cell r="C4525" t="str">
            <v>u</v>
          </cell>
          <cell r="D4525">
            <v>1</v>
          </cell>
          <cell r="E4525">
            <v>6.64</v>
          </cell>
        </row>
        <row r="4526">
          <cell r="A4526">
            <v>11057</v>
          </cell>
          <cell r="B4526" t="str">
            <v>Vincas</v>
          </cell>
          <cell r="C4526" t="str">
            <v>u</v>
          </cell>
          <cell r="D4526">
            <v>1</v>
          </cell>
          <cell r="E4526">
            <v>7.23</v>
          </cell>
        </row>
        <row r="4527">
          <cell r="A4527">
            <v>11058</v>
          </cell>
          <cell r="B4527" t="str">
            <v>Agapanthus</v>
          </cell>
          <cell r="C4527" t="str">
            <v>u</v>
          </cell>
          <cell r="D4527">
            <v>1</v>
          </cell>
          <cell r="E4527">
            <v>7.23</v>
          </cell>
        </row>
        <row r="4528">
          <cell r="A4528">
            <v>11059</v>
          </cell>
          <cell r="B4528" t="str">
            <v>Lavanda</v>
          </cell>
          <cell r="C4528" t="str">
            <v>u</v>
          </cell>
          <cell r="D4528">
            <v>1</v>
          </cell>
          <cell r="E4528">
            <v>7.23</v>
          </cell>
        </row>
        <row r="4529">
          <cell r="A4529">
            <v>11060</v>
          </cell>
          <cell r="B4529" t="str">
            <v>Espirea</v>
          </cell>
          <cell r="C4529" t="str">
            <v>u</v>
          </cell>
          <cell r="D4529">
            <v>1</v>
          </cell>
          <cell r="E4529">
            <v>7.23</v>
          </cell>
        </row>
        <row r="4530">
          <cell r="A4530">
            <v>11061</v>
          </cell>
          <cell r="B4530" t="str">
            <v>Lilola</v>
          </cell>
          <cell r="C4530" t="str">
            <v>u</v>
          </cell>
          <cell r="D4530">
            <v>1</v>
          </cell>
          <cell r="E4530">
            <v>7.23</v>
          </cell>
        </row>
        <row r="4531">
          <cell r="A4531">
            <v>11062</v>
          </cell>
          <cell r="B4531" t="str">
            <v>Bambu</v>
          </cell>
          <cell r="C4531" t="str">
            <v>u</v>
          </cell>
          <cell r="D4531">
            <v>1</v>
          </cell>
          <cell r="E4531">
            <v>8.51</v>
          </cell>
        </row>
        <row r="4532">
          <cell r="A4532">
            <v>11063</v>
          </cell>
          <cell r="B4532" t="str">
            <v>Portamacetas de listones de madera (60x60)</v>
          </cell>
          <cell r="C4532" t="str">
            <v>u</v>
          </cell>
          <cell r="D4532">
            <v>1</v>
          </cell>
          <cell r="E4532">
            <v>17.329999999999998</v>
          </cell>
        </row>
        <row r="4533">
          <cell r="A4533">
            <v>11064</v>
          </cell>
          <cell r="B4533" t="str">
            <v>Tachos de basura incluye base H.A madera y herrajes</v>
          </cell>
          <cell r="C4533" t="str">
            <v>u</v>
          </cell>
          <cell r="D4533">
            <v>1</v>
          </cell>
          <cell r="E4533">
            <v>545.85</v>
          </cell>
        </row>
        <row r="4534">
          <cell r="A4534">
            <v>11065</v>
          </cell>
          <cell r="B4534" t="str">
            <v>Garita de guardia</v>
          </cell>
          <cell r="C4534" t="str">
            <v>u</v>
          </cell>
          <cell r="D4534">
            <v>1</v>
          </cell>
          <cell r="E4534">
            <v>1931.06</v>
          </cell>
        </row>
        <row r="4535">
          <cell r="A4535">
            <v>11066</v>
          </cell>
          <cell r="B4535" t="str">
            <v>Directorio en vidrio 8mm</v>
          </cell>
          <cell r="C4535" t="str">
            <v>u</v>
          </cell>
          <cell r="D4535">
            <v>1</v>
          </cell>
          <cell r="E4535">
            <v>648.33000000000004</v>
          </cell>
        </row>
        <row r="4536">
          <cell r="A4536">
            <v>11067</v>
          </cell>
          <cell r="B4536" t="str">
            <v>Marca y flecha con pintura termoplas e= 2,3mm en seco</v>
          </cell>
          <cell r="C4536" t="str">
            <v>m2</v>
          </cell>
          <cell r="D4536">
            <v>1</v>
          </cell>
          <cell r="E4536">
            <v>46.25</v>
          </cell>
        </row>
        <row r="4537">
          <cell r="A4537">
            <v>11068</v>
          </cell>
          <cell r="B4537" t="str">
            <v>Marca pavimento separacion carril entrecortado A=12,5cm con pintura termoplas e= 2,3mm en seco</v>
          </cell>
          <cell r="C4537" t="str">
            <v>km</v>
          </cell>
          <cell r="D4537">
            <v>1</v>
          </cell>
          <cell r="E4537">
            <v>6804.39</v>
          </cell>
        </row>
        <row r="4538">
          <cell r="A4538">
            <v>11069</v>
          </cell>
          <cell r="B4538" t="str">
            <v>Construccion e instalacion letreros aluminio/señal/reglamentaria</v>
          </cell>
          <cell r="C4538" t="str">
            <v>m2</v>
          </cell>
          <cell r="D4538">
            <v>1</v>
          </cell>
          <cell r="E4538">
            <v>159.54</v>
          </cell>
        </row>
        <row r="4539">
          <cell r="A4539">
            <v>11070</v>
          </cell>
          <cell r="B4539" t="str">
            <v>Suministro e instalacion/perfil-omega-epox. Dado  H.A/señal/reglamentaria</v>
          </cell>
          <cell r="C4539" t="str">
            <v>m</v>
          </cell>
          <cell r="D4539">
            <v>1</v>
          </cell>
          <cell r="E4539">
            <v>14.45</v>
          </cell>
        </row>
        <row r="4540">
          <cell r="A4540">
            <v>11071</v>
          </cell>
          <cell r="B4540" t="str">
            <v>Paleta reflectiva d= 75cm con señal de pare y siga</v>
          </cell>
          <cell r="C4540" t="str">
            <v>u</v>
          </cell>
          <cell r="D4540">
            <v>1</v>
          </cell>
          <cell r="E4540">
            <v>25.65</v>
          </cell>
        </row>
        <row r="4541">
          <cell r="A4541">
            <v>11072</v>
          </cell>
          <cell r="B4541" t="str">
            <v>Análisis material particulado en el ambiente</v>
          </cell>
          <cell r="C4541" t="str">
            <v>u</v>
          </cell>
          <cell r="D4541">
            <v>1</v>
          </cell>
          <cell r="E4541">
            <v>153.88999999999999</v>
          </cell>
        </row>
        <row r="4542">
          <cell r="A4542">
            <v>11073</v>
          </cell>
          <cell r="B4542" t="str">
            <v>material para siembra de plantas</v>
          </cell>
          <cell r="C4542" t="str">
            <v>m3</v>
          </cell>
          <cell r="D4542">
            <v>1</v>
          </cell>
          <cell r="E4542">
            <v>23.67</v>
          </cell>
        </row>
        <row r="4543">
          <cell r="A4543">
            <v>11074</v>
          </cell>
          <cell r="B4543" t="str">
            <v>Alcorque de 1x1m</v>
          </cell>
          <cell r="C4543" t="str">
            <v>u</v>
          </cell>
          <cell r="D4543">
            <v>1</v>
          </cell>
          <cell r="E4543">
            <v>15.96</v>
          </cell>
        </row>
        <row r="4544">
          <cell r="A4544">
            <v>11075</v>
          </cell>
          <cell r="B4544" t="str">
            <v>Plantacion de arbolesH=1,50m Tulipan africano y lluvia de oro incluye riego</v>
          </cell>
          <cell r="C4544" t="str">
            <v>u</v>
          </cell>
          <cell r="D4544">
            <v>1</v>
          </cell>
          <cell r="E4544">
            <v>33.619999999999997</v>
          </cell>
        </row>
        <row r="4545">
          <cell r="A4545">
            <v>11076</v>
          </cell>
          <cell r="B4545" t="str">
            <v>Plantacion de especies medianas cactaceas H=0,50-a 1,50m incluye riego</v>
          </cell>
          <cell r="C4545" t="str">
            <v>u</v>
          </cell>
          <cell r="D4545">
            <v>1</v>
          </cell>
          <cell r="E4545">
            <v>20.96</v>
          </cell>
        </row>
        <row r="4546">
          <cell r="A4546">
            <v>11077</v>
          </cell>
          <cell r="B4546" t="str">
            <v>Plantacion de especies menores y plantas de adorno ubicadas como pie de arbol incluye riego</v>
          </cell>
          <cell r="C4546" t="str">
            <v>u</v>
          </cell>
          <cell r="D4546">
            <v>1</v>
          </cell>
          <cell r="E4546">
            <v>6.69</v>
          </cell>
        </row>
        <row r="4547">
          <cell r="A4547">
            <v>11078</v>
          </cell>
          <cell r="B4547" t="str">
            <v>Logotipo (en alucobon 3mm adhesivo e impresión dig 1440DP)</v>
          </cell>
          <cell r="C4547" t="str">
            <v>m2</v>
          </cell>
          <cell r="D4547">
            <v>1</v>
          </cell>
          <cell r="E4547">
            <v>139.16</v>
          </cell>
        </row>
        <row r="4548">
          <cell r="A4548">
            <v>11079</v>
          </cell>
          <cell r="B4548" t="str">
            <v>Letras Ecuador amo la vida esmalte sintetico automotriz</v>
          </cell>
          <cell r="C4548" t="str">
            <v>m2</v>
          </cell>
          <cell r="D4548">
            <v>1</v>
          </cell>
          <cell r="E4548">
            <v>63.66</v>
          </cell>
        </row>
        <row r="4549">
          <cell r="A4549">
            <v>11080</v>
          </cell>
          <cell r="B4549" t="str">
            <v xml:space="preserve">Pintada de letrero( vivienda fiscal) de 4,40x1,2m </v>
          </cell>
          <cell r="C4549" t="str">
            <v>m2</v>
          </cell>
          <cell r="D4549">
            <v>1</v>
          </cell>
          <cell r="E4549">
            <v>38.14</v>
          </cell>
        </row>
        <row r="4550">
          <cell r="A4550">
            <v>11081</v>
          </cell>
          <cell r="B4550" t="str">
            <v>Mensaje de prensa escrita 1/2 pag.</v>
          </cell>
          <cell r="C4550" t="str">
            <v>u</v>
          </cell>
          <cell r="D4550">
            <v>1</v>
          </cell>
          <cell r="E4550">
            <v>635.08000000000004</v>
          </cell>
        </row>
        <row r="4551">
          <cell r="A4551">
            <v>11082</v>
          </cell>
          <cell r="B4551" t="str">
            <v>Eliminacion de vectores de enfermedades</v>
          </cell>
          <cell r="C4551" t="str">
            <v>u</v>
          </cell>
          <cell r="D4551">
            <v>1</v>
          </cell>
          <cell r="E4551">
            <v>1042.57</v>
          </cell>
        </row>
        <row r="4552">
          <cell r="A4552">
            <v>11083</v>
          </cell>
          <cell r="B4552" t="str">
            <v>Rehabilitacion de areas afectadas</v>
          </cell>
          <cell r="C4552" t="str">
            <v>m2</v>
          </cell>
          <cell r="D4552">
            <v>1</v>
          </cell>
          <cell r="E4552">
            <v>1.78</v>
          </cell>
        </row>
        <row r="4553">
          <cell r="A4553">
            <v>11084</v>
          </cell>
          <cell r="B4553" t="str">
            <v>Monitoreo de calidad de agua</v>
          </cell>
          <cell r="C4553" t="str">
            <v>u</v>
          </cell>
          <cell r="D4553">
            <v>1</v>
          </cell>
          <cell r="E4553">
            <v>780.81</v>
          </cell>
        </row>
        <row r="4554">
          <cell r="A4554">
            <v>11085</v>
          </cell>
          <cell r="B4554" t="str">
            <v>Monitoreo calidad de sedimentos</v>
          </cell>
          <cell r="C4554" t="str">
            <v>u</v>
          </cell>
          <cell r="D4554">
            <v>1</v>
          </cell>
          <cell r="E4554">
            <v>385.83</v>
          </cell>
        </row>
        <row r="4555">
          <cell r="A4555">
            <v>11086</v>
          </cell>
          <cell r="B4555" t="str">
            <v>Monitoreo calidad de aire</v>
          </cell>
          <cell r="C4555" t="str">
            <v>u</v>
          </cell>
          <cell r="D4555">
            <v>1</v>
          </cell>
          <cell r="E4555">
            <v>385.83</v>
          </cell>
        </row>
        <row r="4556">
          <cell r="A4556">
            <v>11087</v>
          </cell>
          <cell r="B4556" t="str">
            <v>Monitoreo ruido ambiental</v>
          </cell>
          <cell r="C4556" t="str">
            <v>u</v>
          </cell>
          <cell r="D4556">
            <v>1</v>
          </cell>
          <cell r="E4556">
            <v>65.239999999999995</v>
          </cell>
        </row>
        <row r="4557">
          <cell r="A4557">
            <v>11088</v>
          </cell>
          <cell r="B4557" t="str">
            <v>Batimetria de control</v>
          </cell>
          <cell r="C4557" t="str">
            <v>u</v>
          </cell>
          <cell r="D4557">
            <v>1</v>
          </cell>
          <cell r="E4557">
            <v>8362.0499999999993</v>
          </cell>
        </row>
        <row r="4558">
          <cell r="A4558">
            <v>11089</v>
          </cell>
          <cell r="B4558" t="str">
            <v>Plan de remediacion de areas afectadas</v>
          </cell>
          <cell r="C4558" t="str">
            <v>u</v>
          </cell>
          <cell r="D4558">
            <v>1</v>
          </cell>
          <cell r="E4558">
            <v>3681.47</v>
          </cell>
        </row>
        <row r="4559">
          <cell r="A4559">
            <v>11090</v>
          </cell>
          <cell r="B4559" t="str">
            <v>Chalecos salvavidas</v>
          </cell>
          <cell r="C4559" t="str">
            <v>u</v>
          </cell>
          <cell r="D4559">
            <v>1</v>
          </cell>
          <cell r="E4559">
            <v>25.65</v>
          </cell>
        </row>
        <row r="4560">
          <cell r="A4560">
            <v>11091</v>
          </cell>
          <cell r="B4560" t="str">
            <v>Trasmallo</v>
          </cell>
          <cell r="C4560" t="str">
            <v>m</v>
          </cell>
          <cell r="D4560">
            <v>1</v>
          </cell>
          <cell r="E4560">
            <v>31.31</v>
          </cell>
        </row>
        <row r="4561">
          <cell r="A4561">
            <v>11092</v>
          </cell>
          <cell r="B4561" t="str">
            <v>Boya de baliza</v>
          </cell>
          <cell r="C4561" t="str">
            <v>u</v>
          </cell>
          <cell r="D4561">
            <v>1</v>
          </cell>
          <cell r="E4561">
            <v>526.33000000000004</v>
          </cell>
        </row>
        <row r="4562">
          <cell r="A4562">
            <v>11093</v>
          </cell>
          <cell r="B4562" t="str">
            <v>Absorbentes tipo industriales salchicha</v>
          </cell>
          <cell r="C4562" t="str">
            <v>u</v>
          </cell>
          <cell r="D4562">
            <v>1</v>
          </cell>
          <cell r="E4562">
            <v>782.8</v>
          </cell>
        </row>
        <row r="4563">
          <cell r="A4563">
            <v>11094</v>
          </cell>
          <cell r="B4563" t="str">
            <v>Caseta provisional para almacenamiento de desechos incluye tachos</v>
          </cell>
          <cell r="C4563" t="str">
            <v>u</v>
          </cell>
          <cell r="D4563">
            <v>1</v>
          </cell>
          <cell r="E4563">
            <v>611.04999999999995</v>
          </cell>
        </row>
        <row r="4564">
          <cell r="A4564">
            <v>11095</v>
          </cell>
          <cell r="B4564" t="str">
            <v xml:space="preserve">Reforestacion plantas nativas cada m2 </v>
          </cell>
          <cell r="C4564" t="str">
            <v>m2</v>
          </cell>
          <cell r="D4564">
            <v>1</v>
          </cell>
          <cell r="E4564">
            <v>36.04</v>
          </cell>
        </row>
        <row r="4565">
          <cell r="A4565">
            <v>11096</v>
          </cell>
          <cell r="B4565" t="str">
            <v>Rótulos ambientales de 0,60x0,80 tipo pedestal</v>
          </cell>
          <cell r="C4565" t="str">
            <v>u</v>
          </cell>
          <cell r="D4565">
            <v>1</v>
          </cell>
          <cell r="E4565">
            <v>119.39</v>
          </cell>
        </row>
        <row r="4566">
          <cell r="A4566">
            <v>11097</v>
          </cell>
          <cell r="B4566" t="str">
            <v>Plantas hornamentales</v>
          </cell>
          <cell r="C4566" t="str">
            <v>u</v>
          </cell>
          <cell r="D4566">
            <v>1</v>
          </cell>
          <cell r="E4566">
            <v>2.2000000000000002</v>
          </cell>
        </row>
        <row r="4567">
          <cell r="A4567">
            <v>11098</v>
          </cell>
          <cell r="B4567" t="str">
            <v>Letrero en alto relieve</v>
          </cell>
          <cell r="C4567" t="str">
            <v>u</v>
          </cell>
          <cell r="D4567">
            <v>1</v>
          </cell>
          <cell r="E4567">
            <v>305.52999999999997</v>
          </cell>
        </row>
        <row r="4568">
          <cell r="A4568">
            <v>11099</v>
          </cell>
          <cell r="B4568" t="str">
            <v>flotadores de colores con cuerda delimitadora de area</v>
          </cell>
          <cell r="C4568" t="str">
            <v>u</v>
          </cell>
          <cell r="D4568">
            <v>1</v>
          </cell>
          <cell r="E4568">
            <v>9.73</v>
          </cell>
        </row>
        <row r="4569">
          <cell r="A4569">
            <v>11100</v>
          </cell>
          <cell r="B4569" t="str">
            <v>Analisis fisico Quimico y bactereologico del agua</v>
          </cell>
          <cell r="C4569" t="str">
            <v>u</v>
          </cell>
          <cell r="D4569">
            <v>1</v>
          </cell>
          <cell r="E4569">
            <v>410.36</v>
          </cell>
        </row>
        <row r="4570">
          <cell r="A4570">
            <v>11101</v>
          </cell>
          <cell r="B4570" t="str">
            <v>Relleno de tierra orgánica  (40% arena)</v>
          </cell>
          <cell r="C4570" t="str">
            <v>m3</v>
          </cell>
          <cell r="D4570">
            <v>1</v>
          </cell>
          <cell r="E4570">
            <v>23.36</v>
          </cell>
        </row>
        <row r="4571">
          <cell r="A4571">
            <v>11102</v>
          </cell>
          <cell r="B4571" t="str">
            <v>Señalización de seguridad formato A4</v>
          </cell>
          <cell r="C4571" t="str">
            <v>u</v>
          </cell>
          <cell r="D4571">
            <v>1</v>
          </cell>
          <cell r="E4571">
            <v>25.9</v>
          </cell>
        </row>
        <row r="4572">
          <cell r="A4572">
            <v>11103</v>
          </cell>
          <cell r="B4572" t="str">
            <v>Suministro de quimicos ( sulfato de aluminio tipo A, sosa caustica ye hipoclorito de sodio)</v>
          </cell>
          <cell r="C4572" t="str">
            <v>u</v>
          </cell>
          <cell r="D4572">
            <v>1</v>
          </cell>
          <cell r="E4572">
            <v>682.49</v>
          </cell>
        </row>
        <row r="4573">
          <cell r="A4573">
            <v>11104</v>
          </cell>
          <cell r="B4573" t="str">
            <v>Señal de tránsito simple 0,60x0,60m +0,80x0,30(pare+una via)</v>
          </cell>
          <cell r="C4573" t="str">
            <v>u</v>
          </cell>
          <cell r="D4573">
            <v>1</v>
          </cell>
          <cell r="E4573">
            <v>176.2</v>
          </cell>
        </row>
        <row r="4574">
          <cell r="A4574">
            <v>11105</v>
          </cell>
          <cell r="B4574" t="str">
            <v>Señalizacion horizontal continua</v>
          </cell>
          <cell r="C4574" t="str">
            <v>u</v>
          </cell>
          <cell r="D4574">
            <v>1</v>
          </cell>
          <cell r="E4574">
            <v>1.62</v>
          </cell>
        </row>
        <row r="4575">
          <cell r="A4575">
            <v>11106</v>
          </cell>
          <cell r="B4575" t="str">
            <v>Señalizacion horizontal discontinua</v>
          </cell>
          <cell r="C4575" t="str">
            <v>u</v>
          </cell>
          <cell r="D4575">
            <v>1</v>
          </cell>
          <cell r="E4575">
            <v>1.46</v>
          </cell>
        </row>
        <row r="4576">
          <cell r="A4576">
            <v>11107</v>
          </cell>
          <cell r="B4576" t="str">
            <v>Perifoneo (parlantes)</v>
          </cell>
          <cell r="C4576" t="str">
            <v>u</v>
          </cell>
          <cell r="D4576">
            <v>1</v>
          </cell>
          <cell r="E4576">
            <v>24.58</v>
          </cell>
        </row>
        <row r="4577">
          <cell r="A4577">
            <v>11108</v>
          </cell>
          <cell r="B4577" t="str">
            <v xml:space="preserve">Suministro de tierra y cisco café </v>
          </cell>
          <cell r="C4577" t="str">
            <v>m3</v>
          </cell>
          <cell r="D4577">
            <v>1</v>
          </cell>
          <cell r="E4577">
            <v>25.86</v>
          </cell>
        </row>
        <row r="4578">
          <cell r="A4578">
            <v>11109</v>
          </cell>
          <cell r="B4578" t="str">
            <v>Tachos de basura metalicos (4canastas para basura c/set)</v>
          </cell>
          <cell r="C4578" t="str">
            <v>u</v>
          </cell>
          <cell r="D4578">
            <v>1</v>
          </cell>
          <cell r="E4578">
            <v>1084.4100000000001</v>
          </cell>
        </row>
        <row r="4579">
          <cell r="A4579">
            <v>11110</v>
          </cell>
          <cell r="B4579" t="str">
            <v>Conformacion de tierra vegetal, mezclada con cisco de café</v>
          </cell>
          <cell r="C4579" t="str">
            <v>m3</v>
          </cell>
          <cell r="D4579">
            <v>1</v>
          </cell>
          <cell r="E4579">
            <v>27.12</v>
          </cell>
        </row>
        <row r="4580">
          <cell r="A4580">
            <v>11111</v>
          </cell>
          <cell r="B4580" t="str">
            <v>Filodentro amarillo</v>
          </cell>
          <cell r="C4580" t="str">
            <v>m2</v>
          </cell>
          <cell r="D4580">
            <v>1</v>
          </cell>
          <cell r="E4580">
            <v>14.24</v>
          </cell>
        </row>
        <row r="4581">
          <cell r="A4581">
            <v>11112</v>
          </cell>
          <cell r="B4581" t="str">
            <v>hiedra</v>
          </cell>
          <cell r="C4581" t="str">
            <v>u</v>
          </cell>
          <cell r="D4581">
            <v>1</v>
          </cell>
          <cell r="E4581">
            <v>18.22</v>
          </cell>
        </row>
        <row r="4582">
          <cell r="A4582">
            <v>11113</v>
          </cell>
          <cell r="B4582" t="str">
            <v>Poto</v>
          </cell>
          <cell r="C4582" t="str">
            <v>u</v>
          </cell>
          <cell r="D4582">
            <v>1</v>
          </cell>
          <cell r="E4582">
            <v>18.22</v>
          </cell>
        </row>
        <row r="4583">
          <cell r="A4583">
            <v>11114</v>
          </cell>
          <cell r="B4583" t="str">
            <v>Mano de tigre/costilla de Adan</v>
          </cell>
          <cell r="C4583" t="str">
            <v>u</v>
          </cell>
          <cell r="D4583">
            <v>1</v>
          </cell>
          <cell r="E4583">
            <v>18.22</v>
          </cell>
        </row>
        <row r="4584">
          <cell r="A4584">
            <v>11115</v>
          </cell>
          <cell r="B4584" t="str">
            <v>Cesped mani</v>
          </cell>
          <cell r="C4584" t="str">
            <v>m2</v>
          </cell>
          <cell r="D4584">
            <v>1</v>
          </cell>
          <cell r="E4584">
            <v>3.79</v>
          </cell>
        </row>
        <row r="4585">
          <cell r="A4585">
            <v>11116</v>
          </cell>
          <cell r="B4585" t="str">
            <v>Lantanas</v>
          </cell>
          <cell r="C4585" t="str">
            <v>m2</v>
          </cell>
          <cell r="D4585">
            <v>1</v>
          </cell>
          <cell r="E4585">
            <v>4.9800000000000004</v>
          </cell>
        </row>
        <row r="4586">
          <cell r="A4586">
            <v>11117</v>
          </cell>
          <cell r="B4586" t="str">
            <v>Cananga</v>
          </cell>
          <cell r="C4586" t="str">
            <v>u</v>
          </cell>
          <cell r="D4586">
            <v>1</v>
          </cell>
          <cell r="E4586">
            <v>17.87</v>
          </cell>
        </row>
        <row r="4587">
          <cell r="A4587">
            <v>11118</v>
          </cell>
          <cell r="B4587" t="str">
            <v>Lluvia de oro</v>
          </cell>
          <cell r="C4587" t="str">
            <v>u</v>
          </cell>
          <cell r="D4587">
            <v>1</v>
          </cell>
          <cell r="E4587">
            <v>23.17</v>
          </cell>
        </row>
        <row r="4588">
          <cell r="A4588">
            <v>11119</v>
          </cell>
          <cell r="B4588" t="str">
            <v>Tulipan Africano</v>
          </cell>
          <cell r="C4588" t="str">
            <v>u</v>
          </cell>
          <cell r="D4588">
            <v>1</v>
          </cell>
          <cell r="E4588">
            <v>23.17</v>
          </cell>
        </row>
        <row r="4589">
          <cell r="A4589">
            <v>11120</v>
          </cell>
          <cell r="B4589" t="str">
            <v>Jacaranda</v>
          </cell>
          <cell r="C4589" t="str">
            <v>u</v>
          </cell>
          <cell r="D4589">
            <v>1</v>
          </cell>
          <cell r="E4589">
            <v>33.159999999999997</v>
          </cell>
        </row>
        <row r="4590">
          <cell r="A4590">
            <v>11121</v>
          </cell>
          <cell r="B4590" t="str">
            <v>Palma Real</v>
          </cell>
          <cell r="C4590" t="str">
            <v>u</v>
          </cell>
          <cell r="D4590">
            <v>1</v>
          </cell>
          <cell r="E4590">
            <v>34.83</v>
          </cell>
        </row>
        <row r="4591">
          <cell r="A4591">
            <v>11122</v>
          </cell>
          <cell r="B4591" t="str">
            <v>Heliconea</v>
          </cell>
          <cell r="C4591" t="str">
            <v>m2</v>
          </cell>
          <cell r="D4591">
            <v>1</v>
          </cell>
          <cell r="E4591">
            <v>12.78</v>
          </cell>
        </row>
        <row r="4592">
          <cell r="A4592">
            <v>11123</v>
          </cell>
          <cell r="B4592" t="str">
            <v>Helechos</v>
          </cell>
          <cell r="C4592" t="str">
            <v>u</v>
          </cell>
          <cell r="D4592">
            <v>1</v>
          </cell>
          <cell r="E4592">
            <v>18.38</v>
          </cell>
        </row>
        <row r="4593">
          <cell r="A4593">
            <v>11124</v>
          </cell>
          <cell r="B4593" t="str">
            <v>Veraneras</v>
          </cell>
          <cell r="C4593" t="str">
            <v>u</v>
          </cell>
          <cell r="D4593">
            <v>1</v>
          </cell>
          <cell r="E4593">
            <v>17.579999999999998</v>
          </cell>
        </row>
        <row r="4594">
          <cell r="A4594">
            <v>11125</v>
          </cell>
          <cell r="B4594" t="str">
            <v xml:space="preserve">Platanillo </v>
          </cell>
          <cell r="C4594" t="str">
            <v>m2</v>
          </cell>
          <cell r="D4594">
            <v>1</v>
          </cell>
          <cell r="E4594">
            <v>15.44</v>
          </cell>
        </row>
        <row r="4595">
          <cell r="A4595">
            <v>11126</v>
          </cell>
          <cell r="B4595" t="str">
            <v>Rotulo de pared</v>
          </cell>
          <cell r="C4595" t="str">
            <v>u</v>
          </cell>
          <cell r="D4595">
            <v>1</v>
          </cell>
          <cell r="E4595">
            <v>49.49</v>
          </cell>
        </row>
        <row r="4596">
          <cell r="A4596">
            <v>11127</v>
          </cell>
          <cell r="B4596" t="str">
            <v>Directorio de pared</v>
          </cell>
          <cell r="C4596" t="str">
            <v>u</v>
          </cell>
          <cell r="D4596">
            <v>1</v>
          </cell>
          <cell r="E4596">
            <v>88.19</v>
          </cell>
        </row>
        <row r="4597">
          <cell r="A4597">
            <v>11128</v>
          </cell>
        </row>
        <row r="4598">
          <cell r="A4598">
            <v>11129</v>
          </cell>
        </row>
        <row r="4599">
          <cell r="A4599">
            <v>11130</v>
          </cell>
        </row>
        <row r="4600">
          <cell r="A4600">
            <v>11131</v>
          </cell>
        </row>
        <row r="4601">
          <cell r="A4601">
            <v>11132</v>
          </cell>
        </row>
        <row r="4602">
          <cell r="A4602">
            <v>11133</v>
          </cell>
        </row>
        <row r="4603">
          <cell r="A4603">
            <v>11134</v>
          </cell>
        </row>
        <row r="4604">
          <cell r="A4604">
            <v>11135</v>
          </cell>
        </row>
        <row r="4605">
          <cell r="A4605">
            <v>11136</v>
          </cell>
        </row>
        <row r="4606">
          <cell r="A4606">
            <v>11137</v>
          </cell>
        </row>
        <row r="4616">
          <cell r="B4616" t="str">
            <v>EXTERIORES</v>
          </cell>
        </row>
        <row r="4617">
          <cell r="A4617">
            <v>11300</v>
          </cell>
          <cell r="B4617" t="str">
            <v>Bodega oficina constructora, fiscalización</v>
          </cell>
          <cell r="C4617" t="str">
            <v>mes</v>
          </cell>
          <cell r="D4617">
            <v>1</v>
          </cell>
          <cell r="E4617">
            <v>259.82</v>
          </cell>
        </row>
        <row r="4618">
          <cell r="A4618">
            <v>11301</v>
          </cell>
          <cell r="B4618" t="str">
            <v>Bordillo de H.S 180 kg/cm2 (H=35cm B=15 cm)</v>
          </cell>
          <cell r="C4618" t="str">
            <v>m</v>
          </cell>
          <cell r="D4618">
            <v>1</v>
          </cell>
          <cell r="E4618">
            <v>18.86</v>
          </cell>
        </row>
        <row r="4619">
          <cell r="A4619">
            <v>11302</v>
          </cell>
          <cell r="B4619" t="str">
            <v>Bordillo de tineta de aseo incluye encofrado y cerámica</v>
          </cell>
          <cell r="C4619" t="str">
            <v>m</v>
          </cell>
          <cell r="D4619">
            <v>1</v>
          </cell>
          <cell r="E4619">
            <v>58</v>
          </cell>
        </row>
        <row r="4620">
          <cell r="A4620">
            <v>11303</v>
          </cell>
          <cell r="B4620" t="str">
            <v xml:space="preserve">Cerramiento Prov.Gysump 1 cara + Desmontaje </v>
          </cell>
          <cell r="C4620" t="str">
            <v>m2</v>
          </cell>
          <cell r="D4620">
            <v>1</v>
          </cell>
          <cell r="E4620">
            <v>8.2200000000000006</v>
          </cell>
        </row>
        <row r="4621">
          <cell r="A4621">
            <v>11304</v>
          </cell>
          <cell r="B4621" t="str">
            <v>Cerramiento provisional (Planchas onduladas de zinc de  8")</v>
          </cell>
          <cell r="C4621" t="str">
            <v>m2</v>
          </cell>
          <cell r="D4621">
            <v>1</v>
          </cell>
          <cell r="E4621">
            <v>7.96</v>
          </cell>
        </row>
        <row r="4622">
          <cell r="A4622">
            <v>11305</v>
          </cell>
          <cell r="B4622" t="str">
            <v>Cerramiento Provisional (Tablas del monte, pingos H=2,40m)</v>
          </cell>
          <cell r="C4622" t="str">
            <v>m2</v>
          </cell>
          <cell r="D4622">
            <v>1</v>
          </cell>
          <cell r="E4622">
            <v>8.0299999999999994</v>
          </cell>
        </row>
        <row r="4623">
          <cell r="A4623">
            <v>11306</v>
          </cell>
          <cell r="B4623" t="str">
            <v xml:space="preserve">Cerramiento Provisional yute + Desmontaje </v>
          </cell>
          <cell r="C4623" t="str">
            <v>m</v>
          </cell>
          <cell r="D4623">
            <v>1</v>
          </cell>
          <cell r="E4623">
            <v>4.12</v>
          </cell>
        </row>
        <row r="4624">
          <cell r="A4624">
            <v>11307</v>
          </cell>
          <cell r="B4624" t="str">
            <v xml:space="preserve">Cerramiento Provisional Triplex + Desmontaje </v>
          </cell>
          <cell r="C4624" t="str">
            <v>m2</v>
          </cell>
          <cell r="D4624">
            <v>1</v>
          </cell>
          <cell r="E4624">
            <v>11.91</v>
          </cell>
        </row>
        <row r="4625">
          <cell r="A4625">
            <v>11308</v>
          </cell>
          <cell r="B4625" t="str">
            <v>Césped artificial</v>
          </cell>
          <cell r="C4625" t="str">
            <v>m2</v>
          </cell>
          <cell r="D4625">
            <v>1</v>
          </cell>
          <cell r="E4625">
            <v>19.309999999999999</v>
          </cell>
        </row>
        <row r="4626">
          <cell r="A4626">
            <v>11309</v>
          </cell>
          <cell r="B4626" t="str">
            <v xml:space="preserve">Encespado  </v>
          </cell>
          <cell r="C4626" t="str">
            <v>m2</v>
          </cell>
          <cell r="D4626">
            <v>1</v>
          </cell>
          <cell r="E4626">
            <v>7.02</v>
          </cell>
        </row>
        <row r="4627">
          <cell r="A4627">
            <v>11310</v>
          </cell>
          <cell r="B4627" t="str">
            <v>Encespado y plantas hornamentales tipo escancela</v>
          </cell>
          <cell r="C4627" t="str">
            <v>m2</v>
          </cell>
          <cell r="D4627">
            <v>1</v>
          </cell>
          <cell r="E4627">
            <v>9.51</v>
          </cell>
        </row>
        <row r="4628">
          <cell r="A4628">
            <v>11311</v>
          </cell>
          <cell r="B4628" t="str">
            <v>Encespado para exteriores con drenaje</v>
          </cell>
          <cell r="C4628" t="str">
            <v>m2</v>
          </cell>
          <cell r="D4628">
            <v>1</v>
          </cell>
          <cell r="E4628">
            <v>11.67</v>
          </cell>
        </row>
        <row r="4629">
          <cell r="A4629">
            <v>11312</v>
          </cell>
          <cell r="B4629" t="str">
            <v>Vereda perimetral escobada (espesor 10cm- F`c=210kg/cm2)</v>
          </cell>
          <cell r="C4629" t="str">
            <v>m2</v>
          </cell>
          <cell r="D4629">
            <v>1</v>
          </cell>
          <cell r="E4629">
            <v>19.97</v>
          </cell>
        </row>
        <row r="4630">
          <cell r="A4630">
            <v>11313</v>
          </cell>
          <cell r="B4630" t="str">
            <v>Cerramiento de malla H=2m tubo negro de 2" y 1 1/2" con alambre de puas</v>
          </cell>
          <cell r="C4630" t="str">
            <v>m2</v>
          </cell>
          <cell r="D4630">
            <v>1</v>
          </cell>
          <cell r="E4630">
            <v>65.39</v>
          </cell>
        </row>
        <row r="4631">
          <cell r="A4631">
            <v>11314</v>
          </cell>
          <cell r="B4631" t="str">
            <v xml:space="preserve">Cerramiento Prov.Gysump 2 caras + Desmontaje </v>
          </cell>
          <cell r="C4631" t="str">
            <v>m2</v>
          </cell>
          <cell r="D4631">
            <v>1</v>
          </cell>
          <cell r="E4631">
            <v>14.24</v>
          </cell>
        </row>
        <row r="4632">
          <cell r="A4632">
            <v>11315</v>
          </cell>
          <cell r="B4632" t="str">
            <v xml:space="preserve">Cerramiento Provisional Triplex 15mm+ Desmontaje </v>
          </cell>
          <cell r="C4632" t="str">
            <v>m2</v>
          </cell>
          <cell r="D4632">
            <v>1</v>
          </cell>
          <cell r="E4632">
            <v>26.42</v>
          </cell>
        </row>
        <row r="4633">
          <cell r="A4633">
            <v>11316</v>
          </cell>
          <cell r="B4633" t="str">
            <v>Cerramiento Prov.Gysump 2 caras + Desmontaje  c/aislamiento</v>
          </cell>
          <cell r="C4633" t="str">
            <v>m2</v>
          </cell>
          <cell r="D4633">
            <v>1</v>
          </cell>
          <cell r="E4633">
            <v>19.46</v>
          </cell>
        </row>
        <row r="4634">
          <cell r="A4634">
            <v>11317</v>
          </cell>
          <cell r="B4634" t="str">
            <v xml:space="preserve">Cerramiento Provisional tela + Desmontaje </v>
          </cell>
          <cell r="C4634" t="str">
            <v>m</v>
          </cell>
          <cell r="D4634">
            <v>1</v>
          </cell>
          <cell r="E4634">
            <v>6.05</v>
          </cell>
        </row>
        <row r="4635">
          <cell r="A4635">
            <v>11318</v>
          </cell>
          <cell r="B4635" t="str">
            <v>Suministro e instalación de Material sintético para pista atlética de Poliuretano Americano</v>
          </cell>
          <cell r="C4635" t="str">
            <v>m2</v>
          </cell>
          <cell r="D4635">
            <v>1</v>
          </cell>
          <cell r="E4635">
            <v>78.900000000000006</v>
          </cell>
        </row>
        <row r="4636">
          <cell r="A4636">
            <v>11319</v>
          </cell>
          <cell r="B4636" t="str">
            <v>Suministro e instalación de Material sintético para cancha deportiva</v>
          </cell>
          <cell r="C4636" t="str">
            <v>m2</v>
          </cell>
          <cell r="D4636">
            <v>1</v>
          </cell>
          <cell r="E4636">
            <v>59.3</v>
          </cell>
        </row>
        <row r="4637">
          <cell r="A4637">
            <v>11320</v>
          </cell>
          <cell r="B4637" t="str">
            <v>Limpieza final de obra</v>
          </cell>
          <cell r="C4637" t="str">
            <v>m2</v>
          </cell>
          <cell r="D4637">
            <v>1</v>
          </cell>
          <cell r="E4637">
            <v>1.03</v>
          </cell>
        </row>
        <row r="4638">
          <cell r="A4638">
            <v>11321</v>
          </cell>
          <cell r="B4638" t="str">
            <v>Poste eléctrico metálico de 6m ornamental</v>
          </cell>
          <cell r="C4638" t="str">
            <v>u</v>
          </cell>
          <cell r="D4638">
            <v>1</v>
          </cell>
          <cell r="E4638">
            <v>503.23</v>
          </cell>
        </row>
        <row r="4639">
          <cell r="A4639">
            <v>11322</v>
          </cell>
          <cell r="B4639" t="str">
            <v>Cerramiento con rejas perimetrales según diseño</v>
          </cell>
          <cell r="C4639" t="str">
            <v>m</v>
          </cell>
          <cell r="D4639">
            <v>1</v>
          </cell>
          <cell r="E4639">
            <v>271.01</v>
          </cell>
        </row>
        <row r="4640">
          <cell r="A4640">
            <v>11323</v>
          </cell>
          <cell r="B4640" t="str">
            <v>Cerramiento perimetrales de tubo 2" x2mm  según diseño</v>
          </cell>
          <cell r="C4640" t="str">
            <v>m</v>
          </cell>
          <cell r="D4640">
            <v>1</v>
          </cell>
          <cell r="E4640">
            <v>84.57</v>
          </cell>
        </row>
        <row r="4641">
          <cell r="A4641">
            <v>11324</v>
          </cell>
          <cell r="B4641" t="str">
            <v xml:space="preserve">Cerramiento perimetrales de tubo PVC 3"  según diseño </v>
          </cell>
          <cell r="C4641" t="str">
            <v>m2</v>
          </cell>
          <cell r="D4641">
            <v>1</v>
          </cell>
          <cell r="E4641">
            <v>33.020000000000003</v>
          </cell>
        </row>
        <row r="4642">
          <cell r="A4642">
            <v>11325</v>
          </cell>
          <cell r="B4642" t="str">
            <v>Cerramiento de malla H=2,5m</v>
          </cell>
          <cell r="C4642" t="str">
            <v>m</v>
          </cell>
          <cell r="D4642">
            <v>1</v>
          </cell>
          <cell r="E4642">
            <v>110.25</v>
          </cell>
        </row>
        <row r="4643">
          <cell r="A4643">
            <v>11326</v>
          </cell>
          <cell r="B4643" t="str">
            <v>Rotulación exterior para UPC</v>
          </cell>
          <cell r="C4643" t="str">
            <v>u</v>
          </cell>
          <cell r="D4643">
            <v>1</v>
          </cell>
          <cell r="E4643">
            <v>1038.74</v>
          </cell>
        </row>
        <row r="4644">
          <cell r="A4644">
            <v>11327</v>
          </cell>
          <cell r="B4644" t="str">
            <v>Bordillo de cuneta de H.S 210Kg/cm2 (H=28cm, A=64cm L=50cm</v>
          </cell>
          <cell r="C4644" t="str">
            <v>m</v>
          </cell>
          <cell r="D4644">
            <v>1</v>
          </cell>
          <cell r="E4644">
            <v>23.59</v>
          </cell>
        </row>
        <row r="4645">
          <cell r="A4645">
            <v>11328</v>
          </cell>
          <cell r="B4645" t="str">
            <v>Poste ornamental  eléctrico metálico de 9m e=5mm</v>
          </cell>
          <cell r="C4645" t="str">
            <v>u</v>
          </cell>
          <cell r="D4645">
            <v>1</v>
          </cell>
          <cell r="E4645">
            <v>624.33000000000004</v>
          </cell>
        </row>
        <row r="4646">
          <cell r="A4646">
            <v>11329</v>
          </cell>
          <cell r="B4646" t="str">
            <v>Poste ornamental eléctrico metálico conico de 4m e=5mm</v>
          </cell>
          <cell r="C4646" t="str">
            <v>u</v>
          </cell>
          <cell r="D4646">
            <v>1</v>
          </cell>
          <cell r="E4646">
            <v>284.85000000000002</v>
          </cell>
        </row>
        <row r="4647">
          <cell r="A4647">
            <v>11330</v>
          </cell>
          <cell r="B4647" t="str">
            <v>Cerramiento metálico con tubería estructural redonda tipo hospital</v>
          </cell>
          <cell r="C4647" t="str">
            <v>m</v>
          </cell>
          <cell r="D4647">
            <v>1</v>
          </cell>
          <cell r="E4647">
            <v>180.72</v>
          </cell>
        </row>
        <row r="4648">
          <cell r="A4648">
            <v>11331</v>
          </cell>
          <cell r="B4648" t="str">
            <v>Sembrío Planta ornamentales  hospitales</v>
          </cell>
          <cell r="C4648" t="str">
            <v>u</v>
          </cell>
          <cell r="D4648">
            <v>1</v>
          </cell>
          <cell r="E4648">
            <v>36976.07</v>
          </cell>
        </row>
        <row r="4649">
          <cell r="A4649">
            <v>11332</v>
          </cell>
          <cell r="B4649" t="str">
            <v>Tubo HG 2" con 4filas de alambre de púas</v>
          </cell>
          <cell r="C4649" t="str">
            <v>u</v>
          </cell>
          <cell r="D4649">
            <v>1</v>
          </cell>
          <cell r="E4649">
            <v>9.5399999999999991</v>
          </cell>
        </row>
        <row r="4650">
          <cell r="A4650">
            <v>11333</v>
          </cell>
          <cell r="B4650" t="str">
            <v>Bordillo de H.S 210 kg/cm2 (H=50cm B=20 cm)</v>
          </cell>
          <cell r="C4650" t="str">
            <v>m</v>
          </cell>
          <cell r="D4650">
            <v>1</v>
          </cell>
          <cell r="E4650">
            <v>21.54</v>
          </cell>
        </row>
        <row r="4651">
          <cell r="A4651">
            <v>11334</v>
          </cell>
          <cell r="B4651" t="str">
            <v>Arborización exterior</v>
          </cell>
          <cell r="C4651" t="str">
            <v>u</v>
          </cell>
          <cell r="D4651">
            <v>1</v>
          </cell>
          <cell r="E4651">
            <v>34.85</v>
          </cell>
        </row>
        <row r="4652">
          <cell r="A4652">
            <v>11335</v>
          </cell>
          <cell r="B4652" t="str">
            <v>Arborización Exterior para UPC</v>
          </cell>
          <cell r="C4652" t="str">
            <v>u</v>
          </cell>
          <cell r="D4652">
            <v>1</v>
          </cell>
          <cell r="E4652">
            <v>780.85</v>
          </cell>
        </row>
        <row r="4653">
          <cell r="A4653">
            <v>11336</v>
          </cell>
          <cell r="B4653" t="str">
            <v>Cerramiento con alambre de púas y madera</v>
          </cell>
          <cell r="C4653" t="str">
            <v>m</v>
          </cell>
          <cell r="D4653">
            <v>1</v>
          </cell>
          <cell r="E4653">
            <v>9.56</v>
          </cell>
        </row>
        <row r="4654">
          <cell r="A4654">
            <v>11337</v>
          </cell>
          <cell r="B4654" t="str">
            <v>Cerramiento de tubo cuadrado de 50x3mm</v>
          </cell>
          <cell r="C4654" t="str">
            <v>m2</v>
          </cell>
          <cell r="D4654">
            <v>1</v>
          </cell>
          <cell r="E4654">
            <v>49.54</v>
          </cell>
        </row>
        <row r="4655">
          <cell r="A4655">
            <v>11338</v>
          </cell>
          <cell r="B4655" t="str">
            <v>Mejoramiento para césped artificial con arena de sílice y caucho granular</v>
          </cell>
          <cell r="C4655" t="str">
            <v>m3</v>
          </cell>
          <cell r="D4655">
            <v>1</v>
          </cell>
          <cell r="E4655">
            <v>65.34</v>
          </cell>
        </row>
        <row r="4656">
          <cell r="A4656">
            <v>11339</v>
          </cell>
          <cell r="B4656" t="str">
            <v>Bordillo de H.S 180 kg/cm2 (H=35cm B=15 cm) prefabricado</v>
          </cell>
          <cell r="C4656" t="str">
            <v>m</v>
          </cell>
          <cell r="D4656">
            <v>1</v>
          </cell>
          <cell r="E4656">
            <v>15.92</v>
          </cell>
        </row>
        <row r="4657">
          <cell r="A4657">
            <v>11340</v>
          </cell>
          <cell r="B4657" t="str">
            <v>Bordillo de contención de material para cancha f´c=210 kg/cm2</v>
          </cell>
          <cell r="C4657" t="str">
            <v>m3</v>
          </cell>
          <cell r="D4657">
            <v>1</v>
          </cell>
          <cell r="E4657">
            <v>225.65</v>
          </cell>
        </row>
        <row r="4658">
          <cell r="A4658">
            <v>11341</v>
          </cell>
          <cell r="B4658" t="str">
            <v>Cerramiento perimetrales de tubo 1 1/2" x2mm y mampostería  según diseño</v>
          </cell>
          <cell r="C4658" t="str">
            <v>m2</v>
          </cell>
          <cell r="D4658">
            <v>1</v>
          </cell>
          <cell r="E4658">
            <v>83.11</v>
          </cell>
        </row>
        <row r="4659">
          <cell r="A4659">
            <v>11342</v>
          </cell>
          <cell r="B4659" t="str">
            <v>Celosia de madera en F. frontal (listones de 5x5cm)</v>
          </cell>
          <cell r="C4659" t="str">
            <v>m2</v>
          </cell>
          <cell r="D4659">
            <v>1</v>
          </cell>
          <cell r="E4659">
            <v>64.92</v>
          </cell>
        </row>
        <row r="4660">
          <cell r="A4660">
            <v>11343</v>
          </cell>
          <cell r="B4660" t="str">
            <v>Celosia de madera en F. posterior (listones de 0,035x0,04)</v>
          </cell>
          <cell r="C4660" t="str">
            <v>m2</v>
          </cell>
          <cell r="D4660">
            <v>1</v>
          </cell>
          <cell r="E4660">
            <v>74.739999999999995</v>
          </cell>
        </row>
        <row r="4661">
          <cell r="A4661">
            <v>11344</v>
          </cell>
          <cell r="B4661" t="str">
            <v>Cerramiento de tubos metalicos de 5x10cm (H=2,0m)</v>
          </cell>
          <cell r="C4661" t="str">
            <v>m</v>
          </cell>
          <cell r="D4661">
            <v>1</v>
          </cell>
          <cell r="E4661">
            <v>148.03</v>
          </cell>
        </row>
        <row r="4662">
          <cell r="A4662">
            <v>11345</v>
          </cell>
          <cell r="B4662" t="str">
            <v>Listones de madera en fachada(18 de 5x15cm/m)H=2,1m inmunizado</v>
          </cell>
          <cell r="C4662" t="str">
            <v>m</v>
          </cell>
          <cell r="D4662">
            <v>1</v>
          </cell>
          <cell r="E4662">
            <v>134.69</v>
          </cell>
        </row>
        <row r="4663">
          <cell r="A4663">
            <v>11346</v>
          </cell>
          <cell r="B4663" t="str">
            <v>Conformacion de gradas de hormigon f´c=240Kg/cm2 incluy malla 5,5x15</v>
          </cell>
          <cell r="C4663" t="str">
            <v>m</v>
          </cell>
          <cell r="D4663">
            <v>1</v>
          </cell>
          <cell r="E4663">
            <v>24.79</v>
          </cell>
        </row>
        <row r="4664">
          <cell r="A4664">
            <v>11347</v>
          </cell>
          <cell r="B4664" t="str">
            <v>Escalinata de hormigon f´c=240kg/cm2 con malla  5,5mm</v>
          </cell>
          <cell r="C4664" t="str">
            <v>m</v>
          </cell>
          <cell r="D4664">
            <v>1</v>
          </cell>
          <cell r="E4664">
            <v>24.79</v>
          </cell>
        </row>
        <row r="4665">
          <cell r="A4665">
            <v>11348</v>
          </cell>
          <cell r="B4665" t="str">
            <v>Reinstacion de cerramiento metalico</v>
          </cell>
          <cell r="C4665" t="str">
            <v>m2</v>
          </cell>
          <cell r="D4665">
            <v>1</v>
          </cell>
          <cell r="E4665">
            <v>9.33</v>
          </cell>
        </row>
        <row r="4666">
          <cell r="A4666">
            <v>11349</v>
          </cell>
          <cell r="B4666" t="str">
            <v>Bolardos</v>
          </cell>
          <cell r="C4666" t="str">
            <v>u</v>
          </cell>
          <cell r="D4666">
            <v>1</v>
          </cell>
          <cell r="E4666">
            <v>68.400000000000006</v>
          </cell>
        </row>
        <row r="4667">
          <cell r="A4667">
            <v>11350</v>
          </cell>
          <cell r="B4667" t="str">
            <v>Poste metalico ornamental de 3m</v>
          </cell>
          <cell r="C4667" t="str">
            <v>u</v>
          </cell>
          <cell r="D4667">
            <v>1</v>
          </cell>
          <cell r="E4667">
            <v>259.20999999999998</v>
          </cell>
        </row>
        <row r="4668">
          <cell r="A4668">
            <v>11351</v>
          </cell>
          <cell r="B4668" t="str">
            <v>Bordillo panterre f´c=210kg/cm2 (0,15-0,17-0,20x0,40)m</v>
          </cell>
          <cell r="C4668" t="str">
            <v>m</v>
          </cell>
          <cell r="D4668">
            <v>1</v>
          </cell>
          <cell r="E4668">
            <v>15.75</v>
          </cell>
        </row>
        <row r="4669">
          <cell r="A4669">
            <v>11352</v>
          </cell>
          <cell r="B4669" t="str">
            <v>Bordillo de f´c=210kg/cm2 (10x20)m</v>
          </cell>
          <cell r="C4669" t="str">
            <v>m</v>
          </cell>
          <cell r="D4669">
            <v>1</v>
          </cell>
          <cell r="E4669">
            <v>7.62</v>
          </cell>
        </row>
        <row r="4670">
          <cell r="A4670">
            <v>11353</v>
          </cell>
          <cell r="B4670" t="str">
            <v>Cerramiento de tuberia de HG 2" y HG 1 1/2" de 2,8m empotrado en cadena para escuelas</v>
          </cell>
          <cell r="C4670" t="str">
            <v>m</v>
          </cell>
          <cell r="D4670">
            <v>1</v>
          </cell>
          <cell r="E4670">
            <v>228.29</v>
          </cell>
        </row>
        <row r="4671">
          <cell r="A4671">
            <v>11354</v>
          </cell>
          <cell r="B4671" t="str">
            <v>Bordillo de H.S 180 kg/cm2 (H=30cm B=10 cm) incluye transp en lancha</v>
          </cell>
          <cell r="C4671" t="str">
            <v>m</v>
          </cell>
          <cell r="D4671">
            <v>1</v>
          </cell>
          <cell r="E4671">
            <v>17.62</v>
          </cell>
        </row>
        <row r="4672">
          <cell r="A4672">
            <v>11355</v>
          </cell>
          <cell r="B4672" t="str">
            <v xml:space="preserve">Bordillo de H.S 180 kg/cm2 (H=30cm B=10 cm) </v>
          </cell>
          <cell r="C4672" t="str">
            <v>m</v>
          </cell>
          <cell r="D4672">
            <v>1</v>
          </cell>
          <cell r="E4672">
            <v>14.88</v>
          </cell>
        </row>
        <row r="4673">
          <cell r="A4673">
            <v>11356</v>
          </cell>
          <cell r="B4673" t="str">
            <v>Cerramiento de malla H=2m TUBO 2" Y 1 1/4"</v>
          </cell>
          <cell r="C4673" t="str">
            <v>m</v>
          </cell>
          <cell r="D4673">
            <v>1</v>
          </cell>
          <cell r="E4673">
            <v>44.82</v>
          </cell>
        </row>
        <row r="4674">
          <cell r="A4674">
            <v>11357</v>
          </cell>
          <cell r="B4674" t="str">
            <v>Cerramiento de malla H=2m TUBO 2" Y 1 1/4" incluye transporte en LANCHA</v>
          </cell>
          <cell r="C4674" t="str">
            <v>m</v>
          </cell>
          <cell r="D4674">
            <v>1</v>
          </cell>
          <cell r="E4674">
            <v>59.43</v>
          </cell>
        </row>
        <row r="4675">
          <cell r="A4675">
            <v>11358</v>
          </cell>
          <cell r="B4675" t="str">
            <v>Concertina de 18"</v>
          </cell>
          <cell r="C4675" t="str">
            <v>m</v>
          </cell>
          <cell r="D4675">
            <v>1</v>
          </cell>
          <cell r="E4675">
            <v>29.21</v>
          </cell>
        </row>
        <row r="4676">
          <cell r="A4676">
            <v>11359</v>
          </cell>
          <cell r="B4676" t="str">
            <v>Cerramiento de malla H=2,5 TUBO 2" Y 1,1/4"</v>
          </cell>
          <cell r="C4676" t="str">
            <v>m</v>
          </cell>
          <cell r="D4676">
            <v>1</v>
          </cell>
          <cell r="E4676">
            <v>89.86</v>
          </cell>
        </row>
        <row r="4677">
          <cell r="A4677">
            <v>11360</v>
          </cell>
          <cell r="B4677" t="str">
            <v>Cerramiento de malla H=5.00 TUBO 2" y 1,1/4"</v>
          </cell>
          <cell r="C4677" t="str">
            <v>m</v>
          </cell>
          <cell r="D4677">
            <v>1</v>
          </cell>
          <cell r="E4677">
            <v>138.55000000000001</v>
          </cell>
        </row>
        <row r="4678">
          <cell r="A4678">
            <v>11361</v>
          </cell>
          <cell r="B4678" t="str">
            <v>Siembra de especies nativas (páramo)</v>
          </cell>
          <cell r="C4678" t="str">
            <v>M2</v>
          </cell>
          <cell r="D4678">
            <v>1</v>
          </cell>
          <cell r="E4678">
            <v>5.34</v>
          </cell>
        </row>
        <row r="4679">
          <cell r="A4679">
            <v>11362</v>
          </cell>
          <cell r="B4679" t="str">
            <v>Poda de árboles y plantas</v>
          </cell>
          <cell r="C4679" t="str">
            <v>u</v>
          </cell>
          <cell r="D4679">
            <v>1</v>
          </cell>
          <cell r="E4679">
            <v>8.81</v>
          </cell>
        </row>
        <row r="4680">
          <cell r="A4680">
            <v>11363</v>
          </cell>
          <cell r="B4680" t="str">
            <v>Cerramiento  de tubo (perfilería tubular 4", 2", 1,1/2")</v>
          </cell>
          <cell r="C4680" t="str">
            <v>ml</v>
          </cell>
          <cell r="D4680">
            <v>1</v>
          </cell>
          <cell r="E4680">
            <v>100.34</v>
          </cell>
        </row>
        <row r="4681">
          <cell r="A4681">
            <v>11364</v>
          </cell>
          <cell r="B4681" t="str">
            <v>Puerta metálica (perfilería tubular 2", 1,1/2")</v>
          </cell>
          <cell r="C4681" t="str">
            <v>m2</v>
          </cell>
          <cell r="D4681">
            <v>1</v>
          </cell>
          <cell r="E4681">
            <v>70.209999999999994</v>
          </cell>
        </row>
        <row r="4682">
          <cell r="A4682">
            <v>11365</v>
          </cell>
          <cell r="B4682" t="str">
            <v>Cerramiento metálico CERCA PRONTO h=2,08</v>
          </cell>
          <cell r="C4682" t="str">
            <v>ml</v>
          </cell>
          <cell r="D4682">
            <v>1</v>
          </cell>
          <cell r="E4682">
            <v>88.92</v>
          </cell>
        </row>
        <row r="4683">
          <cell r="A4683">
            <v>11366</v>
          </cell>
          <cell r="B4683" t="str">
            <v>Puerta metálica cerramiento CERCA PRONTO h =2,08</v>
          </cell>
          <cell r="C4683" t="str">
            <v>m2</v>
          </cell>
          <cell r="D4683">
            <v>1</v>
          </cell>
          <cell r="E4683">
            <v>64.88</v>
          </cell>
        </row>
        <row r="4684">
          <cell r="A4684">
            <v>11367</v>
          </cell>
          <cell r="B4684" t="str">
            <v>Cuneta f´c=210kg/cm2  (A=19,6 cm)</v>
          </cell>
          <cell r="C4684" t="str">
            <v>ml</v>
          </cell>
          <cell r="D4684">
            <v>1</v>
          </cell>
          <cell r="E4684">
            <v>35.08</v>
          </cell>
        </row>
        <row r="4685">
          <cell r="A4685">
            <v>11368</v>
          </cell>
          <cell r="B4685" t="str">
            <v>Sumidero  f´c=210 kg/cm2 incluye rejilla H.F  150lb</v>
          </cell>
          <cell r="C4685" t="str">
            <v>u</v>
          </cell>
          <cell r="D4685">
            <v>1</v>
          </cell>
          <cell r="E4685">
            <v>282.29000000000002</v>
          </cell>
        </row>
        <row r="4686">
          <cell r="A4686">
            <v>11369</v>
          </cell>
          <cell r="B4686" t="str">
            <v>Cable tensor para malla 1/2"</v>
          </cell>
          <cell r="C4686" t="str">
            <v>m</v>
          </cell>
          <cell r="D4686">
            <v>1</v>
          </cell>
          <cell r="E4686">
            <v>16.190000000000001</v>
          </cell>
        </row>
        <row r="4687">
          <cell r="A4687">
            <v>11370</v>
          </cell>
          <cell r="B4687" t="str">
            <v>Cable tensor para malla 1/4"</v>
          </cell>
          <cell r="C4687" t="str">
            <v>m</v>
          </cell>
          <cell r="D4687">
            <v>1</v>
          </cell>
          <cell r="E4687">
            <v>10.71</v>
          </cell>
        </row>
        <row r="4688">
          <cell r="A4688">
            <v>11371</v>
          </cell>
          <cell r="B4688" t="str">
            <v>Malla tela de fibra de vidrio antimosq1uito</v>
          </cell>
          <cell r="C4688" t="str">
            <v>m2</v>
          </cell>
          <cell r="D4688">
            <v>1</v>
          </cell>
          <cell r="E4688">
            <v>21.15</v>
          </cell>
        </row>
        <row r="4689">
          <cell r="A4689">
            <v>11372</v>
          </cell>
          <cell r="B4689" t="str">
            <v>Campamento para trabajadores y oficina de obra cubierta de zinc</v>
          </cell>
          <cell r="C4689" t="str">
            <v>m2</v>
          </cell>
          <cell r="D4689">
            <v>1</v>
          </cell>
          <cell r="E4689">
            <v>92.48</v>
          </cell>
        </row>
        <row r="4690">
          <cell r="A4690">
            <v>11373</v>
          </cell>
          <cell r="B4690" t="str">
            <v xml:space="preserve">Cerramiento provisional de mamposteria de bloque 15cm </v>
          </cell>
          <cell r="C4690" t="str">
            <v>m2</v>
          </cell>
          <cell r="D4690">
            <v>1</v>
          </cell>
          <cell r="E4690">
            <v>13.59</v>
          </cell>
        </row>
        <row r="4691">
          <cell r="A4691">
            <v>11374</v>
          </cell>
          <cell r="B4691" t="str">
            <v>Campamento para trabajadores y oficina de obra cubierta de eternit</v>
          </cell>
          <cell r="C4691" t="str">
            <v>m2</v>
          </cell>
          <cell r="D4691">
            <v>1</v>
          </cell>
          <cell r="E4691">
            <v>86.45</v>
          </cell>
        </row>
        <row r="4692">
          <cell r="A4692">
            <v>11375</v>
          </cell>
          <cell r="B4692" t="str">
            <v>Cerramiento de malla, h=2m, alambre de púas 3 hiladas</v>
          </cell>
          <cell r="C4692" t="str">
            <v>m</v>
          </cell>
          <cell r="D4692">
            <v>1</v>
          </cell>
          <cell r="E4692">
            <v>1.22</v>
          </cell>
        </row>
        <row r="4693">
          <cell r="A4693">
            <v>11376</v>
          </cell>
          <cell r="B4693" t="str">
            <v>Cerramiento de malla, h=2m, alambre de púas 4 hiladas</v>
          </cell>
          <cell r="C4693" t="str">
            <v>m</v>
          </cell>
          <cell r="D4693">
            <v>1</v>
          </cell>
          <cell r="E4693">
            <v>1.38</v>
          </cell>
        </row>
        <row r="4694">
          <cell r="A4694">
            <v>11377</v>
          </cell>
          <cell r="B4694" t="str">
            <v>Cerramiento con malla galvanizada y tubo fuji 2" angulo 25x3mm y platina 25x3mm pintada</v>
          </cell>
          <cell r="C4694" t="str">
            <v>m</v>
          </cell>
          <cell r="D4694">
            <v>1</v>
          </cell>
          <cell r="E4694">
            <v>51.66</v>
          </cell>
        </row>
        <row r="4695">
          <cell r="A4695">
            <v>11378</v>
          </cell>
          <cell r="B4695" t="str">
            <v>Bolardos trelleborg kidney de 30ton</v>
          </cell>
          <cell r="C4695" t="str">
            <v>u</v>
          </cell>
          <cell r="D4695">
            <v>1</v>
          </cell>
          <cell r="E4695">
            <v>7041.94</v>
          </cell>
        </row>
        <row r="4696">
          <cell r="A4696">
            <v>11379</v>
          </cell>
          <cell r="B4696" t="str">
            <v>Bolardos trelleborg kidney de 15ton</v>
          </cell>
          <cell r="C4696" t="str">
            <v>u</v>
          </cell>
          <cell r="D4696">
            <v>1</v>
          </cell>
          <cell r="E4696">
            <v>4894.01</v>
          </cell>
        </row>
        <row r="4697">
          <cell r="A4697">
            <v>11380</v>
          </cell>
          <cell r="B4697" t="str">
            <v xml:space="preserve">Canal H.S: f´c=210 kg/cm2 incluye rejilla de hierro ángulo y tee 1,1/2" </v>
          </cell>
          <cell r="C4697" t="str">
            <v>m</v>
          </cell>
          <cell r="D4697">
            <v>1</v>
          </cell>
          <cell r="E4697">
            <v>97.47</v>
          </cell>
        </row>
        <row r="4698">
          <cell r="A4698">
            <v>11381</v>
          </cell>
          <cell r="B4698" t="str">
            <v>Cerramiento tubo galvanizado 2", malla electrosoldada (M 6 15)</v>
          </cell>
          <cell r="C4698" t="str">
            <v>m2</v>
          </cell>
          <cell r="D4698">
            <v>1</v>
          </cell>
          <cell r="E4698">
            <v>49.63</v>
          </cell>
        </row>
        <row r="4699">
          <cell r="A4699">
            <v>11382</v>
          </cell>
          <cell r="B4699" t="str">
            <v xml:space="preserve">Cerramiento tubo galvanizado 2", alambre de puas </v>
          </cell>
          <cell r="C4699" t="str">
            <v>m2</v>
          </cell>
          <cell r="D4699">
            <v>1</v>
          </cell>
          <cell r="E4699">
            <v>46.96</v>
          </cell>
        </row>
        <row r="4700">
          <cell r="A4700">
            <v>11383</v>
          </cell>
          <cell r="B4700" t="str">
            <v>Bordillo  H. A. de f´c= 180kg/cm2(0,10 x0,30 con malla electrosoldada)</v>
          </cell>
          <cell r="C4700" t="str">
            <v>m</v>
          </cell>
          <cell r="D4700">
            <v>1</v>
          </cell>
          <cell r="E4700">
            <v>17.57</v>
          </cell>
        </row>
        <row r="4701">
          <cell r="A4701">
            <v>11384</v>
          </cell>
          <cell r="B4701" t="str">
            <v>Poste de hormigon f´c=400kg/cm2 de 10m</v>
          </cell>
          <cell r="C4701" t="str">
            <v>u</v>
          </cell>
          <cell r="D4701">
            <v>1</v>
          </cell>
          <cell r="E4701">
            <v>319.83</v>
          </cell>
        </row>
        <row r="4702">
          <cell r="A4702">
            <v>11385</v>
          </cell>
          <cell r="B4702" t="str">
            <v>Bordillo de H.S 210 kg/cm2 (H=50cm B=20 cm) incluye transporte en lancha</v>
          </cell>
          <cell r="C4702" t="str">
            <v>m</v>
          </cell>
          <cell r="D4702">
            <v>1</v>
          </cell>
          <cell r="E4702">
            <v>24.28</v>
          </cell>
        </row>
        <row r="4703">
          <cell r="A4703">
            <v>11386</v>
          </cell>
          <cell r="B4703" t="str">
            <v>Cerramiento de tubo de 100x50x3mm con platina longitudinal y hormigon f´c=210kg/cm2 H=2,0m</v>
          </cell>
          <cell r="C4703" t="str">
            <v>m</v>
          </cell>
          <cell r="D4703">
            <v>1</v>
          </cell>
          <cell r="E4703">
            <v>228.21</v>
          </cell>
        </row>
        <row r="4704">
          <cell r="A4704">
            <v>11387</v>
          </cell>
          <cell r="B4704" t="str">
            <v>Vereda perimetral (espesor 7cm- F`c=210kg/cm2)malla electrosoldada 5x10</v>
          </cell>
          <cell r="C4704" t="str">
            <v>m2</v>
          </cell>
          <cell r="D4704">
            <v>1</v>
          </cell>
          <cell r="E4704">
            <v>25.31</v>
          </cell>
        </row>
        <row r="4705">
          <cell r="A4705">
            <v>11388</v>
          </cell>
          <cell r="B4705" t="str">
            <v>Muro de piedra para jardinera 0,2 x 1 m  (Incluye loseta de hormigón en remate superior de muro  e=5 cm)</v>
          </cell>
          <cell r="C4705" t="str">
            <v>m</v>
          </cell>
          <cell r="D4705">
            <v>1</v>
          </cell>
          <cell r="E4705">
            <v>59.75</v>
          </cell>
        </row>
        <row r="4706">
          <cell r="A4706">
            <v>11389</v>
          </cell>
          <cell r="B4706" t="str">
            <v>Jardineria de H.A e=10cm hormigon visto incluye malla de 6mm</v>
          </cell>
          <cell r="C4706" t="str">
            <v>m</v>
          </cell>
          <cell r="D4706">
            <v>1</v>
          </cell>
          <cell r="E4706">
            <v>44.43</v>
          </cell>
        </row>
        <row r="4707">
          <cell r="A4707">
            <v>11390</v>
          </cell>
          <cell r="B4707" t="str">
            <v>Antepecho metalico</v>
          </cell>
          <cell r="C4707" t="str">
            <v>m</v>
          </cell>
          <cell r="D4707">
            <v>1</v>
          </cell>
          <cell r="E4707">
            <v>117.44</v>
          </cell>
        </row>
        <row r="4708">
          <cell r="A4708">
            <v>11391</v>
          </cell>
          <cell r="B4708" t="str">
            <v>Pergola metalica incluye estructura metalica, portapanel y panel pergola</v>
          </cell>
          <cell r="C4708" t="str">
            <v>m2</v>
          </cell>
          <cell r="D4708">
            <v>1</v>
          </cell>
          <cell r="E4708">
            <v>159.71</v>
          </cell>
        </row>
        <row r="4709">
          <cell r="A4709">
            <v>11392</v>
          </cell>
          <cell r="B4709" t="str">
            <v>Sistema de tensores de acero para enredaderas</v>
          </cell>
          <cell r="C4709" t="str">
            <v>m2</v>
          </cell>
          <cell r="D4709">
            <v>1</v>
          </cell>
          <cell r="E4709">
            <v>7.12</v>
          </cell>
        </row>
        <row r="4710">
          <cell r="A4710">
            <v>11393</v>
          </cell>
        </row>
        <row r="4711">
          <cell r="A4711">
            <v>11394</v>
          </cell>
        </row>
        <row r="4719">
          <cell r="B4719" t="str">
            <v>DERROCAMIENTOS Y RETIROS</v>
          </cell>
        </row>
        <row r="4720">
          <cell r="A4720">
            <v>12000</v>
          </cell>
          <cell r="B4720" t="str">
            <v>Derrocamiento de construcción existente (con maquinaria) Inc. Desalojo</v>
          </cell>
          <cell r="C4720" t="str">
            <v>m2</v>
          </cell>
          <cell r="D4720">
            <v>1</v>
          </cell>
          <cell r="E4720">
            <v>13.6</v>
          </cell>
        </row>
        <row r="4721">
          <cell r="A4721">
            <v>12001</v>
          </cell>
          <cell r="B4721" t="str">
            <v>Derrocamiento de escaleras de hormigón</v>
          </cell>
          <cell r="C4721" t="str">
            <v>m3</v>
          </cell>
          <cell r="D4721">
            <v>1</v>
          </cell>
          <cell r="E4721">
            <v>10.7</v>
          </cell>
        </row>
        <row r="4722">
          <cell r="A4722">
            <v>12002</v>
          </cell>
          <cell r="B4722" t="str">
            <v>Derrocamiento de losa H.A</v>
          </cell>
          <cell r="C4722" t="str">
            <v>m2</v>
          </cell>
          <cell r="D4722">
            <v>1</v>
          </cell>
          <cell r="E4722">
            <v>15.64</v>
          </cell>
        </row>
        <row r="4723">
          <cell r="A4723">
            <v>12003</v>
          </cell>
          <cell r="B4723" t="str">
            <v>Derrocamiento de mampostería de bloque</v>
          </cell>
          <cell r="C4723" t="str">
            <v>m2</v>
          </cell>
          <cell r="D4723">
            <v>1</v>
          </cell>
          <cell r="E4723">
            <v>2.2599999999999998</v>
          </cell>
        </row>
        <row r="4724">
          <cell r="A4724">
            <v>12004</v>
          </cell>
          <cell r="B4724" t="str">
            <v>Derrocamiento de Mampostería de ladrillo</v>
          </cell>
          <cell r="C4724" t="str">
            <v>m2</v>
          </cell>
          <cell r="D4724">
            <v>1</v>
          </cell>
          <cell r="E4724">
            <v>2.83</v>
          </cell>
        </row>
        <row r="4725">
          <cell r="A4725">
            <v>12005</v>
          </cell>
          <cell r="B4725" t="str">
            <v>Derrocamiento de mesones de hormigón armado</v>
          </cell>
          <cell r="C4725" t="str">
            <v>m</v>
          </cell>
          <cell r="D4725">
            <v>1</v>
          </cell>
          <cell r="E4725">
            <v>4.72</v>
          </cell>
        </row>
        <row r="4726">
          <cell r="A4726">
            <v>12006</v>
          </cell>
          <cell r="B4726" t="str">
            <v>Derrocamiento de muros de cerramiento</v>
          </cell>
          <cell r="C4726" t="str">
            <v>m</v>
          </cell>
          <cell r="D4726">
            <v>1</v>
          </cell>
          <cell r="E4726">
            <v>8.34</v>
          </cell>
        </row>
        <row r="4727">
          <cell r="A4727">
            <v>12007</v>
          </cell>
          <cell r="B4727" t="str">
            <v xml:space="preserve">Derrocamiento de paredes  de tapial                          </v>
          </cell>
          <cell r="C4727" t="str">
            <v>m2</v>
          </cell>
          <cell r="D4727">
            <v>1</v>
          </cell>
          <cell r="E4727">
            <v>4.17</v>
          </cell>
        </row>
        <row r="4728">
          <cell r="A4728">
            <v>12008</v>
          </cell>
          <cell r="B4728" t="str">
            <v>Desinstalación de cajas de válvulas, tableros y medidores</v>
          </cell>
          <cell r="C4728" t="str">
            <v>u</v>
          </cell>
          <cell r="D4728">
            <v>1</v>
          </cell>
          <cell r="E4728">
            <v>14.15</v>
          </cell>
        </row>
        <row r="4729">
          <cell r="A4729">
            <v>12009</v>
          </cell>
          <cell r="B4729" t="str">
            <v>Desmontaje de ascensores existentes</v>
          </cell>
          <cell r="C4729" t="str">
            <v>u</v>
          </cell>
          <cell r="D4729">
            <v>1</v>
          </cell>
          <cell r="E4729">
            <v>238.64</v>
          </cell>
        </row>
        <row r="4730">
          <cell r="A4730">
            <v>12010</v>
          </cell>
          <cell r="B4730" t="str">
            <v>Derrocamiento de columnas de hormigón</v>
          </cell>
          <cell r="C4730" t="str">
            <v>m</v>
          </cell>
          <cell r="D4730">
            <v>1</v>
          </cell>
          <cell r="E4730">
            <v>5.13</v>
          </cell>
        </row>
        <row r="4731">
          <cell r="A4731">
            <v>12011</v>
          </cell>
          <cell r="B4731" t="str">
            <v>Desmontaje de cubierta de asbesto cemento( ardex, eternit)</v>
          </cell>
          <cell r="C4731" t="str">
            <v>m2</v>
          </cell>
          <cell r="D4731">
            <v>1</v>
          </cell>
          <cell r="E4731">
            <v>2.23</v>
          </cell>
        </row>
        <row r="4732">
          <cell r="A4732">
            <v>12012</v>
          </cell>
          <cell r="B4732" t="str">
            <v>Desmontaje de cielo raso  falso incluido estructura que lo soporta</v>
          </cell>
          <cell r="C4732" t="str">
            <v>m2</v>
          </cell>
          <cell r="D4732">
            <v>1</v>
          </cell>
          <cell r="E4732">
            <v>2.09</v>
          </cell>
        </row>
        <row r="4733">
          <cell r="A4733">
            <v>12013</v>
          </cell>
          <cell r="B4733" t="str">
            <v>Desmontaje de equipos, aire acondicionado incluye ductería y sistemas</v>
          </cell>
          <cell r="C4733" t="str">
            <v>u</v>
          </cell>
          <cell r="D4733">
            <v>1</v>
          </cell>
          <cell r="E4733">
            <v>58.05</v>
          </cell>
        </row>
        <row r="4734">
          <cell r="A4734">
            <v>12014</v>
          </cell>
          <cell r="B4734" t="str">
            <v>Derrocamiento de vigas de hormigón</v>
          </cell>
          <cell r="C4734" t="str">
            <v>m</v>
          </cell>
          <cell r="D4734">
            <v>1</v>
          </cell>
          <cell r="E4734">
            <v>6.24</v>
          </cell>
        </row>
        <row r="4735">
          <cell r="A4735">
            <v>12015</v>
          </cell>
          <cell r="B4735" t="str">
            <v>Derrocamiento de muro de hormigón</v>
          </cell>
          <cell r="C4735" t="str">
            <v>m2</v>
          </cell>
          <cell r="D4735">
            <v>1</v>
          </cell>
          <cell r="E4735">
            <v>10</v>
          </cell>
        </row>
        <row r="4736">
          <cell r="A4736">
            <v>12016</v>
          </cell>
          <cell r="B4736" t="str">
            <v>Derrocamiento de bordillos</v>
          </cell>
          <cell r="C4736" t="str">
            <v>m</v>
          </cell>
          <cell r="D4736">
            <v>1</v>
          </cell>
          <cell r="E4736">
            <v>4.72</v>
          </cell>
        </row>
        <row r="4737">
          <cell r="A4737">
            <v>12017</v>
          </cell>
          <cell r="B4737" t="str">
            <v>Retiro de piedras grandes</v>
          </cell>
          <cell r="C4737" t="str">
            <v>u</v>
          </cell>
          <cell r="D4737">
            <v>1</v>
          </cell>
          <cell r="E4737">
            <v>14.09</v>
          </cell>
        </row>
        <row r="4738">
          <cell r="A4738">
            <v>12018</v>
          </cell>
          <cell r="B4738" t="str">
            <v>Desmontaje, y traslado de equipos, aire acondicionado incluye ductería y sistemas</v>
          </cell>
          <cell r="C4738" t="str">
            <v>u</v>
          </cell>
          <cell r="D4738">
            <v>1</v>
          </cell>
          <cell r="E4738">
            <v>116.11</v>
          </cell>
        </row>
        <row r="4739">
          <cell r="A4739">
            <v>12019</v>
          </cell>
          <cell r="B4739" t="str">
            <v>Desmontaje y retiro de  inst. eléctricas- cableado</v>
          </cell>
          <cell r="C4739" t="str">
            <v>m</v>
          </cell>
          <cell r="D4739">
            <v>1</v>
          </cell>
          <cell r="E4739">
            <v>0.56999999999999995</v>
          </cell>
        </row>
        <row r="4740">
          <cell r="A4740">
            <v>12020</v>
          </cell>
          <cell r="B4740" t="str">
            <v>Desmontaje y retiro de mamparas existentes</v>
          </cell>
          <cell r="C4740" t="str">
            <v>m2</v>
          </cell>
          <cell r="D4740">
            <v>1</v>
          </cell>
          <cell r="E4740">
            <v>4.72</v>
          </cell>
        </row>
        <row r="4741">
          <cell r="A4741">
            <v>12021</v>
          </cell>
          <cell r="B4741" t="str">
            <v>Desmontaje y retiro de paneles de madera  (LOCKER)</v>
          </cell>
          <cell r="C4741" t="str">
            <v>m2</v>
          </cell>
          <cell r="D4741">
            <v>1</v>
          </cell>
          <cell r="E4741">
            <v>5.66</v>
          </cell>
        </row>
        <row r="4742">
          <cell r="A4742">
            <v>12022</v>
          </cell>
          <cell r="B4742" t="str">
            <v>Desmontaje y retiro de Piso existente en cancha</v>
          </cell>
          <cell r="C4742" t="str">
            <v>m2</v>
          </cell>
          <cell r="D4742">
            <v>1</v>
          </cell>
          <cell r="E4742">
            <v>3.67</v>
          </cell>
        </row>
        <row r="4743">
          <cell r="A4743">
            <v>12023</v>
          </cell>
          <cell r="B4743" t="str">
            <v>Torre de transformación monofásica de 75KVA, considerar traslado del transformador de 75KVA desde la cámara existente en el hospital, incluye gestión en la empres eléctrica</v>
          </cell>
          <cell r="C4743" t="str">
            <v>u</v>
          </cell>
          <cell r="D4743">
            <v>1</v>
          </cell>
          <cell r="E4743">
            <v>1664.71</v>
          </cell>
        </row>
        <row r="4744">
          <cell r="A4744">
            <v>12024</v>
          </cell>
          <cell r="B4744" t="str">
            <v>Desmontaje sistema de gases medicinales</v>
          </cell>
          <cell r="C4744" t="str">
            <v>m</v>
          </cell>
          <cell r="D4744">
            <v>1</v>
          </cell>
          <cell r="E4744">
            <v>21.57</v>
          </cell>
        </row>
        <row r="4745">
          <cell r="A4745">
            <v>12025</v>
          </cell>
          <cell r="B4745" t="str">
            <v>Desmontaje ducto de tol galvanizado aislado con lana de vidrio</v>
          </cell>
          <cell r="C4745" t="str">
            <v>kg</v>
          </cell>
          <cell r="D4745">
            <v>1</v>
          </cell>
          <cell r="E4745">
            <v>3.08</v>
          </cell>
        </row>
        <row r="4746">
          <cell r="A4746">
            <v>12026</v>
          </cell>
          <cell r="B4746" t="str">
            <v>Picado y corchado de pared para instalaciones en general</v>
          </cell>
          <cell r="C4746" t="str">
            <v>m</v>
          </cell>
          <cell r="D4746">
            <v>1</v>
          </cell>
          <cell r="E4746">
            <v>3.12</v>
          </cell>
        </row>
        <row r="4747">
          <cell r="A4747">
            <v>12027</v>
          </cell>
          <cell r="B4747" t="str">
            <v>Picado y limpieza de contrapiso</v>
          </cell>
          <cell r="C4747" t="str">
            <v>m2</v>
          </cell>
          <cell r="D4747">
            <v>1</v>
          </cell>
          <cell r="E4747">
            <v>1.1299999999999999</v>
          </cell>
        </row>
        <row r="4748">
          <cell r="A4748">
            <v>12028</v>
          </cell>
          <cell r="B4748" t="str">
            <v xml:space="preserve">Protección de Fachadas + Desmontaje </v>
          </cell>
          <cell r="C4748" t="str">
            <v>m2</v>
          </cell>
          <cell r="D4748">
            <v>1</v>
          </cell>
        </row>
        <row r="4749">
          <cell r="A4749">
            <v>12029</v>
          </cell>
          <cell r="B4749" t="str">
            <v>Retiro planchas fibra mineral y colocación de planchas nuevas de fibra mineral 0,60x0,60m</v>
          </cell>
          <cell r="C4749" t="str">
            <v>m2</v>
          </cell>
          <cell r="D4749">
            <v>1</v>
          </cell>
          <cell r="E4749">
            <v>6.18</v>
          </cell>
        </row>
        <row r="4750">
          <cell r="A4750">
            <v>12030</v>
          </cell>
          <cell r="B4750" t="str">
            <v>Retiro, Recolocación y reposición de adoquín</v>
          </cell>
          <cell r="C4750" t="str">
            <v>m2</v>
          </cell>
          <cell r="D4750">
            <v>1</v>
          </cell>
          <cell r="E4750">
            <v>8.9600000000000009</v>
          </cell>
        </row>
        <row r="4751">
          <cell r="A4751">
            <v>12031</v>
          </cell>
          <cell r="B4751" t="str">
            <v>Retiro de puertas metálicas</v>
          </cell>
          <cell r="C4751" t="str">
            <v>m2</v>
          </cell>
          <cell r="D4751">
            <v>1</v>
          </cell>
          <cell r="E4751">
            <v>7.07</v>
          </cell>
        </row>
        <row r="4752">
          <cell r="A4752">
            <v>12032</v>
          </cell>
          <cell r="B4752" t="str">
            <v>Retiro  de Puertas de Madera</v>
          </cell>
          <cell r="C4752" t="str">
            <v>u</v>
          </cell>
          <cell r="D4752">
            <v>1</v>
          </cell>
          <cell r="E4752">
            <v>6.29</v>
          </cell>
        </row>
        <row r="4753">
          <cell r="A4753">
            <v>12033</v>
          </cell>
          <cell r="B4753" t="str">
            <v>Retiro  tubería existente de 2 a 4"</v>
          </cell>
          <cell r="C4753" t="str">
            <v>m</v>
          </cell>
          <cell r="D4753">
            <v>1</v>
          </cell>
          <cell r="E4753">
            <v>1.89</v>
          </cell>
        </row>
        <row r="4754">
          <cell r="A4754">
            <v>12034</v>
          </cell>
          <cell r="B4754" t="str">
            <v>Retiro de accesorios de baño (4u)</v>
          </cell>
          <cell r="C4754" t="str">
            <v>u</v>
          </cell>
          <cell r="D4754">
            <v>1</v>
          </cell>
          <cell r="E4754">
            <v>5.66</v>
          </cell>
        </row>
        <row r="4755">
          <cell r="A4755">
            <v>12035</v>
          </cell>
          <cell r="B4755" t="str">
            <v>Retiro de adoquín</v>
          </cell>
          <cell r="C4755" t="str">
            <v>m2</v>
          </cell>
          <cell r="D4755">
            <v>1</v>
          </cell>
          <cell r="E4755">
            <v>2.2599999999999998</v>
          </cell>
        </row>
        <row r="4756">
          <cell r="A4756">
            <v>12036</v>
          </cell>
          <cell r="B4756" t="str">
            <v>Retiro de baldosa o cerámica en piso</v>
          </cell>
          <cell r="C4756" t="str">
            <v>m2</v>
          </cell>
          <cell r="D4756">
            <v>1</v>
          </cell>
          <cell r="E4756">
            <v>3.77</v>
          </cell>
        </row>
        <row r="4757">
          <cell r="A4757">
            <v>12037</v>
          </cell>
          <cell r="B4757" t="str">
            <v>Retiro de barrederas de cerámica, porcelanato</v>
          </cell>
          <cell r="C4757" t="str">
            <v>m</v>
          </cell>
          <cell r="D4757">
            <v>1</v>
          </cell>
          <cell r="E4757">
            <v>1.1299999999999999</v>
          </cell>
        </row>
        <row r="4758">
          <cell r="A4758">
            <v>12038</v>
          </cell>
          <cell r="B4758" t="str">
            <v>Retiro de Barrederas de madera</v>
          </cell>
          <cell r="C4758" t="str">
            <v>m</v>
          </cell>
          <cell r="D4758">
            <v>1</v>
          </cell>
          <cell r="E4758">
            <v>0.87</v>
          </cell>
        </row>
        <row r="4759">
          <cell r="A4759">
            <v>12039</v>
          </cell>
          <cell r="B4759" t="str">
            <v>Retiro de piso flotante</v>
          </cell>
          <cell r="C4759" t="str">
            <v>m2</v>
          </cell>
          <cell r="D4759">
            <v>1</v>
          </cell>
          <cell r="E4759">
            <v>2.83</v>
          </cell>
        </row>
        <row r="4760">
          <cell r="A4760">
            <v>12040</v>
          </cell>
          <cell r="B4760" t="str">
            <v>Retiro de barrederas de vinil</v>
          </cell>
          <cell r="C4760" t="str">
            <v>m</v>
          </cell>
          <cell r="D4760">
            <v>1</v>
          </cell>
          <cell r="E4760">
            <v>1.1399999999999999</v>
          </cell>
        </row>
        <row r="4761">
          <cell r="A4761">
            <v>12041</v>
          </cell>
          <cell r="B4761" t="str">
            <v>Retiro de Cerraduras</v>
          </cell>
          <cell r="C4761" t="str">
            <v>u</v>
          </cell>
          <cell r="D4761">
            <v>1</v>
          </cell>
          <cell r="E4761">
            <v>1.48</v>
          </cell>
        </row>
        <row r="4762">
          <cell r="A4762">
            <v>12042</v>
          </cell>
          <cell r="B4762" t="str">
            <v>Retiro de cerramiento de malla incluye. Tuberías</v>
          </cell>
          <cell r="C4762" t="str">
            <v>m2</v>
          </cell>
          <cell r="D4762">
            <v>1</v>
          </cell>
          <cell r="E4762">
            <v>8.4</v>
          </cell>
        </row>
        <row r="4763">
          <cell r="A4763">
            <v>12043</v>
          </cell>
          <cell r="B4763" t="str">
            <v>Retiro de cerramiento tipo gallinero</v>
          </cell>
          <cell r="C4763" t="str">
            <v>m2</v>
          </cell>
          <cell r="D4763">
            <v>1</v>
          </cell>
          <cell r="E4763">
            <v>2.83</v>
          </cell>
        </row>
        <row r="4764">
          <cell r="A4764">
            <v>12044</v>
          </cell>
          <cell r="B4764" t="str">
            <v>Retiro de Cierra Puertas</v>
          </cell>
          <cell r="C4764" t="str">
            <v>u</v>
          </cell>
          <cell r="D4764">
            <v>1</v>
          </cell>
          <cell r="E4764">
            <v>1.48</v>
          </cell>
        </row>
        <row r="4765">
          <cell r="A4765">
            <v>12045</v>
          </cell>
          <cell r="B4765" t="str">
            <v>Retiro de Divisiones Modulares</v>
          </cell>
          <cell r="C4765" t="str">
            <v>m2</v>
          </cell>
          <cell r="D4765">
            <v>1</v>
          </cell>
          <cell r="E4765">
            <v>3.77</v>
          </cell>
        </row>
        <row r="4766">
          <cell r="A4766">
            <v>12046</v>
          </cell>
          <cell r="B4766" t="str">
            <v>Retiro de enlucido y pintura</v>
          </cell>
          <cell r="C4766" t="str">
            <v>m2</v>
          </cell>
          <cell r="D4766">
            <v>1</v>
          </cell>
          <cell r="E4766">
            <v>3.77</v>
          </cell>
        </row>
        <row r="4767">
          <cell r="A4767">
            <v>12047</v>
          </cell>
          <cell r="B4767" t="str">
            <v>Retiro de escalera metálica</v>
          </cell>
          <cell r="C4767" t="str">
            <v>m2</v>
          </cell>
          <cell r="D4767">
            <v>1</v>
          </cell>
          <cell r="E4767">
            <v>33.74</v>
          </cell>
        </row>
        <row r="4768">
          <cell r="A4768">
            <v>12048</v>
          </cell>
          <cell r="B4768" t="str">
            <v>Retiro de esquineros de aluminio</v>
          </cell>
          <cell r="C4768" t="str">
            <v>m</v>
          </cell>
          <cell r="D4768">
            <v>1</v>
          </cell>
          <cell r="E4768">
            <v>1.48</v>
          </cell>
        </row>
        <row r="4769">
          <cell r="A4769">
            <v>12049</v>
          </cell>
          <cell r="B4769" t="str">
            <v>Retiro de Granito en Escaleras</v>
          </cell>
          <cell r="C4769" t="str">
            <v>m2</v>
          </cell>
          <cell r="D4769">
            <v>1</v>
          </cell>
          <cell r="E4769">
            <v>3.77</v>
          </cell>
        </row>
        <row r="4770">
          <cell r="A4770">
            <v>12050</v>
          </cell>
          <cell r="B4770" t="str">
            <v>Retiro de herrería y cerrajería (inc. Puerta enrollable)</v>
          </cell>
          <cell r="C4770" t="str">
            <v>u</v>
          </cell>
          <cell r="D4770">
            <v>1</v>
          </cell>
          <cell r="E4770">
            <v>5.66</v>
          </cell>
        </row>
        <row r="4771">
          <cell r="A4771">
            <v>12051</v>
          </cell>
          <cell r="B4771" t="str">
            <v>Retiro de inodoros, urinarios  o lavamanos</v>
          </cell>
          <cell r="C4771" t="str">
            <v>u</v>
          </cell>
          <cell r="D4771">
            <v>1</v>
          </cell>
          <cell r="E4771">
            <v>4.72</v>
          </cell>
        </row>
        <row r="4772">
          <cell r="A4772">
            <v>12052</v>
          </cell>
          <cell r="B4772" t="str">
            <v>Retiro de lámparas</v>
          </cell>
          <cell r="C4772" t="str">
            <v>u</v>
          </cell>
          <cell r="D4772">
            <v>1</v>
          </cell>
          <cell r="E4772">
            <v>2.83</v>
          </cell>
        </row>
        <row r="4773">
          <cell r="A4773">
            <v>12053</v>
          </cell>
          <cell r="B4773" t="str">
            <v>Retiro de luminarias existentes (reflectores)</v>
          </cell>
          <cell r="C4773" t="str">
            <v>u</v>
          </cell>
          <cell r="D4773">
            <v>1</v>
          </cell>
          <cell r="E4773">
            <v>11.32</v>
          </cell>
        </row>
        <row r="4774">
          <cell r="A4774">
            <v>12054</v>
          </cell>
          <cell r="B4774" t="str">
            <v>Retiro de Mamparas de Aluminio</v>
          </cell>
          <cell r="C4774" t="str">
            <v>m2</v>
          </cell>
          <cell r="D4774">
            <v>1</v>
          </cell>
          <cell r="E4774">
            <v>3.77</v>
          </cell>
        </row>
        <row r="4775">
          <cell r="A4775">
            <v>12055</v>
          </cell>
          <cell r="B4775" t="str">
            <v>Retiro de puntos de iluminación</v>
          </cell>
          <cell r="C4775" t="str">
            <v>u</v>
          </cell>
          <cell r="D4775">
            <v>1</v>
          </cell>
          <cell r="E4775">
            <v>2.83</v>
          </cell>
        </row>
        <row r="4776">
          <cell r="A4776">
            <v>12056</v>
          </cell>
          <cell r="B4776" t="str">
            <v>Retiro de puntos de tomacorriente</v>
          </cell>
          <cell r="C4776" t="str">
            <v>u</v>
          </cell>
          <cell r="D4776">
            <v>1</v>
          </cell>
          <cell r="E4776">
            <v>2.83</v>
          </cell>
        </row>
        <row r="4777">
          <cell r="A4777">
            <v>12057</v>
          </cell>
          <cell r="B4777" t="str">
            <v>Retiro tubería existente del Sistema Contra Incendios</v>
          </cell>
          <cell r="C4777" t="str">
            <v>m</v>
          </cell>
          <cell r="D4777">
            <v>1</v>
          </cell>
          <cell r="E4777">
            <v>2.83</v>
          </cell>
        </row>
        <row r="4778">
          <cell r="A4778">
            <v>12058</v>
          </cell>
          <cell r="B4778" t="str">
            <v>Retiro de paneles modulares aluminio /melaminico</v>
          </cell>
          <cell r="C4778" t="str">
            <v>m2</v>
          </cell>
          <cell r="D4778">
            <v>1</v>
          </cell>
          <cell r="E4778">
            <v>5.66</v>
          </cell>
        </row>
        <row r="4779">
          <cell r="A4779">
            <v>12059</v>
          </cell>
          <cell r="B4779" t="str">
            <v>Retiro de Persianas Existentes</v>
          </cell>
          <cell r="C4779" t="str">
            <v>m2</v>
          </cell>
          <cell r="D4779">
            <v>1</v>
          </cell>
          <cell r="E4779">
            <v>2.83</v>
          </cell>
        </row>
        <row r="4780">
          <cell r="A4780">
            <v>12060</v>
          </cell>
          <cell r="B4780" t="str">
            <v>Retiro de Piezas Eléctricas Inc. tubería y cables</v>
          </cell>
          <cell r="C4780" t="str">
            <v>u</v>
          </cell>
          <cell r="D4780">
            <v>1</v>
          </cell>
          <cell r="E4780">
            <v>5.66</v>
          </cell>
        </row>
        <row r="4781">
          <cell r="A4781">
            <v>12061</v>
          </cell>
          <cell r="B4781" t="str">
            <v>Retiro de Puertas  Aluminio</v>
          </cell>
          <cell r="C4781" t="str">
            <v>u</v>
          </cell>
          <cell r="D4781">
            <v>1</v>
          </cell>
          <cell r="E4781">
            <v>11.32</v>
          </cell>
        </row>
        <row r="4782">
          <cell r="A4782">
            <v>12062</v>
          </cell>
          <cell r="B4782" t="str">
            <v>Retiro de puertas plegables</v>
          </cell>
          <cell r="C4782" t="str">
            <v>u</v>
          </cell>
          <cell r="D4782">
            <v>1</v>
          </cell>
          <cell r="E4782">
            <v>11.32</v>
          </cell>
        </row>
        <row r="4783">
          <cell r="A4783">
            <v>12063</v>
          </cell>
          <cell r="B4783" t="str">
            <v>Retiro de ventanas de aluminio y vidrio</v>
          </cell>
          <cell r="C4783" t="str">
            <v>m2</v>
          </cell>
          <cell r="D4783">
            <v>1</v>
          </cell>
          <cell r="E4783">
            <v>4.72</v>
          </cell>
        </row>
        <row r="4784">
          <cell r="A4784">
            <v>12064</v>
          </cell>
          <cell r="B4784" t="str">
            <v>Retiro de Puertas de aluminio y vidrio</v>
          </cell>
          <cell r="C4784" t="str">
            <v>u</v>
          </cell>
          <cell r="D4784">
            <v>1</v>
          </cell>
          <cell r="E4784">
            <v>14.15</v>
          </cell>
        </row>
        <row r="4785">
          <cell r="A4785">
            <v>12065</v>
          </cell>
          <cell r="B4785" t="str">
            <v>Retiro de puertas y ventanas de hierro</v>
          </cell>
          <cell r="C4785" t="str">
            <v>m2</v>
          </cell>
          <cell r="D4785">
            <v>1</v>
          </cell>
          <cell r="E4785">
            <v>7.07</v>
          </cell>
        </row>
        <row r="4786">
          <cell r="A4786">
            <v>12066</v>
          </cell>
          <cell r="B4786" t="str">
            <v>Retiro de puertas y ventanas de madera</v>
          </cell>
          <cell r="C4786" t="str">
            <v>m2</v>
          </cell>
          <cell r="D4786">
            <v>1</v>
          </cell>
          <cell r="E4786">
            <v>6.29</v>
          </cell>
        </row>
        <row r="4787">
          <cell r="A4787">
            <v>12067</v>
          </cell>
          <cell r="B4787" t="str">
            <v>Retiro de Rejas en Fachadas</v>
          </cell>
          <cell r="C4787" t="str">
            <v>m2</v>
          </cell>
          <cell r="D4787">
            <v>1</v>
          </cell>
          <cell r="E4787">
            <v>5.66</v>
          </cell>
        </row>
        <row r="4788">
          <cell r="A4788">
            <v>12068</v>
          </cell>
          <cell r="B4788" t="str">
            <v>Retiro de rejillas de hierro de piso (EXTERIOR)</v>
          </cell>
          <cell r="C4788" t="str">
            <v>m</v>
          </cell>
          <cell r="D4788">
            <v>1</v>
          </cell>
          <cell r="E4788">
            <v>1.85</v>
          </cell>
        </row>
        <row r="4789">
          <cell r="A4789">
            <v>12069</v>
          </cell>
          <cell r="B4789" t="str">
            <v>Retiro de Tableros de breakers</v>
          </cell>
          <cell r="C4789" t="str">
            <v>u</v>
          </cell>
          <cell r="D4789">
            <v>1</v>
          </cell>
          <cell r="E4789">
            <v>5.66</v>
          </cell>
        </row>
        <row r="4790">
          <cell r="A4790">
            <v>12070</v>
          </cell>
          <cell r="B4790" t="str">
            <v>Retiro de tapas de caja de revisión</v>
          </cell>
          <cell r="C4790" t="str">
            <v>u</v>
          </cell>
          <cell r="D4790">
            <v>1</v>
          </cell>
          <cell r="E4790">
            <v>1.48</v>
          </cell>
        </row>
        <row r="4791">
          <cell r="A4791">
            <v>12071</v>
          </cell>
          <cell r="B4791" t="str">
            <v>Retiro de Topa Camillas</v>
          </cell>
          <cell r="C4791" t="str">
            <v>u</v>
          </cell>
          <cell r="D4791">
            <v>1</v>
          </cell>
          <cell r="E4791">
            <v>1.48</v>
          </cell>
        </row>
        <row r="4792">
          <cell r="A4792">
            <v>12072</v>
          </cell>
          <cell r="B4792" t="str">
            <v>Retiro de vinyl</v>
          </cell>
          <cell r="C4792" t="str">
            <v>m2</v>
          </cell>
          <cell r="D4792">
            <v>1</v>
          </cell>
          <cell r="E4792">
            <v>3.77</v>
          </cell>
        </row>
        <row r="4793">
          <cell r="A4793">
            <v>12073</v>
          </cell>
          <cell r="B4793" t="str">
            <v>Retiro tubería existente de  1 1/2"</v>
          </cell>
          <cell r="C4793" t="str">
            <v>m</v>
          </cell>
          <cell r="D4793">
            <v>1</v>
          </cell>
          <cell r="E4793">
            <v>1.41</v>
          </cell>
        </row>
        <row r="4794">
          <cell r="A4794">
            <v>12074</v>
          </cell>
          <cell r="B4794" t="str">
            <v>Retiro tubería existente de 2 1/2"</v>
          </cell>
          <cell r="C4794" t="str">
            <v>m</v>
          </cell>
          <cell r="D4794">
            <v>1</v>
          </cell>
          <cell r="E4794">
            <v>1.62</v>
          </cell>
        </row>
        <row r="4795">
          <cell r="A4795">
            <v>12075</v>
          </cell>
          <cell r="B4795" t="str">
            <v>Retiro tubería existente de 1"</v>
          </cell>
          <cell r="C4795" t="str">
            <v>m</v>
          </cell>
          <cell r="D4795">
            <v>1</v>
          </cell>
          <cell r="E4795">
            <v>1.1299999999999999</v>
          </cell>
        </row>
        <row r="4796">
          <cell r="A4796">
            <v>12076</v>
          </cell>
          <cell r="B4796" t="str">
            <v>Retiro tubería existente de 6"</v>
          </cell>
          <cell r="C4796" t="str">
            <v>m</v>
          </cell>
          <cell r="D4796">
            <v>1</v>
          </cell>
          <cell r="E4796">
            <v>1.1299999999999999</v>
          </cell>
        </row>
        <row r="4797">
          <cell r="A4797">
            <v>12077</v>
          </cell>
          <cell r="B4797" t="str">
            <v>Retiro Tuberías Agua Servidas 110 - 160 mm</v>
          </cell>
          <cell r="C4797" t="str">
            <v>m</v>
          </cell>
          <cell r="D4797">
            <v>1</v>
          </cell>
          <cell r="E4797">
            <v>1.1299999999999999</v>
          </cell>
        </row>
        <row r="4798">
          <cell r="A4798">
            <v>12078</v>
          </cell>
          <cell r="B4798" t="str">
            <v>Retiro Tuberías Agua Servidas 200 mm o mas.</v>
          </cell>
          <cell r="C4798" t="str">
            <v>m</v>
          </cell>
          <cell r="D4798">
            <v>1</v>
          </cell>
          <cell r="E4798">
            <v>1.41</v>
          </cell>
        </row>
        <row r="4799">
          <cell r="A4799">
            <v>12079</v>
          </cell>
          <cell r="B4799" t="str">
            <v>Retiro Tuberías Agua Servidas 50-75 mm</v>
          </cell>
          <cell r="C4799" t="str">
            <v>m</v>
          </cell>
          <cell r="D4799">
            <v>1</v>
          </cell>
          <cell r="E4799">
            <v>0.87</v>
          </cell>
        </row>
        <row r="4800">
          <cell r="A4800">
            <v>12080</v>
          </cell>
          <cell r="B4800" t="str">
            <v>Retiro de casetones de madera</v>
          </cell>
          <cell r="C4800" t="str">
            <v>m</v>
          </cell>
          <cell r="D4800">
            <v>1</v>
          </cell>
          <cell r="E4800">
            <v>1.03</v>
          </cell>
        </row>
        <row r="4801">
          <cell r="A4801">
            <v>12081</v>
          </cell>
          <cell r="B4801" t="str">
            <v>Retiro de cielo raso de gypsum</v>
          </cell>
          <cell r="C4801" t="str">
            <v>m2</v>
          </cell>
          <cell r="D4801">
            <v>1</v>
          </cell>
          <cell r="E4801">
            <v>4.47</v>
          </cell>
        </row>
        <row r="4802">
          <cell r="A4802">
            <v>12082</v>
          </cell>
          <cell r="B4802" t="str">
            <v>Retiro de grifería de duchas</v>
          </cell>
          <cell r="C4802" t="str">
            <v>u</v>
          </cell>
          <cell r="D4802">
            <v>1</v>
          </cell>
          <cell r="E4802">
            <v>5.38</v>
          </cell>
        </row>
        <row r="4803">
          <cell r="A4803">
            <v>12083</v>
          </cell>
          <cell r="B4803" t="str">
            <v>Retiro de puertas metálicas emplomadas</v>
          </cell>
          <cell r="C4803" t="str">
            <v>m2</v>
          </cell>
          <cell r="D4803">
            <v>1</v>
          </cell>
          <cell r="E4803">
            <v>45.71</v>
          </cell>
        </row>
        <row r="4804">
          <cell r="A4804">
            <v>12084</v>
          </cell>
          <cell r="B4804" t="str">
            <v>Rotura de pavimento rígido</v>
          </cell>
          <cell r="C4804" t="str">
            <v>m2</v>
          </cell>
          <cell r="D4804">
            <v>1</v>
          </cell>
          <cell r="E4804">
            <v>7.7</v>
          </cell>
        </row>
        <row r="4805">
          <cell r="A4805">
            <v>12085</v>
          </cell>
          <cell r="B4805" t="str">
            <v>Rotura de piso o acera</v>
          </cell>
          <cell r="C4805" t="str">
            <v>m2</v>
          </cell>
          <cell r="D4805">
            <v>1</v>
          </cell>
          <cell r="E4805">
            <v>5.66</v>
          </cell>
        </row>
        <row r="4806">
          <cell r="A4806">
            <v>12086</v>
          </cell>
          <cell r="B4806" t="str">
            <v>Retiro de transformador convencional de cámara 400KV</v>
          </cell>
          <cell r="C4806" t="str">
            <v>u</v>
          </cell>
          <cell r="D4806">
            <v>1</v>
          </cell>
          <cell r="E4806">
            <v>178.25</v>
          </cell>
        </row>
        <row r="4807">
          <cell r="A4807">
            <v>12087</v>
          </cell>
          <cell r="B4807" t="str">
            <v>Sello de junta de construcción</v>
          </cell>
          <cell r="C4807" t="str">
            <v>m</v>
          </cell>
          <cell r="D4807">
            <v>1</v>
          </cell>
          <cell r="E4807">
            <v>1.91</v>
          </cell>
        </row>
        <row r="4808">
          <cell r="A4808">
            <v>12088</v>
          </cell>
          <cell r="B4808" t="str">
            <v>Retiro de generador 450KV</v>
          </cell>
          <cell r="C4808" t="str">
            <v>u</v>
          </cell>
          <cell r="D4808">
            <v>1</v>
          </cell>
          <cell r="E4808">
            <v>205.03</v>
          </cell>
        </row>
        <row r="4809">
          <cell r="A4809">
            <v>12089</v>
          </cell>
          <cell r="B4809" t="str">
            <v>Retiro de malla de cerramiento</v>
          </cell>
          <cell r="C4809" t="str">
            <v>m</v>
          </cell>
          <cell r="D4809">
            <v>1</v>
          </cell>
          <cell r="E4809">
            <v>2.2599999999999998</v>
          </cell>
        </row>
        <row r="4810">
          <cell r="A4810">
            <v>12090</v>
          </cell>
          <cell r="B4810" t="str">
            <v xml:space="preserve">Reparación de cerramiento de malla </v>
          </cell>
          <cell r="C4810" t="str">
            <v>m</v>
          </cell>
          <cell r="D4810">
            <v>1</v>
          </cell>
          <cell r="E4810">
            <v>34.94</v>
          </cell>
        </row>
        <row r="4811">
          <cell r="A4811">
            <v>12091</v>
          </cell>
          <cell r="B4811" t="str">
            <v>Retiro de empedrado y reempedrado</v>
          </cell>
          <cell r="C4811" t="str">
            <v>m2</v>
          </cell>
          <cell r="D4811">
            <v>1</v>
          </cell>
          <cell r="E4811">
            <v>4.54</v>
          </cell>
        </row>
        <row r="4812">
          <cell r="A4812">
            <v>12092</v>
          </cell>
          <cell r="B4812" t="str">
            <v>Retiro de alimentador ST-UPS3 3x10+1x12N+1x12T  THHN</v>
          </cell>
          <cell r="C4812" t="str">
            <v>m</v>
          </cell>
          <cell r="D4812">
            <v>1</v>
          </cell>
          <cell r="E4812">
            <v>0.6</v>
          </cell>
        </row>
        <row r="4813">
          <cell r="A4813">
            <v>12093</v>
          </cell>
          <cell r="B4813" t="str">
            <v>Retiro ce cable UTP CAT 5E</v>
          </cell>
          <cell r="C4813" t="str">
            <v>m</v>
          </cell>
          <cell r="D4813">
            <v>1</v>
          </cell>
          <cell r="E4813">
            <v>0.54</v>
          </cell>
        </row>
        <row r="4814">
          <cell r="A4814">
            <v>12094</v>
          </cell>
          <cell r="B4814" t="str">
            <v>Desmontaje de postes electricos  de hormigon y cableado. (incly. Equipos elect.)</v>
          </cell>
          <cell r="C4814" t="str">
            <v>u</v>
          </cell>
          <cell r="D4814">
            <v>1</v>
          </cell>
          <cell r="E4814">
            <v>61.43</v>
          </cell>
        </row>
        <row r="4815">
          <cell r="A4815">
            <v>12095</v>
          </cell>
          <cell r="B4815" t="str">
            <v>Rotura de hormigón</v>
          </cell>
          <cell r="C4815" t="str">
            <v>m3</v>
          </cell>
          <cell r="D4815">
            <v>1</v>
          </cell>
          <cell r="E4815">
            <v>69.34</v>
          </cell>
        </row>
        <row r="4816">
          <cell r="A4816">
            <v>12096</v>
          </cell>
          <cell r="B4816" t="str">
            <v>Retiro de escombros</v>
          </cell>
          <cell r="C4816" t="str">
            <v>m3</v>
          </cell>
          <cell r="D4816">
            <v>1</v>
          </cell>
          <cell r="E4816">
            <v>8.7899999999999991</v>
          </cell>
        </row>
        <row r="4817">
          <cell r="A4817">
            <v>12097</v>
          </cell>
          <cell r="B4817" t="str">
            <v>Desmontaje de paneles existentes</v>
          </cell>
          <cell r="C4817" t="str">
            <v>m2</v>
          </cell>
          <cell r="D4817">
            <v>1</v>
          </cell>
          <cell r="E4817">
            <v>3.66</v>
          </cell>
        </row>
        <row r="4818">
          <cell r="A4818">
            <v>12098</v>
          </cell>
          <cell r="B4818" t="str">
            <v>Cerramiento metalico</v>
          </cell>
          <cell r="C4818" t="str">
            <v>m2</v>
          </cell>
          <cell r="D4818">
            <v>1</v>
          </cell>
          <cell r="E4818">
            <v>47.41</v>
          </cell>
        </row>
        <row r="4819">
          <cell r="A4819">
            <v>12099</v>
          </cell>
          <cell r="B4819" t="str">
            <v>Retiro de vigas y travesaños de madera</v>
          </cell>
          <cell r="C4819" t="str">
            <v>m</v>
          </cell>
          <cell r="D4819">
            <v>1</v>
          </cell>
          <cell r="E4819">
            <v>2.76</v>
          </cell>
        </row>
        <row r="4820">
          <cell r="A4820">
            <v>12100</v>
          </cell>
          <cell r="B4820" t="str">
            <v>Retiro de escalera de madera</v>
          </cell>
          <cell r="C4820" t="str">
            <v>m</v>
          </cell>
          <cell r="D4820">
            <v>1</v>
          </cell>
          <cell r="E4820">
            <v>27.01</v>
          </cell>
        </row>
        <row r="4821">
          <cell r="A4821">
            <v>12101</v>
          </cell>
          <cell r="B4821" t="str">
            <v>Retiro de planchas triplex de paredes interiores y tumbados</v>
          </cell>
          <cell r="C4821" t="str">
            <v>m2</v>
          </cell>
          <cell r="D4821">
            <v>1</v>
          </cell>
          <cell r="E4821">
            <v>3.06</v>
          </cell>
        </row>
        <row r="4822">
          <cell r="A4822">
            <v>12102</v>
          </cell>
          <cell r="B4822" t="str">
            <v>Retiro de duelas de piso</v>
          </cell>
          <cell r="C4822" t="str">
            <v>m2</v>
          </cell>
          <cell r="D4822">
            <v>1</v>
          </cell>
          <cell r="E4822">
            <v>4.55</v>
          </cell>
        </row>
        <row r="4823">
          <cell r="A4823">
            <v>12103</v>
          </cell>
          <cell r="B4823" t="str">
            <v>Retiro de muebles de cocina</v>
          </cell>
          <cell r="C4823" t="str">
            <v>m</v>
          </cell>
          <cell r="D4823">
            <v>1</v>
          </cell>
          <cell r="E4823">
            <v>10.84</v>
          </cell>
        </row>
        <row r="4824">
          <cell r="A4824">
            <v>12104</v>
          </cell>
          <cell r="B4824" t="str">
            <v>Derrocamiento de chimenea</v>
          </cell>
          <cell r="C4824" t="str">
            <v>m3</v>
          </cell>
          <cell r="D4824">
            <v>1</v>
          </cell>
          <cell r="E4824">
            <v>110.93</v>
          </cell>
        </row>
        <row r="4825">
          <cell r="A4825">
            <v>12105</v>
          </cell>
          <cell r="B4825" t="str">
            <v>Preservacion de madera por impregnacion (brocha)</v>
          </cell>
          <cell r="C4825" t="str">
            <v>m2</v>
          </cell>
          <cell r="D4825">
            <v>1</v>
          </cell>
          <cell r="E4825">
            <v>4.43</v>
          </cell>
        </row>
        <row r="4826">
          <cell r="A4826">
            <v>12106</v>
          </cell>
          <cell r="B4826" t="str">
            <v>Rotura y reposicion de pavimento asfaltico</v>
          </cell>
          <cell r="C4826" t="str">
            <v>m2</v>
          </cell>
          <cell r="D4826">
            <v>1</v>
          </cell>
          <cell r="E4826">
            <v>21.93</v>
          </cell>
        </row>
        <row r="4827">
          <cell r="A4827">
            <v>12107</v>
          </cell>
          <cell r="B4827" t="str">
            <v>Retiro de tuberias de PVC 1/2" a 1" de tumbados</v>
          </cell>
          <cell r="C4827" t="str">
            <v>m</v>
          </cell>
          <cell r="D4827">
            <v>1</v>
          </cell>
          <cell r="E4827">
            <v>0.56000000000000005</v>
          </cell>
        </row>
        <row r="4828">
          <cell r="A4828">
            <v>12108</v>
          </cell>
          <cell r="B4828" t="str">
            <v>Reubicacion de postes de alumbrado</v>
          </cell>
          <cell r="C4828" t="str">
            <v>u</v>
          </cell>
          <cell r="D4828">
            <v>1</v>
          </cell>
          <cell r="E4828">
            <v>138.71</v>
          </cell>
        </row>
        <row r="4829">
          <cell r="A4829">
            <v>12109</v>
          </cell>
          <cell r="B4829" t="str">
            <v>Desmontaje de tomas de gases existentes en paredes</v>
          </cell>
          <cell r="C4829" t="str">
            <v>u</v>
          </cell>
          <cell r="D4829">
            <v>1</v>
          </cell>
          <cell r="E4829">
            <v>13.39</v>
          </cell>
        </row>
        <row r="4830">
          <cell r="A4830">
            <v>12110</v>
          </cell>
          <cell r="B4830" t="str">
            <v>Derrocamiento de bancas de hormigon armado</v>
          </cell>
          <cell r="C4830" t="str">
            <v>m</v>
          </cell>
          <cell r="D4830">
            <v>1</v>
          </cell>
          <cell r="E4830">
            <v>10.42</v>
          </cell>
        </row>
        <row r="4831">
          <cell r="A4831">
            <v>12111</v>
          </cell>
          <cell r="B4831" t="str">
            <v>Reposicion de pavimento rigido de E=20cm</v>
          </cell>
          <cell r="C4831" t="str">
            <v>m2</v>
          </cell>
          <cell r="D4831">
            <v>1</v>
          </cell>
          <cell r="E4831">
            <v>19.21</v>
          </cell>
        </row>
        <row r="4832">
          <cell r="A4832">
            <v>12112</v>
          </cell>
          <cell r="B4832" t="str">
            <v>Reposicion de pavimento rigido en acera E=10cm</v>
          </cell>
          <cell r="C4832" t="str">
            <v>m2</v>
          </cell>
          <cell r="D4832">
            <v>1</v>
          </cell>
          <cell r="E4832">
            <v>14.94</v>
          </cell>
        </row>
        <row r="4833">
          <cell r="A4833">
            <v>12113</v>
          </cell>
          <cell r="B4833" t="str">
            <v>Rotura de pozos sanitarios de hormigon</v>
          </cell>
          <cell r="C4833" t="str">
            <v>u</v>
          </cell>
          <cell r="D4833">
            <v>1</v>
          </cell>
          <cell r="E4833">
            <v>28.19</v>
          </cell>
        </row>
        <row r="4834">
          <cell r="A4834">
            <v>12114</v>
          </cell>
          <cell r="B4834" t="str">
            <v>Derrocamiento de hormigones</v>
          </cell>
          <cell r="C4834" t="str">
            <v>m3</v>
          </cell>
          <cell r="D4834">
            <v>1</v>
          </cell>
          <cell r="E4834">
            <v>63.18</v>
          </cell>
        </row>
        <row r="4835">
          <cell r="A4835">
            <v>12115</v>
          </cell>
          <cell r="B4835" t="str">
            <v>Cerramiento metalico H=1,5M  L=2,0m</v>
          </cell>
          <cell r="C4835" t="str">
            <v>u</v>
          </cell>
          <cell r="D4835">
            <v>1</v>
          </cell>
          <cell r="E4835">
            <v>180.18</v>
          </cell>
        </row>
        <row r="4836">
          <cell r="A4836">
            <v>12116</v>
          </cell>
          <cell r="B4836" t="str">
            <v>Reparacion y montaje campana extractora de acero inoxidable</v>
          </cell>
          <cell r="C4836" t="str">
            <v>u</v>
          </cell>
          <cell r="D4836">
            <v>1</v>
          </cell>
          <cell r="E4836">
            <v>530.30999999999995</v>
          </cell>
        </row>
        <row r="4837">
          <cell r="A4837">
            <v>12117</v>
          </cell>
          <cell r="B4837" t="str">
            <v>Desmontaje de campana exterior exterior cocina y ductos</v>
          </cell>
          <cell r="C4837" t="str">
            <v>u</v>
          </cell>
          <cell r="D4837">
            <v>1</v>
          </cell>
          <cell r="E4837">
            <v>178.6</v>
          </cell>
        </row>
        <row r="4838">
          <cell r="A4838">
            <v>12118</v>
          </cell>
          <cell r="B4838" t="str">
            <v xml:space="preserve">Desmontaje de cubierta metálica </v>
          </cell>
          <cell r="C4838" t="str">
            <v>m2</v>
          </cell>
          <cell r="D4838">
            <v>1</v>
          </cell>
          <cell r="E4838">
            <v>3.25</v>
          </cell>
        </row>
        <row r="4839">
          <cell r="A4839">
            <v>12119</v>
          </cell>
          <cell r="B4839" t="str">
            <v>Desmontaje de bajante 4"</v>
          </cell>
          <cell r="C4839" t="str">
            <v>m</v>
          </cell>
          <cell r="D4839">
            <v>1</v>
          </cell>
          <cell r="E4839">
            <v>1.49</v>
          </cell>
        </row>
        <row r="4840">
          <cell r="A4840">
            <v>12120</v>
          </cell>
          <cell r="B4840" t="str">
            <v>Retiro de muebles empotrados</v>
          </cell>
          <cell r="C4840" t="str">
            <v>u</v>
          </cell>
          <cell r="D4840">
            <v>1</v>
          </cell>
          <cell r="E4840">
            <v>10.42</v>
          </cell>
        </row>
        <row r="4841">
          <cell r="A4841">
            <v>12121</v>
          </cell>
          <cell r="B4841" t="str">
            <v>Desmontaje de equipo de fisiatría</v>
          </cell>
          <cell r="C4841" t="str">
            <v>u</v>
          </cell>
          <cell r="D4841">
            <v>1</v>
          </cell>
          <cell r="E4841">
            <v>172.86</v>
          </cell>
        </row>
        <row r="4842">
          <cell r="A4842">
            <v>12122</v>
          </cell>
          <cell r="B4842" t="str">
            <v>Retiro de quiebrasoles</v>
          </cell>
          <cell r="C4842" t="str">
            <v>m2</v>
          </cell>
          <cell r="D4842">
            <v>1</v>
          </cell>
          <cell r="E4842">
            <v>3.85</v>
          </cell>
        </row>
        <row r="4843">
          <cell r="A4843">
            <v>12123</v>
          </cell>
          <cell r="B4843" t="str">
            <v xml:space="preserve">Picado de mampostería </v>
          </cell>
          <cell r="C4843" t="str">
            <v>m2</v>
          </cell>
          <cell r="D4843">
            <v>1</v>
          </cell>
          <cell r="E4843">
            <v>1.89</v>
          </cell>
        </row>
        <row r="4844">
          <cell r="A4844">
            <v>12124</v>
          </cell>
          <cell r="B4844" t="str">
            <v>Derrocamiento de estructuras de caña y madera</v>
          </cell>
          <cell r="C4844" t="str">
            <v>m2</v>
          </cell>
          <cell r="D4844">
            <v>1</v>
          </cell>
          <cell r="E4844">
            <v>2.78</v>
          </cell>
        </row>
        <row r="4845">
          <cell r="A4845">
            <v>12125</v>
          </cell>
          <cell r="B4845" t="str">
            <v>Rehubicación de tubería de PVC 75 mm</v>
          </cell>
          <cell r="C4845" t="str">
            <v>m</v>
          </cell>
          <cell r="D4845">
            <v>1</v>
          </cell>
          <cell r="E4845">
            <v>2.09</v>
          </cell>
        </row>
        <row r="4846">
          <cell r="A4846">
            <v>12126</v>
          </cell>
          <cell r="B4846" t="str">
            <v>Derrocamiento de muro de hormigón ciclópeo</v>
          </cell>
          <cell r="C4846" t="str">
            <v>m3</v>
          </cell>
          <cell r="D4846">
            <v>1</v>
          </cell>
          <cell r="E4846">
            <v>7.42</v>
          </cell>
        </row>
        <row r="4847">
          <cell r="A4847">
            <v>12127</v>
          </cell>
          <cell r="B4847" t="str">
            <v xml:space="preserve">Rotura de contrapiso </v>
          </cell>
          <cell r="C4847" t="str">
            <v>m2</v>
          </cell>
          <cell r="D4847">
            <v>1</v>
          </cell>
          <cell r="E4847">
            <v>5.57</v>
          </cell>
        </row>
        <row r="4848">
          <cell r="A4848">
            <v>12128</v>
          </cell>
          <cell r="B4848" t="str">
            <v>Derrocamiento de hormigones incluye desalojo</v>
          </cell>
          <cell r="C4848" t="str">
            <v>m3</v>
          </cell>
          <cell r="D4848">
            <v>1</v>
          </cell>
          <cell r="E4848">
            <v>83.78</v>
          </cell>
        </row>
        <row r="4849">
          <cell r="A4849">
            <v>12129</v>
          </cell>
        </row>
        <row r="4850">
          <cell r="A4850">
            <v>12130</v>
          </cell>
        </row>
        <row r="4851">
          <cell r="A4851">
            <v>12131</v>
          </cell>
        </row>
        <row r="4864">
          <cell r="B4864" t="str">
            <v>VARIOS</v>
          </cell>
        </row>
        <row r="4865">
          <cell r="A4865">
            <v>13000</v>
          </cell>
          <cell r="B4865" t="str">
            <v>Accesorios equipo de bombeo</v>
          </cell>
          <cell r="C4865" t="str">
            <v>u</v>
          </cell>
          <cell r="D4865">
            <v>1</v>
          </cell>
        </row>
        <row r="4866">
          <cell r="A4866">
            <v>13001</v>
          </cell>
          <cell r="B4866" t="str">
            <v>Baterías sanitarias  (3 JUEGOS)</v>
          </cell>
          <cell r="C4866" t="str">
            <v>u</v>
          </cell>
          <cell r="D4866">
            <v>1</v>
          </cell>
        </row>
        <row r="4867">
          <cell r="A4867">
            <v>13002</v>
          </cell>
          <cell r="B4867" t="str">
            <v>Bombeo de cámaras</v>
          </cell>
          <cell r="D4867">
            <v>1</v>
          </cell>
        </row>
        <row r="4868">
          <cell r="A4868">
            <v>13003</v>
          </cell>
          <cell r="B4868" t="str">
            <v>Botiquín primeros auxilios</v>
          </cell>
          <cell r="C4868" t="str">
            <v>u</v>
          </cell>
          <cell r="D4868">
            <v>1</v>
          </cell>
        </row>
        <row r="4869">
          <cell r="A4869">
            <v>13004</v>
          </cell>
          <cell r="B4869" t="str">
            <v>Candado de seguridad 110-60</v>
          </cell>
          <cell r="C4869" t="str">
            <v>u</v>
          </cell>
          <cell r="D4869">
            <v>1</v>
          </cell>
          <cell r="E4869">
            <v>14.55</v>
          </cell>
        </row>
        <row r="4870">
          <cell r="A4870">
            <v>13005</v>
          </cell>
          <cell r="B4870" t="str">
            <v>Fumigación eliminación de vectores, roedores e insectos</v>
          </cell>
          <cell r="C4870" t="str">
            <v>m2</v>
          </cell>
          <cell r="D4870">
            <v>1</v>
          </cell>
        </row>
        <row r="4871">
          <cell r="A4871">
            <v>13006</v>
          </cell>
          <cell r="B4871" t="str">
            <v xml:space="preserve">Empedrado </v>
          </cell>
          <cell r="C4871" t="str">
            <v>m2</v>
          </cell>
          <cell r="D4871">
            <v>1</v>
          </cell>
          <cell r="E4871">
            <v>5.18</v>
          </cell>
        </row>
        <row r="4872">
          <cell r="A4872">
            <v>13007</v>
          </cell>
          <cell r="B4872" t="str">
            <v>Letrero de señalización 1,20x0,40m planta baja y planta alta</v>
          </cell>
          <cell r="C4872" t="str">
            <v>u</v>
          </cell>
          <cell r="D4872">
            <v>1</v>
          </cell>
          <cell r="E4872">
            <v>211.33</v>
          </cell>
        </row>
        <row r="4873">
          <cell r="A4873">
            <v>13008</v>
          </cell>
          <cell r="B4873" t="str">
            <v>Letrero luminoso con leyenda  "SALIDA"</v>
          </cell>
          <cell r="C4873" t="str">
            <v>u</v>
          </cell>
          <cell r="D4873">
            <v>1</v>
          </cell>
          <cell r="E4873">
            <v>61.49</v>
          </cell>
        </row>
        <row r="4874">
          <cell r="A4874">
            <v>13009</v>
          </cell>
          <cell r="B4874" t="str">
            <v>Mantenimiento reservorio AAPP existente</v>
          </cell>
          <cell r="C4874" t="str">
            <v>m2</v>
          </cell>
          <cell r="D4874">
            <v>1</v>
          </cell>
          <cell r="E4874">
            <v>16.63</v>
          </cell>
        </row>
        <row r="4875">
          <cell r="A4875">
            <v>13010</v>
          </cell>
          <cell r="B4875" t="str">
            <v>Perforación de orificios 2" para vasos comunicantes (HILTI)</v>
          </cell>
          <cell r="C4875" t="str">
            <v>u</v>
          </cell>
          <cell r="D4875">
            <v>1</v>
          </cell>
        </row>
        <row r="4876">
          <cell r="A4876">
            <v>13011</v>
          </cell>
          <cell r="B4876" t="str">
            <v>Sujeciones galvanizadas de tuberías  AASS Y AAPP</v>
          </cell>
          <cell r="C4876" t="str">
            <v>u</v>
          </cell>
          <cell r="D4876">
            <v>1</v>
          </cell>
        </row>
        <row r="4877">
          <cell r="A4877">
            <v>13012</v>
          </cell>
          <cell r="B4877" t="str">
            <v>Soporte de pared</v>
          </cell>
          <cell r="C4877" t="str">
            <v>u</v>
          </cell>
          <cell r="D4877">
            <v>1</v>
          </cell>
          <cell r="E4877">
            <v>14.01</v>
          </cell>
        </row>
        <row r="4878">
          <cell r="A4878">
            <v>13013</v>
          </cell>
          <cell r="B4878" t="str">
            <v xml:space="preserve">Soportes de tuberías </v>
          </cell>
          <cell r="C4878" t="str">
            <v>u</v>
          </cell>
          <cell r="D4878">
            <v>1</v>
          </cell>
          <cell r="E4878">
            <v>14.01</v>
          </cell>
        </row>
        <row r="4879">
          <cell r="A4879">
            <v>13014</v>
          </cell>
          <cell r="B4879" t="str">
            <v>Sellado con tol entre cubierta tramo vertical y curvo</v>
          </cell>
          <cell r="C4879" t="str">
            <v xml:space="preserve">m </v>
          </cell>
          <cell r="D4879">
            <v>1</v>
          </cell>
          <cell r="E4879">
            <v>19.47</v>
          </cell>
        </row>
        <row r="4880">
          <cell r="A4880">
            <v>13015</v>
          </cell>
          <cell r="B4880" t="str">
            <v>Soldadura de costuras de canal existente</v>
          </cell>
          <cell r="C4880" t="str">
            <v>u</v>
          </cell>
          <cell r="D4880">
            <v>1</v>
          </cell>
          <cell r="E4880">
            <v>16.989999999999998</v>
          </cell>
        </row>
        <row r="4881">
          <cell r="A4881">
            <v>13016</v>
          </cell>
          <cell r="B4881" t="str">
            <v>Suministro y tendido de conductor #6 TTU 7 hilos</v>
          </cell>
          <cell r="C4881" t="str">
            <v>m</v>
          </cell>
          <cell r="D4881">
            <v>1</v>
          </cell>
          <cell r="E4881">
            <v>3.62</v>
          </cell>
        </row>
        <row r="4882">
          <cell r="A4882">
            <v>13017</v>
          </cell>
          <cell r="B4882" t="str">
            <v>Trabajos complementarios para instalación de transformador</v>
          </cell>
          <cell r="C4882" t="str">
            <v>u</v>
          </cell>
          <cell r="D4882">
            <v>1</v>
          </cell>
          <cell r="E4882">
            <v>162.93</v>
          </cell>
        </row>
        <row r="4883">
          <cell r="A4883">
            <v>13018</v>
          </cell>
          <cell r="B4883" t="str">
            <v>Pizarrón de tiza liquida de 1,22*2,44 m incluye tzero 2,4</v>
          </cell>
          <cell r="C4883" t="str">
            <v>u</v>
          </cell>
          <cell r="D4883">
            <v>1</v>
          </cell>
          <cell r="E4883">
            <v>117.22</v>
          </cell>
        </row>
        <row r="4884">
          <cell r="A4884">
            <v>13019</v>
          </cell>
          <cell r="B4884" t="str">
            <v>Basureros metálicos</v>
          </cell>
          <cell r="C4884" t="str">
            <v>u</v>
          </cell>
          <cell r="D4884">
            <v>1</v>
          </cell>
          <cell r="E4884">
            <v>203.77</v>
          </cell>
        </row>
        <row r="4885">
          <cell r="A4885">
            <v>13020</v>
          </cell>
          <cell r="B4885" t="str">
            <v>Bancas ornamentales 1,10m</v>
          </cell>
          <cell r="C4885" t="str">
            <v>u</v>
          </cell>
          <cell r="D4885">
            <v>1</v>
          </cell>
          <cell r="E4885">
            <v>345.49</v>
          </cell>
        </row>
        <row r="4886">
          <cell r="A4886">
            <v>13021</v>
          </cell>
          <cell r="B4886" t="str">
            <v>Señaletica de parqueaderos</v>
          </cell>
          <cell r="C4886" t="str">
            <v>u</v>
          </cell>
          <cell r="D4886">
            <v>1</v>
          </cell>
          <cell r="E4886">
            <v>91.73</v>
          </cell>
        </row>
        <row r="4887">
          <cell r="A4887">
            <v>13022</v>
          </cell>
          <cell r="B4887" t="str">
            <v>Escalera marinera</v>
          </cell>
          <cell r="C4887" t="str">
            <v>u</v>
          </cell>
          <cell r="D4887">
            <v>1</v>
          </cell>
          <cell r="E4887">
            <v>442.4</v>
          </cell>
        </row>
        <row r="4888">
          <cell r="A4888">
            <v>13023</v>
          </cell>
          <cell r="B4888" t="str">
            <v>Desalojo de escombros</v>
          </cell>
          <cell r="C4888" t="str">
            <v>m3</v>
          </cell>
          <cell r="D4888">
            <v>1</v>
          </cell>
          <cell r="E4888">
            <v>5.48</v>
          </cell>
        </row>
        <row r="4889">
          <cell r="A4889">
            <v>13024</v>
          </cell>
          <cell r="B4889" t="str">
            <v>Junta de aluminio</v>
          </cell>
          <cell r="C4889" t="str">
            <v>m</v>
          </cell>
          <cell r="D4889">
            <v>1</v>
          </cell>
          <cell r="E4889">
            <v>4.6900000000000004</v>
          </cell>
        </row>
        <row r="4890">
          <cell r="A4890">
            <v>13025</v>
          </cell>
          <cell r="B4890" t="str">
            <v>Picado de hormigón para instalaciones eléctricas</v>
          </cell>
          <cell r="C4890" t="str">
            <v>ml</v>
          </cell>
          <cell r="D4890">
            <v>1</v>
          </cell>
          <cell r="E4890">
            <v>2.96</v>
          </cell>
        </row>
        <row r="4891">
          <cell r="A4891">
            <v>13026</v>
          </cell>
          <cell r="B4891" t="str">
            <v>Picado de paredes para instalaciones eléctricas</v>
          </cell>
          <cell r="C4891" t="str">
            <v>ml</v>
          </cell>
          <cell r="D4891">
            <v>1</v>
          </cell>
          <cell r="E4891">
            <v>1.48</v>
          </cell>
        </row>
        <row r="4892">
          <cell r="A4892">
            <v>13027</v>
          </cell>
          <cell r="B4892" t="str">
            <v>Resane de paredes con mortero y aditivo</v>
          </cell>
          <cell r="C4892" t="str">
            <v>m2</v>
          </cell>
          <cell r="D4892">
            <v>1</v>
          </cell>
          <cell r="E4892">
            <v>3.77</v>
          </cell>
        </row>
        <row r="4893">
          <cell r="A4893">
            <v>13028</v>
          </cell>
          <cell r="B4893" t="str">
            <v>Tala de arboles y desalojo a maquina</v>
          </cell>
          <cell r="C4893" t="str">
            <v>u</v>
          </cell>
          <cell r="D4893">
            <v>1</v>
          </cell>
          <cell r="E4893">
            <v>20.45</v>
          </cell>
        </row>
        <row r="4894">
          <cell r="A4894">
            <v>13029</v>
          </cell>
          <cell r="B4894" t="str">
            <v>Excavación para destronque  a maquina incluye desalojo</v>
          </cell>
          <cell r="C4894" t="str">
            <v>m3</v>
          </cell>
          <cell r="D4894">
            <v>1</v>
          </cell>
          <cell r="E4894">
            <v>17.48</v>
          </cell>
        </row>
        <row r="4895">
          <cell r="A4895">
            <v>13030</v>
          </cell>
          <cell r="B4895" t="str">
            <v>Junta Imperm. Adiband de 15cm</v>
          </cell>
          <cell r="C4895" t="str">
            <v>m</v>
          </cell>
          <cell r="D4895">
            <v>1</v>
          </cell>
          <cell r="E4895">
            <v>2.84</v>
          </cell>
        </row>
        <row r="4896">
          <cell r="A4896">
            <v>13031</v>
          </cell>
          <cell r="B4896" t="str">
            <v xml:space="preserve">Compuerta metálica 0,80x0,80 m con volante </v>
          </cell>
          <cell r="C4896" t="str">
            <v>u</v>
          </cell>
          <cell r="D4896">
            <v>1</v>
          </cell>
          <cell r="E4896">
            <v>322.02</v>
          </cell>
        </row>
        <row r="4897">
          <cell r="A4897">
            <v>13032</v>
          </cell>
          <cell r="B4897" t="str">
            <v>Escalera de tubo 3/4" L=1,50m</v>
          </cell>
          <cell r="C4897" t="str">
            <v>u</v>
          </cell>
          <cell r="D4897">
            <v>1</v>
          </cell>
          <cell r="E4897">
            <v>78.19</v>
          </cell>
        </row>
        <row r="4898">
          <cell r="A4898">
            <v>13033</v>
          </cell>
          <cell r="B4898" t="str">
            <v>Juegos infantiles en madera: JUNIOR</v>
          </cell>
          <cell r="C4898" t="str">
            <v>u</v>
          </cell>
          <cell r="D4898">
            <v>1</v>
          </cell>
          <cell r="E4898">
            <v>2201.52</v>
          </cell>
        </row>
        <row r="4899">
          <cell r="A4899">
            <v>13034</v>
          </cell>
          <cell r="B4899" t="str">
            <v>Juegos infantiles en madera: JUNIOR+COLUMPIO</v>
          </cell>
          <cell r="C4899" t="str">
            <v>u</v>
          </cell>
          <cell r="D4899">
            <v>1</v>
          </cell>
          <cell r="E4899">
            <v>2671.53</v>
          </cell>
        </row>
        <row r="4900">
          <cell r="A4900">
            <v>13035</v>
          </cell>
          <cell r="B4900" t="str">
            <v>Papel contac</v>
          </cell>
          <cell r="C4900" t="str">
            <v>m</v>
          </cell>
          <cell r="D4900">
            <v>1</v>
          </cell>
          <cell r="E4900">
            <v>1.08</v>
          </cell>
        </row>
        <row r="4901">
          <cell r="A4901">
            <v>13036</v>
          </cell>
          <cell r="B4901" t="str">
            <v>Mesa de acero inoxidable de 2,5x0,8m</v>
          </cell>
          <cell r="C4901" t="str">
            <v>u</v>
          </cell>
          <cell r="D4901">
            <v>1</v>
          </cell>
          <cell r="E4901">
            <v>10743.75</v>
          </cell>
        </row>
        <row r="4902">
          <cell r="A4902">
            <v>13037</v>
          </cell>
          <cell r="B4902" t="str">
            <v>Mejoramiento de suelo con humus para jardinería</v>
          </cell>
          <cell r="C4902" t="str">
            <v>m3</v>
          </cell>
          <cell r="D4902">
            <v>1</v>
          </cell>
          <cell r="E4902">
            <v>15.81</v>
          </cell>
        </row>
        <row r="4903">
          <cell r="A4903">
            <v>13038</v>
          </cell>
          <cell r="B4903" t="str">
            <v>Limpieza e impermeabilización de canales en cubierta</v>
          </cell>
          <cell r="C4903" t="str">
            <v>m</v>
          </cell>
          <cell r="D4903">
            <v>1</v>
          </cell>
          <cell r="E4903">
            <v>11.41</v>
          </cell>
        </row>
        <row r="4904">
          <cell r="A4904">
            <v>13039</v>
          </cell>
          <cell r="B4904" t="str">
            <v>Pintura y reparación  puertas metálicas</v>
          </cell>
          <cell r="C4904" t="str">
            <v>m2</v>
          </cell>
          <cell r="D4904">
            <v>1</v>
          </cell>
          <cell r="E4904">
            <v>31.47</v>
          </cell>
        </row>
        <row r="4905">
          <cell r="A4905">
            <v>13040</v>
          </cell>
          <cell r="B4905" t="str">
            <v>Marcado electrónico multideportes instalado e incluye accesorios</v>
          </cell>
          <cell r="C4905" t="str">
            <v>u</v>
          </cell>
          <cell r="D4905">
            <v>1</v>
          </cell>
          <cell r="E4905">
            <v>5172.0200000000004</v>
          </cell>
        </row>
        <row r="4906">
          <cell r="A4906">
            <v>13041</v>
          </cell>
          <cell r="B4906" t="str">
            <v xml:space="preserve">Pintura en murales </v>
          </cell>
          <cell r="C4906" t="str">
            <v>m2</v>
          </cell>
          <cell r="D4906">
            <v>1</v>
          </cell>
          <cell r="E4906">
            <v>109.4</v>
          </cell>
        </row>
        <row r="4907">
          <cell r="A4907">
            <v>13042</v>
          </cell>
          <cell r="B4907" t="str">
            <v>Escalera marinera</v>
          </cell>
          <cell r="C4907" t="str">
            <v>m</v>
          </cell>
          <cell r="D4907">
            <v>1</v>
          </cell>
          <cell r="E4907">
            <v>64.16</v>
          </cell>
        </row>
        <row r="4908">
          <cell r="A4908">
            <v>13043</v>
          </cell>
          <cell r="B4908" t="str">
            <v>Ventana con malla electrosoldada 4x15</v>
          </cell>
          <cell r="C4908" t="str">
            <v>m2</v>
          </cell>
          <cell r="D4908">
            <v>1</v>
          </cell>
          <cell r="E4908">
            <v>31.16</v>
          </cell>
        </row>
        <row r="4909">
          <cell r="A4909">
            <v>13044</v>
          </cell>
          <cell r="B4909" t="str">
            <v>Mueble 1001</v>
          </cell>
          <cell r="C4909" t="str">
            <v>u</v>
          </cell>
          <cell r="D4909">
            <v>1</v>
          </cell>
          <cell r="E4909">
            <v>160.99</v>
          </cell>
        </row>
        <row r="4910">
          <cell r="A4910">
            <v>13045</v>
          </cell>
          <cell r="B4910" t="str">
            <v>Mueble 1002</v>
          </cell>
          <cell r="C4910" t="str">
            <v>u</v>
          </cell>
          <cell r="D4910">
            <v>1</v>
          </cell>
          <cell r="E4910">
            <v>265.75</v>
          </cell>
        </row>
        <row r="4911">
          <cell r="A4911">
            <v>13046</v>
          </cell>
          <cell r="B4911" t="str">
            <v>Mueble 1002A</v>
          </cell>
          <cell r="C4911" t="str">
            <v>u</v>
          </cell>
          <cell r="D4911">
            <v>1</v>
          </cell>
          <cell r="E4911">
            <v>240.62</v>
          </cell>
        </row>
        <row r="4912">
          <cell r="A4912">
            <v>13047</v>
          </cell>
          <cell r="B4912" t="str">
            <v>Mueble 1004</v>
          </cell>
          <cell r="C4912" t="str">
            <v>u</v>
          </cell>
          <cell r="D4912">
            <v>1</v>
          </cell>
          <cell r="E4912">
            <v>131.77000000000001</v>
          </cell>
        </row>
        <row r="4913">
          <cell r="A4913">
            <v>13048</v>
          </cell>
          <cell r="B4913" t="str">
            <v>Mueble 3002</v>
          </cell>
          <cell r="C4913" t="str">
            <v>u</v>
          </cell>
          <cell r="D4913">
            <v>1</v>
          </cell>
          <cell r="E4913">
            <v>173.6</v>
          </cell>
        </row>
        <row r="4914">
          <cell r="A4914">
            <v>13049</v>
          </cell>
          <cell r="B4914" t="str">
            <v>Mueble 4001A</v>
          </cell>
          <cell r="C4914" t="str">
            <v>u</v>
          </cell>
          <cell r="D4914">
            <v>1</v>
          </cell>
          <cell r="E4914">
            <v>237.27</v>
          </cell>
        </row>
        <row r="4915">
          <cell r="A4915">
            <v>13050</v>
          </cell>
          <cell r="B4915" t="str">
            <v>Mueble 4003A</v>
          </cell>
          <cell r="C4915" t="str">
            <v>u</v>
          </cell>
          <cell r="D4915">
            <v>1</v>
          </cell>
          <cell r="E4915">
            <v>194.77</v>
          </cell>
        </row>
        <row r="4916">
          <cell r="A4916">
            <v>13051</v>
          </cell>
          <cell r="B4916" t="str">
            <v>Mueble 4004</v>
          </cell>
          <cell r="C4916" t="str">
            <v>u</v>
          </cell>
          <cell r="D4916">
            <v>1</v>
          </cell>
          <cell r="E4916">
            <v>465.54</v>
          </cell>
        </row>
        <row r="4917">
          <cell r="A4917">
            <v>13052</v>
          </cell>
          <cell r="B4917" t="str">
            <v>Mueble 5005A</v>
          </cell>
          <cell r="C4917" t="str">
            <v>u</v>
          </cell>
          <cell r="D4917">
            <v>1</v>
          </cell>
          <cell r="E4917">
            <v>69.62</v>
          </cell>
        </row>
        <row r="4918">
          <cell r="A4918">
            <v>13053</v>
          </cell>
          <cell r="B4918" t="str">
            <v>Puerta Holandesa 6001</v>
          </cell>
          <cell r="C4918" t="str">
            <v>u</v>
          </cell>
          <cell r="D4918">
            <v>1</v>
          </cell>
          <cell r="E4918">
            <v>74.650000000000006</v>
          </cell>
        </row>
        <row r="4919">
          <cell r="A4919">
            <v>13054</v>
          </cell>
          <cell r="B4919" t="str">
            <v>Mesón de granito 6003(para colocarse sobre muebles únicamente granito)</v>
          </cell>
          <cell r="C4919" t="str">
            <v>u</v>
          </cell>
          <cell r="D4919">
            <v>1</v>
          </cell>
          <cell r="E4919">
            <v>95.28</v>
          </cell>
        </row>
        <row r="4920">
          <cell r="A4920">
            <v>13055</v>
          </cell>
          <cell r="B4920" t="str">
            <v>Mueble 7001 Lokers</v>
          </cell>
          <cell r="C4920" t="str">
            <v>u</v>
          </cell>
          <cell r="D4920">
            <v>1</v>
          </cell>
          <cell r="E4920">
            <v>167.52</v>
          </cell>
        </row>
        <row r="4921">
          <cell r="A4921">
            <v>13056</v>
          </cell>
          <cell r="B4921" t="str">
            <v>Soporte con pie 9001</v>
          </cell>
          <cell r="C4921" t="str">
            <v>u</v>
          </cell>
          <cell r="D4921">
            <v>1</v>
          </cell>
          <cell r="E4921">
            <v>77.83</v>
          </cell>
        </row>
        <row r="4922">
          <cell r="A4922">
            <v>13057</v>
          </cell>
          <cell r="B4922" t="str">
            <v>Soporte Largo 9001A</v>
          </cell>
          <cell r="C4922" t="str">
            <v>u</v>
          </cell>
          <cell r="D4922">
            <v>1</v>
          </cell>
          <cell r="E4922">
            <v>54.47</v>
          </cell>
        </row>
        <row r="4923">
          <cell r="A4923">
            <v>13058</v>
          </cell>
          <cell r="B4923" t="str">
            <v>Soporte corte 9001B</v>
          </cell>
          <cell r="C4923" t="str">
            <v>u</v>
          </cell>
          <cell r="D4923">
            <v>1</v>
          </cell>
          <cell r="E4923">
            <v>25.83</v>
          </cell>
        </row>
        <row r="4924">
          <cell r="A4924">
            <v>13059</v>
          </cell>
          <cell r="B4924" t="str">
            <v>Mesón de granito para instalarse sobre muebles</v>
          </cell>
          <cell r="C4924" t="str">
            <v>m</v>
          </cell>
          <cell r="D4924">
            <v>1</v>
          </cell>
          <cell r="E4924">
            <v>148.44999999999999</v>
          </cell>
        </row>
        <row r="4925">
          <cell r="A4925">
            <v>13060</v>
          </cell>
          <cell r="B4925" t="str">
            <v>Muebles 8001 con mesón faldón y salpicadera de granito</v>
          </cell>
          <cell r="C4925" t="str">
            <v>m</v>
          </cell>
          <cell r="D4925">
            <v>1</v>
          </cell>
          <cell r="E4925">
            <v>311.73</v>
          </cell>
        </row>
        <row r="4926">
          <cell r="A4926">
            <v>13061</v>
          </cell>
          <cell r="B4926" t="str">
            <v>Mesón y salpicadera de granito para muebles 9002</v>
          </cell>
          <cell r="C4926" t="str">
            <v>m</v>
          </cell>
          <cell r="D4926">
            <v>1</v>
          </cell>
          <cell r="E4926">
            <v>175.93</v>
          </cell>
        </row>
        <row r="4927">
          <cell r="A4927">
            <v>13062</v>
          </cell>
          <cell r="B4927" t="str">
            <v>Velador Sencillo con mesón de granito</v>
          </cell>
          <cell r="C4927" t="str">
            <v>u</v>
          </cell>
          <cell r="D4927">
            <v>1</v>
          </cell>
          <cell r="E4927">
            <v>176.66</v>
          </cell>
        </row>
        <row r="4928">
          <cell r="A4928">
            <v>13063</v>
          </cell>
          <cell r="B4928" t="str">
            <v>Velador doble con mesón de granito</v>
          </cell>
          <cell r="C4928" t="str">
            <v>u</v>
          </cell>
          <cell r="D4928">
            <v>1</v>
          </cell>
          <cell r="E4928">
            <v>276.5</v>
          </cell>
        </row>
        <row r="4929">
          <cell r="A4929">
            <v>13064</v>
          </cell>
          <cell r="B4929" t="str">
            <v xml:space="preserve">Tapas de hormigon perforada 0,50x1,00 m recubierta de piedra bola fc= 240kg/cm2 </v>
          </cell>
          <cell r="C4929" t="str">
            <v>m2</v>
          </cell>
          <cell r="D4929">
            <v>1</v>
          </cell>
          <cell r="E4929">
            <v>30.96</v>
          </cell>
        </row>
        <row r="4930">
          <cell r="A4930">
            <v>13065</v>
          </cell>
          <cell r="B4930" t="str">
            <v>Sendero escalonado (tablaestacado) L=1,00</v>
          </cell>
          <cell r="C4930" t="str">
            <v>m</v>
          </cell>
          <cell r="D4930">
            <v>1</v>
          </cell>
          <cell r="E4930">
            <v>33.9</v>
          </cell>
        </row>
        <row r="4931">
          <cell r="A4931">
            <v>13066</v>
          </cell>
          <cell r="B4931" t="str">
            <v xml:space="preserve">Escalera de eucalipto inmunizado </v>
          </cell>
          <cell r="C4931" t="str">
            <v>u</v>
          </cell>
          <cell r="D4931">
            <v>1</v>
          </cell>
          <cell r="E4931">
            <v>23.45</v>
          </cell>
        </row>
        <row r="4932">
          <cell r="A4932">
            <v>13067</v>
          </cell>
          <cell r="B4932" t="str">
            <v>Tablón de madera inmunizada de eucalipto 0,12x0,04x2,00m</v>
          </cell>
          <cell r="C4932" t="str">
            <v>m</v>
          </cell>
          <cell r="D4932">
            <v>1</v>
          </cell>
          <cell r="E4932">
            <v>18.420000000000002</v>
          </cell>
        </row>
        <row r="4933">
          <cell r="A4933">
            <v>13068</v>
          </cell>
          <cell r="B4933" t="str">
            <v>Proteccion de madera con aceite de linaza</v>
          </cell>
          <cell r="C4933" t="str">
            <v>m2</v>
          </cell>
          <cell r="D4933">
            <v>1</v>
          </cell>
          <cell r="E4933">
            <v>2.0699999999999998</v>
          </cell>
        </row>
        <row r="4934">
          <cell r="A4934">
            <v>13069</v>
          </cell>
          <cell r="B4934" t="str">
            <v>Retiro de pasamanos</v>
          </cell>
          <cell r="C4934" t="str">
            <v>m</v>
          </cell>
          <cell r="D4934">
            <v>1</v>
          </cell>
          <cell r="E4934">
            <v>1.64</v>
          </cell>
        </row>
        <row r="4935">
          <cell r="A4935">
            <v>13070</v>
          </cell>
          <cell r="B4935" t="str">
            <v xml:space="preserve">Bancas de madera de eucalipto inmunizada </v>
          </cell>
          <cell r="C4935" t="str">
            <v>u</v>
          </cell>
          <cell r="D4935">
            <v>1</v>
          </cell>
          <cell r="E4935">
            <v>172.35</v>
          </cell>
        </row>
        <row r="4936">
          <cell r="A4936">
            <v>13071</v>
          </cell>
          <cell r="B4936" t="str">
            <v>Banca de hormigon armado</v>
          </cell>
          <cell r="C4936" t="str">
            <v>u</v>
          </cell>
          <cell r="D4936">
            <v>1</v>
          </cell>
          <cell r="E4936">
            <v>69.930000000000007</v>
          </cell>
        </row>
        <row r="4937">
          <cell r="A4937">
            <v>13072</v>
          </cell>
          <cell r="B4937" t="str">
            <v xml:space="preserve">Torniquete </v>
          </cell>
          <cell r="C4937" t="str">
            <v>u</v>
          </cell>
          <cell r="D4937">
            <v>1</v>
          </cell>
          <cell r="E4937">
            <v>1451.69</v>
          </cell>
        </row>
        <row r="4938">
          <cell r="A4938">
            <v>13073</v>
          </cell>
          <cell r="B4938" t="str">
            <v>Banca de madera teca, incluye estructura de hormigon, placas metalicas</v>
          </cell>
          <cell r="C4938" t="str">
            <v>u</v>
          </cell>
          <cell r="D4938">
            <v>1</v>
          </cell>
          <cell r="E4938">
            <v>321.82</v>
          </cell>
        </row>
        <row r="4939">
          <cell r="A4939">
            <v>13074</v>
          </cell>
          <cell r="B4939" t="str">
            <v xml:space="preserve">Caña picada </v>
          </cell>
          <cell r="C4939" t="str">
            <v>m2</v>
          </cell>
          <cell r="D4939">
            <v>1</v>
          </cell>
          <cell r="E4939">
            <v>6.18</v>
          </cell>
        </row>
        <row r="4940">
          <cell r="A4940">
            <v>13075</v>
          </cell>
          <cell r="B4940" t="str">
            <v>Impermeabilizacion con lamina bituminosa. E=3mm   (incl. pegante)</v>
          </cell>
          <cell r="C4940" t="str">
            <v>m2</v>
          </cell>
          <cell r="D4940">
            <v>1</v>
          </cell>
          <cell r="E4940">
            <v>9.8000000000000007</v>
          </cell>
        </row>
        <row r="4941">
          <cell r="A4941">
            <v>13076</v>
          </cell>
          <cell r="B4941" t="str">
            <v>Recubrimiento de paja toquilla (incl. estructura de soporte de madera y latones caña)</v>
          </cell>
          <cell r="C4941" t="str">
            <v>m2</v>
          </cell>
          <cell r="D4941">
            <v>1</v>
          </cell>
          <cell r="E4941">
            <v>23.59</v>
          </cell>
        </row>
        <row r="4942">
          <cell r="A4942">
            <v>13077</v>
          </cell>
          <cell r="B4942" t="str">
            <v>Provision e instalacion de espejos con marco de aluminio</v>
          </cell>
          <cell r="C4942" t="str">
            <v>m2</v>
          </cell>
          <cell r="D4942">
            <v>1</v>
          </cell>
          <cell r="E4942">
            <v>49.07</v>
          </cell>
        </row>
        <row r="4943">
          <cell r="A4943">
            <v>13078</v>
          </cell>
          <cell r="B4943" t="str">
            <v>Provision fabricacion y montaje juego 1, Incluy herrajes</v>
          </cell>
          <cell r="C4943" t="str">
            <v>u</v>
          </cell>
          <cell r="D4943">
            <v>1</v>
          </cell>
          <cell r="E4943">
            <v>1320.15</v>
          </cell>
        </row>
        <row r="4944">
          <cell r="A4944">
            <v>13079</v>
          </cell>
          <cell r="B4944" t="str">
            <v>Provision fabricacion y montaje juego 2, Incluy herrajes</v>
          </cell>
          <cell r="C4944" t="str">
            <v>u</v>
          </cell>
          <cell r="D4944">
            <v>1</v>
          </cell>
          <cell r="E4944">
            <v>1027.1400000000001</v>
          </cell>
        </row>
        <row r="4945">
          <cell r="A4945">
            <v>13080</v>
          </cell>
          <cell r="B4945" t="str">
            <v>Provision fabricacion y montaje juego 3, Incluy herrajes</v>
          </cell>
          <cell r="C4945" t="str">
            <v>u</v>
          </cell>
          <cell r="D4945">
            <v>1</v>
          </cell>
          <cell r="E4945">
            <v>1217.4000000000001</v>
          </cell>
        </row>
        <row r="4946">
          <cell r="A4946">
            <v>13081</v>
          </cell>
          <cell r="B4946" t="str">
            <v>Provision fabricacion y montaje juego 4, Incluy herrajes</v>
          </cell>
          <cell r="C4946" t="str">
            <v>u</v>
          </cell>
          <cell r="D4946">
            <v>1</v>
          </cell>
          <cell r="E4946">
            <v>694.35</v>
          </cell>
        </row>
        <row r="4947">
          <cell r="A4947">
            <v>13082</v>
          </cell>
          <cell r="B4947" t="str">
            <v>Provision fabricacion y montaje juego 5, Incluy herrajes</v>
          </cell>
          <cell r="C4947" t="str">
            <v>u</v>
          </cell>
          <cell r="D4947">
            <v>1</v>
          </cell>
          <cell r="E4947">
            <v>440.94</v>
          </cell>
        </row>
        <row r="4948">
          <cell r="A4948">
            <v>13083</v>
          </cell>
          <cell r="B4948" t="str">
            <v>Provision fabricacion y montaje juego 6, Incluy herrajes</v>
          </cell>
          <cell r="C4948" t="str">
            <v>u</v>
          </cell>
          <cell r="D4948">
            <v>1</v>
          </cell>
          <cell r="E4948">
            <v>596.66</v>
          </cell>
        </row>
        <row r="4949">
          <cell r="A4949">
            <v>13084</v>
          </cell>
          <cell r="B4949" t="str">
            <v>Provision fabricacion y montaje juego 7, Incluy herrajes</v>
          </cell>
          <cell r="C4949" t="str">
            <v>u</v>
          </cell>
          <cell r="D4949">
            <v>1</v>
          </cell>
          <cell r="E4949">
            <v>786.89</v>
          </cell>
        </row>
        <row r="4950">
          <cell r="A4950">
            <v>13085</v>
          </cell>
          <cell r="B4950" t="str">
            <v>Provision fabricacion y montaje juego 8, Incluy herrajes</v>
          </cell>
          <cell r="C4950" t="str">
            <v>u</v>
          </cell>
          <cell r="D4950">
            <v>1</v>
          </cell>
          <cell r="E4950">
            <v>950.8</v>
          </cell>
        </row>
        <row r="4951">
          <cell r="A4951">
            <v>13086</v>
          </cell>
          <cell r="B4951" t="str">
            <v>Capuchones metalicos de columnas</v>
          </cell>
          <cell r="C4951" t="str">
            <v>u</v>
          </cell>
          <cell r="D4951">
            <v>1</v>
          </cell>
          <cell r="E4951">
            <v>31.3</v>
          </cell>
        </row>
        <row r="4952">
          <cell r="A4952">
            <v>13087</v>
          </cell>
          <cell r="B4952" t="str">
            <v>Placa de fijacion para columnas incluy. Pernos 1"x12" con tuercas y anillos</v>
          </cell>
          <cell r="C4952" t="str">
            <v>u</v>
          </cell>
          <cell r="D4952">
            <v>1</v>
          </cell>
          <cell r="E4952">
            <v>143.81</v>
          </cell>
        </row>
        <row r="4953">
          <cell r="A4953">
            <v>13088</v>
          </cell>
          <cell r="B4953" t="str">
            <v>Provision y montaje de caña guadua angustifolia kunth H=2,67 (seca preservada)</v>
          </cell>
          <cell r="C4953" t="str">
            <v>m2</v>
          </cell>
          <cell r="D4953">
            <v>1</v>
          </cell>
          <cell r="E4953">
            <v>16.77</v>
          </cell>
        </row>
        <row r="4954">
          <cell r="A4954">
            <v>13089</v>
          </cell>
          <cell r="B4954" t="str">
            <v xml:space="preserve">Provisión e instalación de mesón de tablones de madera dura tipo teca </v>
          </cell>
          <cell r="C4954" t="str">
            <v>m</v>
          </cell>
          <cell r="D4954">
            <v>1</v>
          </cell>
          <cell r="E4954">
            <v>92.79</v>
          </cell>
        </row>
        <row r="4955">
          <cell r="A4955">
            <v>13090</v>
          </cell>
          <cell r="B4955" t="str">
            <v>Provision e instalacion de sistema de barrera de control vehicular.</v>
          </cell>
          <cell r="C4955" t="str">
            <v>u</v>
          </cell>
          <cell r="D4955">
            <v>1</v>
          </cell>
          <cell r="E4955">
            <v>1903.99</v>
          </cell>
        </row>
        <row r="4956">
          <cell r="A4956">
            <v>13091</v>
          </cell>
          <cell r="B4956" t="str">
            <v>Provision e instalacion  de modulos para parqueo de bicicletas.  Tubo galva D=2" e=2mm base de horm</v>
          </cell>
          <cell r="C4956" t="str">
            <v>u</v>
          </cell>
          <cell r="D4956">
            <v>1</v>
          </cell>
          <cell r="E4956">
            <v>319.12</v>
          </cell>
        </row>
        <row r="4957">
          <cell r="A4957">
            <v>13092</v>
          </cell>
          <cell r="B4957" t="str">
            <v>Escalera interior de madera (incluye baranda y herrajes)</v>
          </cell>
          <cell r="C4957" t="str">
            <v>m2</v>
          </cell>
          <cell r="D4957">
            <v>1</v>
          </cell>
          <cell r="E4957">
            <v>214.63</v>
          </cell>
        </row>
        <row r="4958">
          <cell r="A4958">
            <v>13093</v>
          </cell>
          <cell r="B4958" t="str">
            <v>Hitos de referencia de hormigon armado  (tinturados). H=1m. E=4".  Incl. acarreo e instalacion</v>
          </cell>
          <cell r="C4958" t="str">
            <v>u</v>
          </cell>
          <cell r="D4958">
            <v>1</v>
          </cell>
          <cell r="E4958">
            <v>22.44</v>
          </cell>
        </row>
        <row r="4959">
          <cell r="A4959">
            <v>13094</v>
          </cell>
          <cell r="B4959" t="str">
            <v>Panelería exterior estructura de madera, bambú phyllostachys aurea en dos caras.</v>
          </cell>
          <cell r="C4959" t="str">
            <v>m2</v>
          </cell>
          <cell r="D4959">
            <v>1</v>
          </cell>
          <cell r="E4959">
            <v>80.13</v>
          </cell>
        </row>
        <row r="4960">
          <cell r="A4960">
            <v>13095</v>
          </cell>
          <cell r="B4960" t="str">
            <v xml:space="preserve">Provisión e instalación de mesón de tablones de madera dura tipo teca </v>
          </cell>
          <cell r="C4960" t="str">
            <v>m</v>
          </cell>
          <cell r="D4960">
            <v>1</v>
          </cell>
          <cell r="E4960">
            <v>92.84</v>
          </cell>
        </row>
        <row r="4961">
          <cell r="A4961">
            <v>13096</v>
          </cell>
          <cell r="B4961" t="str">
            <v>Perforaciones ø12mm</v>
          </cell>
          <cell r="C4961" t="str">
            <v>u</v>
          </cell>
          <cell r="D4961">
            <v>1</v>
          </cell>
          <cell r="E4961">
            <v>1.26</v>
          </cell>
        </row>
        <row r="4962">
          <cell r="A4962">
            <v>13097</v>
          </cell>
          <cell r="B4962" t="str">
            <v>Pernos tuercas y arandelas de presion de 1/2"</v>
          </cell>
          <cell r="C4962" t="str">
            <v>u</v>
          </cell>
          <cell r="D4962">
            <v>1</v>
          </cell>
          <cell r="E4962">
            <v>3.05</v>
          </cell>
        </row>
        <row r="4963">
          <cell r="A4963">
            <v>13098</v>
          </cell>
          <cell r="B4963" t="str">
            <v>Pulido de piso de madera</v>
          </cell>
          <cell r="C4963" t="str">
            <v>m2</v>
          </cell>
          <cell r="D4963">
            <v>1</v>
          </cell>
          <cell r="E4963">
            <v>6.35</v>
          </cell>
        </row>
        <row r="4964">
          <cell r="A4964">
            <v>13099</v>
          </cell>
          <cell r="B4964" t="str">
            <v>Señaletica interior y preventiva</v>
          </cell>
          <cell r="C4964" t="str">
            <v>u</v>
          </cell>
          <cell r="D4964">
            <v>1</v>
          </cell>
          <cell r="E4964">
            <v>25.33</v>
          </cell>
        </row>
        <row r="4965">
          <cell r="A4965">
            <v>13100</v>
          </cell>
          <cell r="B4965" t="str">
            <v>Botadero de limpieza de material revestido de ceramica de dos pozas, alta y baja, agua</v>
          </cell>
          <cell r="C4965" t="str">
            <v>u</v>
          </cell>
          <cell r="D4965">
            <v>1</v>
          </cell>
          <cell r="E4965">
            <v>506.04</v>
          </cell>
        </row>
        <row r="4966">
          <cell r="A4966">
            <v>13101</v>
          </cell>
          <cell r="B4966" t="str">
            <v>Divisorio metalico tipico en servicios higienicos</v>
          </cell>
          <cell r="C4966" t="str">
            <v>m</v>
          </cell>
          <cell r="D4966">
            <v>1</v>
          </cell>
          <cell r="E4966">
            <v>341.52</v>
          </cell>
        </row>
        <row r="4967">
          <cell r="A4967">
            <v>13102</v>
          </cell>
          <cell r="B4967" t="str">
            <v>Lavaojos de emergencia acero inoxidable</v>
          </cell>
          <cell r="C4967" t="str">
            <v>u</v>
          </cell>
          <cell r="D4967">
            <v>1</v>
          </cell>
          <cell r="E4967">
            <v>822.33</v>
          </cell>
        </row>
        <row r="4968">
          <cell r="A4968">
            <v>13103</v>
          </cell>
          <cell r="B4968" t="str">
            <v>Corte de juntas en piso</v>
          </cell>
          <cell r="C4968" t="str">
            <v>m</v>
          </cell>
          <cell r="D4968">
            <v>1</v>
          </cell>
          <cell r="E4968">
            <v>1.3</v>
          </cell>
        </row>
        <row r="4969">
          <cell r="A4969">
            <v>13104</v>
          </cell>
          <cell r="B4969" t="str">
            <v>Espejo biselado de 6mm</v>
          </cell>
          <cell r="C4969" t="str">
            <v>m2</v>
          </cell>
          <cell r="D4969">
            <v>1</v>
          </cell>
          <cell r="E4969">
            <v>29</v>
          </cell>
        </row>
        <row r="4970">
          <cell r="A4970">
            <v>13105</v>
          </cell>
          <cell r="B4970" t="str">
            <v>Ropero de hormigon armado</v>
          </cell>
          <cell r="C4970" t="str">
            <v>m</v>
          </cell>
          <cell r="D4970">
            <v>1</v>
          </cell>
          <cell r="E4970">
            <v>106.96</v>
          </cell>
        </row>
        <row r="4971">
          <cell r="A4971">
            <v>13106</v>
          </cell>
          <cell r="B4971" t="str">
            <v>Bancas ornamentales 1,60m</v>
          </cell>
          <cell r="C4971" t="str">
            <v>u</v>
          </cell>
          <cell r="D4971">
            <v>1</v>
          </cell>
          <cell r="E4971">
            <v>444.23</v>
          </cell>
        </row>
        <row r="4972">
          <cell r="A4972">
            <v>13107</v>
          </cell>
          <cell r="B4972" t="str">
            <v>Bancas ornamentales 3,0m</v>
          </cell>
          <cell r="C4972" t="str">
            <v>u</v>
          </cell>
          <cell r="D4972">
            <v>1</v>
          </cell>
          <cell r="E4972">
            <v>664.03</v>
          </cell>
        </row>
        <row r="4973">
          <cell r="A4973">
            <v>13108</v>
          </cell>
          <cell r="B4973" t="str">
            <v>Costo de importacion de sistema mecanico</v>
          </cell>
          <cell r="C4973" t="str">
            <v>u</v>
          </cell>
          <cell r="D4973">
            <v>1</v>
          </cell>
          <cell r="E4973">
            <v>2051760</v>
          </cell>
        </row>
        <row r="4974">
          <cell r="A4974">
            <v>13109</v>
          </cell>
          <cell r="B4974" t="str">
            <v>Apoyos tipo post fijo</v>
          </cell>
          <cell r="C4974" t="str">
            <v>u</v>
          </cell>
          <cell r="D4974">
            <v>1</v>
          </cell>
          <cell r="E4974">
            <v>2757.6</v>
          </cell>
        </row>
        <row r="4975">
          <cell r="A4975">
            <v>13110</v>
          </cell>
          <cell r="B4975" t="str">
            <v>Apoyos tipo post movil</v>
          </cell>
          <cell r="C4975" t="str">
            <v>u</v>
          </cell>
          <cell r="D4975">
            <v>1</v>
          </cell>
          <cell r="E4975">
            <v>3821.95</v>
          </cell>
        </row>
        <row r="4976">
          <cell r="A4976">
            <v>13111</v>
          </cell>
          <cell r="B4976" t="str">
            <v>Asiento de tablón de seike,  ancho = 40 cm, espesor= 4cm</v>
          </cell>
          <cell r="C4976" t="str">
            <v>ml</v>
          </cell>
          <cell r="D4976">
            <v>1</v>
          </cell>
          <cell r="E4976">
            <v>31.69</v>
          </cell>
        </row>
        <row r="4977">
          <cell r="A4977">
            <v>13112</v>
          </cell>
          <cell r="B4977" t="str">
            <v>Cable tensor 1/2" acero galvanizado</v>
          </cell>
          <cell r="C4977" t="str">
            <v>m</v>
          </cell>
          <cell r="D4977">
            <v>1</v>
          </cell>
          <cell r="E4977">
            <v>2.23</v>
          </cell>
        </row>
        <row r="4978">
          <cell r="A4978">
            <v>13113</v>
          </cell>
          <cell r="B4978" t="str">
            <v>Picado de columnas y suelda de hierro</v>
          </cell>
          <cell r="C4978" t="str">
            <v>u</v>
          </cell>
          <cell r="D4978">
            <v>1</v>
          </cell>
          <cell r="E4978">
            <v>16.61</v>
          </cell>
        </row>
        <row r="4979">
          <cell r="A4979">
            <v>13114</v>
          </cell>
          <cell r="B4979" t="str">
            <v>Retiro y colocacion de de cubiertas existentes</v>
          </cell>
          <cell r="C4979" t="str">
            <v>m2</v>
          </cell>
          <cell r="D4979">
            <v>1</v>
          </cell>
          <cell r="E4979">
            <v>4.17</v>
          </cell>
        </row>
        <row r="4980">
          <cell r="A4980">
            <v>13115</v>
          </cell>
          <cell r="B4980" t="str">
            <v>Pergolas de hormigon armado</v>
          </cell>
          <cell r="C4980" t="str">
            <v>m3</v>
          </cell>
          <cell r="D4980">
            <v>1</v>
          </cell>
          <cell r="E4980">
            <v>259.32</v>
          </cell>
        </row>
        <row r="4981">
          <cell r="A4981">
            <v>13116</v>
          </cell>
          <cell r="B4981" t="str">
            <v>Suministro e instalación de arco de futbol profesional  (7,32x2,44)</v>
          </cell>
          <cell r="C4981" t="str">
            <v>u</v>
          </cell>
          <cell r="D4981">
            <v>1</v>
          </cell>
          <cell r="E4981">
            <v>921.8</v>
          </cell>
        </row>
        <row r="4982">
          <cell r="A4982">
            <v>13117</v>
          </cell>
          <cell r="B4982" t="str">
            <v>Suministro e instalación de banderines para tiro de esquina (A=1,50m)</v>
          </cell>
          <cell r="C4982" t="str">
            <v>u</v>
          </cell>
          <cell r="D4982">
            <v>1</v>
          </cell>
          <cell r="E4982">
            <v>62.43</v>
          </cell>
        </row>
        <row r="4983">
          <cell r="A4983">
            <v>13118</v>
          </cell>
          <cell r="B4983" t="str">
            <v>Suministro e instalación de tablero de básquet (1,8x1,05) vidrio templado 10 mm, marco acero reforzado con sistema regulable con soporte de H.A.</v>
          </cell>
          <cell r="C4983" t="str">
            <v>u</v>
          </cell>
          <cell r="D4983">
            <v>1</v>
          </cell>
          <cell r="E4983">
            <v>1824.16</v>
          </cell>
        </row>
        <row r="4984">
          <cell r="A4984">
            <v>13119</v>
          </cell>
          <cell r="B4984" t="str">
            <v xml:space="preserve">Basurero de vai-ven en acero inoxidable </v>
          </cell>
          <cell r="C4984" t="str">
            <v>u</v>
          </cell>
          <cell r="D4984">
            <v>1</v>
          </cell>
          <cell r="E4984">
            <v>277.62</v>
          </cell>
        </row>
        <row r="4985">
          <cell r="A4985">
            <v>13120</v>
          </cell>
          <cell r="B4985" t="str">
            <v>Banca suplentes (estadio) estructura metálica, cub.policarb, asiento madera</v>
          </cell>
          <cell r="C4985" t="str">
            <v>M</v>
          </cell>
          <cell r="D4985">
            <v>1</v>
          </cell>
          <cell r="E4985">
            <v>174.07</v>
          </cell>
        </row>
        <row r="4986">
          <cell r="A4986">
            <v>13121</v>
          </cell>
          <cell r="B4986" t="str">
            <v xml:space="preserve">Jardinera (2,00x1,00x0,55) con bancas de mamposteria(0,45) y asientos de madera </v>
          </cell>
          <cell r="C4986" t="str">
            <v>u</v>
          </cell>
          <cell r="D4986">
            <v>1</v>
          </cell>
          <cell r="E4986">
            <v>722.97</v>
          </cell>
        </row>
        <row r="4987">
          <cell r="A4987">
            <v>13122</v>
          </cell>
          <cell r="B4987" t="str">
            <v>Señal de tránsito simple 0,75x0,90 (curva)</v>
          </cell>
          <cell r="C4987" t="str">
            <v>u</v>
          </cell>
          <cell r="D4987">
            <v>1</v>
          </cell>
          <cell r="E4987">
            <v>163.21</v>
          </cell>
        </row>
        <row r="4988">
          <cell r="A4988">
            <v>13123</v>
          </cell>
          <cell r="B4988" t="str">
            <v>Señal de tránsito simple 0,60x0,75 (limite de velocidad)</v>
          </cell>
          <cell r="C4988" t="str">
            <v>u</v>
          </cell>
          <cell r="D4988">
            <v>1</v>
          </cell>
          <cell r="E4988">
            <v>156.08000000000001</v>
          </cell>
        </row>
        <row r="4989">
          <cell r="A4989">
            <v>13124</v>
          </cell>
          <cell r="B4989" t="str">
            <v xml:space="preserve">Señalética Informativa (20x20 cm) acrílico </v>
          </cell>
          <cell r="C4989" t="str">
            <v>u</v>
          </cell>
          <cell r="D4989">
            <v>1</v>
          </cell>
          <cell r="E4989">
            <v>28.34</v>
          </cell>
        </row>
        <row r="4990">
          <cell r="A4990">
            <v>13125</v>
          </cell>
          <cell r="B4990" t="str">
            <v xml:space="preserve">Señalética Informativa (20x40 cm) acrílico </v>
          </cell>
          <cell r="C4990" t="str">
            <v>u</v>
          </cell>
          <cell r="D4990">
            <v>1</v>
          </cell>
          <cell r="E4990">
            <v>50.03</v>
          </cell>
        </row>
        <row r="4991">
          <cell r="A4991">
            <v>13126</v>
          </cell>
          <cell r="B4991" t="str">
            <v>Boya flotadora estructural 550 libras, (D=80cm ,L=160cm)</v>
          </cell>
          <cell r="C4991" t="str">
            <v>u</v>
          </cell>
          <cell r="D4991">
            <v>1</v>
          </cell>
          <cell r="E4991">
            <v>510.9</v>
          </cell>
        </row>
        <row r="4992">
          <cell r="A4992">
            <v>13127</v>
          </cell>
          <cell r="B4992" t="str">
            <v>CASETA OPERACIÓN E INSTALACION DE DOSIFICACION DE QUIMICOS</v>
          </cell>
          <cell r="C4992" t="str">
            <v>m2</v>
          </cell>
          <cell r="D4992">
            <v>1</v>
          </cell>
          <cell r="E4992">
            <v>229.39</v>
          </cell>
        </row>
        <row r="4993">
          <cell r="A4993">
            <v>13128</v>
          </cell>
          <cell r="B4993" t="str">
            <v>PERFORACION DE POZO    60 m (I ETAPA)</v>
          </cell>
          <cell r="C4993" t="str">
            <v>u</v>
          </cell>
          <cell r="D4993">
            <v>1</v>
          </cell>
          <cell r="E4993">
            <v>10474.98</v>
          </cell>
        </row>
        <row r="4994">
          <cell r="A4994">
            <v>13129</v>
          </cell>
          <cell r="B4994" t="str">
            <v>PERFORACION DE  POZO  60 m (II ETAPA)</v>
          </cell>
          <cell r="C4994" t="str">
            <v>u</v>
          </cell>
          <cell r="D4994">
            <v>1</v>
          </cell>
          <cell r="E4994">
            <v>16843.349999999999</v>
          </cell>
        </row>
        <row r="4995">
          <cell r="A4995">
            <v>13130</v>
          </cell>
          <cell r="B4995" t="str">
            <v>Caseta para tablero y otros equipos de control</v>
          </cell>
          <cell r="C4995" t="str">
            <v>u</v>
          </cell>
          <cell r="D4995">
            <v>1</v>
          </cell>
          <cell r="E4995">
            <v>1777.04</v>
          </cell>
        </row>
        <row r="4996">
          <cell r="A4996">
            <v>13131</v>
          </cell>
          <cell r="B4996" t="str">
            <v>Escalera de acceso trinchera (incluye instalacion)</v>
          </cell>
          <cell r="C4996" t="str">
            <v>u</v>
          </cell>
          <cell r="D4996">
            <v>1</v>
          </cell>
          <cell r="E4996">
            <v>252.48</v>
          </cell>
        </row>
        <row r="4997">
          <cell r="A4997">
            <v>13132</v>
          </cell>
          <cell r="B4997" t="str">
            <v>Malla antipajaros</v>
          </cell>
          <cell r="C4997" t="str">
            <v>m2</v>
          </cell>
          <cell r="D4997">
            <v>1</v>
          </cell>
          <cell r="E4997">
            <v>25.09</v>
          </cell>
        </row>
        <row r="4998">
          <cell r="A4998">
            <v>13133</v>
          </cell>
          <cell r="B4998" t="str">
            <v>Malla antipajaros en puertas y ventanas planta baja</v>
          </cell>
          <cell r="C4998" t="str">
            <v>m2</v>
          </cell>
          <cell r="D4998">
            <v>1</v>
          </cell>
          <cell r="E4998">
            <v>17.170000000000002</v>
          </cell>
        </row>
        <row r="4999">
          <cell r="A4999">
            <v>13134</v>
          </cell>
          <cell r="B4999" t="str">
            <v>Placa cuadrada 0,50m prefabricada H.A para muro de tierra armada</v>
          </cell>
          <cell r="C4999" t="str">
            <v>u</v>
          </cell>
          <cell r="D4999">
            <v>1</v>
          </cell>
          <cell r="E4999">
            <v>11.44</v>
          </cell>
        </row>
        <row r="5000">
          <cell r="A5000">
            <v>13135</v>
          </cell>
          <cell r="B5000" t="str">
            <v>Media Placa de 0,50mx0,25m prefabricada H.A para muro de tierra armada</v>
          </cell>
          <cell r="C5000" t="str">
            <v>u</v>
          </cell>
          <cell r="D5000">
            <v>1</v>
          </cell>
          <cell r="E5000">
            <v>6.42</v>
          </cell>
        </row>
        <row r="5001">
          <cell r="A5001">
            <v>13136</v>
          </cell>
          <cell r="B5001" t="str">
            <v>Entibado de zanja h&gt; 1.5m (varios usos)</v>
          </cell>
          <cell r="C5001" t="str">
            <v>m2</v>
          </cell>
          <cell r="D5001">
            <v>1</v>
          </cell>
          <cell r="E5001">
            <v>8.11</v>
          </cell>
        </row>
        <row r="5002">
          <cell r="A5002">
            <v>13137</v>
          </cell>
          <cell r="B5002" t="str">
            <v>Peldaños HG 3/4" (escalera acceso planta tratamiento)</v>
          </cell>
          <cell r="C5002" t="str">
            <v>u</v>
          </cell>
          <cell r="D5002">
            <v>1</v>
          </cell>
          <cell r="E5002">
            <v>2.81</v>
          </cell>
        </row>
        <row r="5003">
          <cell r="A5003">
            <v>13138</v>
          </cell>
          <cell r="B5003" t="str">
            <v>Dren de piedra bola</v>
          </cell>
          <cell r="C5003" t="str">
            <v>m3</v>
          </cell>
          <cell r="D5003">
            <v>1</v>
          </cell>
          <cell r="E5003">
            <v>20.440000000000001</v>
          </cell>
        </row>
        <row r="5004">
          <cell r="A5004">
            <v>13139</v>
          </cell>
          <cell r="B5004" t="str">
            <v>Junco de laguna (plantas ciperáceas)</v>
          </cell>
          <cell r="C5004" t="str">
            <v>m2</v>
          </cell>
          <cell r="D5004">
            <v>1</v>
          </cell>
          <cell r="E5004">
            <v>5.69</v>
          </cell>
        </row>
        <row r="5005">
          <cell r="A5005">
            <v>13140</v>
          </cell>
          <cell r="B5005" t="str">
            <v>Limpieza, rehabilitación, optimización y puesta en marcha en sistema de alcantarillado existente para tubería 160mm</v>
          </cell>
          <cell r="C5005" t="str">
            <v>m</v>
          </cell>
          <cell r="D5005">
            <v>1</v>
          </cell>
          <cell r="E5005">
            <v>5.05</v>
          </cell>
        </row>
        <row r="5006">
          <cell r="A5006">
            <v>13141</v>
          </cell>
          <cell r="B5006" t="str">
            <v>Limpieza, rehabilitación, optimización y puesta en marcha en sistema de alcantarillado existente para tubería 200mm</v>
          </cell>
          <cell r="C5006" t="str">
            <v>m</v>
          </cell>
          <cell r="D5006">
            <v>1</v>
          </cell>
          <cell r="E5006">
            <v>5.89</v>
          </cell>
        </row>
        <row r="5007">
          <cell r="A5007">
            <v>13142</v>
          </cell>
          <cell r="B5007" t="str">
            <v>Limpieza, rehabilitación, optimización y puesta en marcha en sistema de alcantarillado existente para tubería 315mm</v>
          </cell>
          <cell r="C5007" t="str">
            <v>m</v>
          </cell>
          <cell r="D5007">
            <v>1</v>
          </cell>
          <cell r="E5007">
            <v>7.07</v>
          </cell>
        </row>
        <row r="5008">
          <cell r="A5008">
            <v>13143</v>
          </cell>
          <cell r="B5008" t="str">
            <v>Peldaños varilla 16mm, f'y= 4200 kg/cm2</v>
          </cell>
          <cell r="C5008" t="str">
            <v>u</v>
          </cell>
          <cell r="D5008">
            <v>1</v>
          </cell>
          <cell r="E5008">
            <v>3.95</v>
          </cell>
        </row>
        <row r="5009">
          <cell r="A5009">
            <v>13144</v>
          </cell>
          <cell r="B5009" t="str">
            <v>Grating 1x3/16"</v>
          </cell>
          <cell r="C5009" t="str">
            <v>m2</v>
          </cell>
          <cell r="D5009">
            <v>1</v>
          </cell>
          <cell r="E5009">
            <v>169.4</v>
          </cell>
        </row>
        <row r="5010">
          <cell r="A5010">
            <v>13145</v>
          </cell>
          <cell r="B5010" t="str">
            <v>Grating 1 1/4x1/8"</v>
          </cell>
          <cell r="C5010" t="str">
            <v>m2</v>
          </cell>
          <cell r="D5010">
            <v>1</v>
          </cell>
          <cell r="E5010">
            <v>231.59</v>
          </cell>
        </row>
        <row r="5011">
          <cell r="A5011">
            <v>13146</v>
          </cell>
          <cell r="B5011" t="str">
            <v>Sistema de polea</v>
          </cell>
          <cell r="C5011" t="str">
            <v>u</v>
          </cell>
          <cell r="D5011">
            <v>1</v>
          </cell>
          <cell r="E5011">
            <v>825.09</v>
          </cell>
        </row>
        <row r="5012">
          <cell r="A5012">
            <v>13147</v>
          </cell>
          <cell r="B5012" t="str">
            <v>Limpieza, rehabilitación, optimización y puesta en marcha en sistema de alcantarillado existente para tubería 110mm</v>
          </cell>
          <cell r="C5012" t="str">
            <v>m</v>
          </cell>
          <cell r="D5012">
            <v>1</v>
          </cell>
          <cell r="E5012">
            <v>4.42</v>
          </cell>
        </row>
        <row r="5013">
          <cell r="A5013">
            <v>13148</v>
          </cell>
          <cell r="B5013" t="str">
            <v xml:space="preserve">Jardinera de hormigon simple f´c=180kg/cm2 (2,00x1,00x0,55) </v>
          </cell>
          <cell r="C5013" t="str">
            <v>m</v>
          </cell>
          <cell r="D5013">
            <v>1</v>
          </cell>
          <cell r="E5013">
            <v>137.71</v>
          </cell>
        </row>
        <row r="5014">
          <cell r="A5014">
            <v>13149</v>
          </cell>
          <cell r="B5014" t="str">
            <v>Juntas metalicas angulos</v>
          </cell>
          <cell r="C5014" t="str">
            <v>m</v>
          </cell>
          <cell r="D5014">
            <v>1</v>
          </cell>
          <cell r="E5014">
            <v>49.48</v>
          </cell>
        </row>
        <row r="5015">
          <cell r="A5015">
            <v>13150</v>
          </cell>
          <cell r="B5015" t="str">
            <v>Pelicula antisolares para ventanas</v>
          </cell>
          <cell r="C5015" t="str">
            <v>m2</v>
          </cell>
          <cell r="D5015">
            <v>1</v>
          </cell>
          <cell r="E5015">
            <v>3.84</v>
          </cell>
        </row>
        <row r="5016">
          <cell r="A5016">
            <v>13151</v>
          </cell>
          <cell r="B5016" t="str">
            <v>Guardiania 24 HORAS DIARIAS</v>
          </cell>
          <cell r="C5016" t="str">
            <v>mes</v>
          </cell>
          <cell r="D5016">
            <v>1</v>
          </cell>
          <cell r="E5016">
            <v>2540.25</v>
          </cell>
        </row>
        <row r="5017">
          <cell r="A5017">
            <v>13152</v>
          </cell>
          <cell r="B5017" t="str">
            <v>Soportes  para bicicletas metalicos</v>
          </cell>
          <cell r="C5017" t="str">
            <v>u</v>
          </cell>
          <cell r="D5017">
            <v>1</v>
          </cell>
          <cell r="E5017">
            <v>196.52</v>
          </cell>
        </row>
        <row r="5018">
          <cell r="A5018">
            <v>13153</v>
          </cell>
          <cell r="B5018" t="str">
            <v>Parapetos de hormigon en fachada E=15cm</v>
          </cell>
          <cell r="C5018" t="str">
            <v>u</v>
          </cell>
          <cell r="D5018">
            <v>1</v>
          </cell>
          <cell r="E5018">
            <v>11.68</v>
          </cell>
        </row>
        <row r="5019">
          <cell r="A5019">
            <v>13154</v>
          </cell>
          <cell r="B5019" t="str">
            <v>Conformacion de remate de H.A en parte inferior de paredes</v>
          </cell>
          <cell r="C5019" t="str">
            <v>m</v>
          </cell>
          <cell r="D5019">
            <v>1</v>
          </cell>
          <cell r="E5019">
            <v>12.1</v>
          </cell>
        </row>
        <row r="5020">
          <cell r="A5020">
            <v>13155</v>
          </cell>
          <cell r="B5020" t="str">
            <v>Conformacion de remate de H.A el perimetro contrapiso</v>
          </cell>
          <cell r="C5020" t="str">
            <v>m</v>
          </cell>
          <cell r="D5020">
            <v>1</v>
          </cell>
          <cell r="E5020">
            <v>10.6</v>
          </cell>
        </row>
        <row r="5021">
          <cell r="A5021">
            <v>13156</v>
          </cell>
          <cell r="B5021" t="str">
            <v>Desmontaje y reubicacion del banco de gases medicinales, con nueva central de Aire Medicinal</v>
          </cell>
          <cell r="C5021" t="str">
            <v>u</v>
          </cell>
          <cell r="D5021">
            <v>1</v>
          </cell>
          <cell r="E5021">
            <v>14678.62</v>
          </cell>
        </row>
        <row r="5022">
          <cell r="A5022">
            <v>13157</v>
          </cell>
          <cell r="B5022" t="str">
            <v>ACHIQUE PERMANENTE</v>
          </cell>
          <cell r="C5022" t="str">
            <v>dia</v>
          </cell>
          <cell r="D5022">
            <v>1</v>
          </cell>
          <cell r="E5022">
            <v>38.630000000000003</v>
          </cell>
        </row>
        <row r="5068">
          <cell r="A5068">
            <v>15000</v>
          </cell>
          <cell r="B5068" t="str">
            <v>Faro electrico giratorio/accesorios de instalacion</v>
          </cell>
          <cell r="C5068" t="str">
            <v>u</v>
          </cell>
          <cell r="D5068">
            <v>1</v>
          </cell>
        </row>
        <row r="5069">
          <cell r="A5069">
            <v>15001</v>
          </cell>
          <cell r="B5069" t="str">
            <v>LETRERO DE SEÑALIZACION PROVISIONAL</v>
          </cell>
          <cell r="C5069" t="str">
            <v>u</v>
          </cell>
          <cell r="D5069">
            <v>1</v>
          </cell>
          <cell r="E5069">
            <v>47.72</v>
          </cell>
        </row>
        <row r="5070">
          <cell r="A5070">
            <v>15002</v>
          </cell>
          <cell r="B5070" t="str">
            <v>ANALISIS DE GASES</v>
          </cell>
          <cell r="C5070" t="str">
            <v>u</v>
          </cell>
          <cell r="D5070">
            <v>1</v>
          </cell>
          <cell r="E5070">
            <v>301.88</v>
          </cell>
        </row>
        <row r="5071">
          <cell r="A5071">
            <v>15003</v>
          </cell>
          <cell r="B5071" t="str">
            <v>SUMINISTRO E INSTALACION /TUBO RECTANGULAR. DADO H.A /SEÑAL</v>
          </cell>
          <cell r="C5071" t="str">
            <v xml:space="preserve">m </v>
          </cell>
          <cell r="D5071">
            <v>1</v>
          </cell>
          <cell r="E5071">
            <v>7.07</v>
          </cell>
        </row>
        <row r="5072">
          <cell r="A5072">
            <v>15004</v>
          </cell>
          <cell r="B5072" t="str">
            <v>CONSTRUCCION E INSTALACION /LETRERO /SEÑAL /SEGURIDAD</v>
          </cell>
          <cell r="C5072" t="str">
            <v>m2</v>
          </cell>
          <cell r="D5072">
            <v>1</v>
          </cell>
          <cell r="E5072">
            <v>57.51</v>
          </cell>
        </row>
        <row r="5073">
          <cell r="A5073">
            <v>15005</v>
          </cell>
          <cell r="B5073" t="str">
            <v>PARANTE DE CAÑA CON DADO DE H.S</v>
          </cell>
          <cell r="C5073" t="str">
            <v>u</v>
          </cell>
          <cell r="D5073">
            <v>1</v>
          </cell>
          <cell r="E5073">
            <v>6.96</v>
          </cell>
        </row>
        <row r="5074">
          <cell r="A5074">
            <v>15006</v>
          </cell>
          <cell r="B5074" t="str">
            <v>FLOTADORES EAGLE 48"X72"X20" INSTALADO</v>
          </cell>
          <cell r="C5074" t="str">
            <v>u</v>
          </cell>
          <cell r="D5074">
            <v>1</v>
          </cell>
          <cell r="E5074">
            <v>330.19</v>
          </cell>
        </row>
        <row r="5075">
          <cell r="A5075">
            <v>15007</v>
          </cell>
          <cell r="B5075" t="str">
            <v>POLIETILENO (UHMW-PE)E=37mm</v>
          </cell>
          <cell r="C5075" t="str">
            <v>m2</v>
          </cell>
          <cell r="D5075">
            <v>1</v>
          </cell>
          <cell r="E5075">
            <v>45</v>
          </cell>
        </row>
        <row r="5076">
          <cell r="A5076">
            <v>15008</v>
          </cell>
          <cell r="B5076" t="str">
            <v>PILOTE TUBO 10" SCH 40</v>
          </cell>
          <cell r="C5076" t="str">
            <v>m</v>
          </cell>
          <cell r="D5076">
            <v>1</v>
          </cell>
          <cell r="E5076">
            <v>410.4</v>
          </cell>
        </row>
        <row r="5077">
          <cell r="A5077">
            <v>15009</v>
          </cell>
          <cell r="B5077" t="str">
            <v>FLOTADORES EAGLE 305X1219X508mm INSTALADO</v>
          </cell>
          <cell r="C5077" t="str">
            <v>u</v>
          </cell>
          <cell r="D5077">
            <v>1</v>
          </cell>
          <cell r="E5077">
            <v>252</v>
          </cell>
        </row>
        <row r="5078">
          <cell r="A5078">
            <v>15010</v>
          </cell>
          <cell r="B5078" t="str">
            <v>MAQUINA DE HIELO DE ESCAMAS 20TON 24HORAS</v>
          </cell>
          <cell r="C5078" t="str">
            <v>U</v>
          </cell>
          <cell r="D5078">
            <v>1</v>
          </cell>
          <cell r="E5078">
            <v>163202.4</v>
          </cell>
        </row>
        <row r="5079">
          <cell r="A5079">
            <v>15011</v>
          </cell>
          <cell r="B5079" t="str">
            <v>MUERTO WINCHE H.A</v>
          </cell>
          <cell r="C5079" t="str">
            <v>m3</v>
          </cell>
          <cell r="D5079">
            <v>1</v>
          </cell>
          <cell r="E5079">
            <v>223.28</v>
          </cell>
        </row>
        <row r="5080">
          <cell r="A5080">
            <v>15012</v>
          </cell>
          <cell r="B5080" t="str">
            <v>WINCHE Y POLEA</v>
          </cell>
          <cell r="C5080" t="str">
            <v>u</v>
          </cell>
          <cell r="D5080">
            <v>1</v>
          </cell>
          <cell r="E5080">
            <v>9000</v>
          </cell>
        </row>
        <row r="5081">
          <cell r="A5081">
            <v>15013</v>
          </cell>
          <cell r="B5081" t="str">
            <v>DISPENSADOR</v>
          </cell>
          <cell r="C5081" t="str">
            <v>u</v>
          </cell>
          <cell r="D5081">
            <v>1</v>
          </cell>
          <cell r="E5081">
            <v>8001</v>
          </cell>
        </row>
        <row r="5082">
          <cell r="A5082">
            <v>15014</v>
          </cell>
          <cell r="B5082" t="str">
            <v>SURTIDOR DE AIRE Y AGUA BAJO</v>
          </cell>
          <cell r="C5082" t="str">
            <v>u</v>
          </cell>
          <cell r="D5082">
            <v>1</v>
          </cell>
          <cell r="E5082">
            <v>1282.5</v>
          </cell>
        </row>
        <row r="5083">
          <cell r="A5083">
            <v>15015</v>
          </cell>
          <cell r="B5083" t="str">
            <v>INSTALACION MECANICA</v>
          </cell>
          <cell r="C5083" t="str">
            <v>u</v>
          </cell>
          <cell r="D5083">
            <v>1</v>
          </cell>
          <cell r="E5083">
            <v>3520.8</v>
          </cell>
        </row>
        <row r="5084">
          <cell r="A5084">
            <v>15016</v>
          </cell>
          <cell r="B5084" t="str">
            <v>TUBERIAS</v>
          </cell>
          <cell r="C5084" t="str">
            <v>u</v>
          </cell>
          <cell r="D5084">
            <v>1</v>
          </cell>
          <cell r="E5084">
            <v>22604.9</v>
          </cell>
        </row>
        <row r="5085">
          <cell r="A5085">
            <v>15017</v>
          </cell>
          <cell r="B5085" t="str">
            <v>BOMBA SUMERGIBLE FIJA 3HP TRIFASICA 60HZ</v>
          </cell>
          <cell r="C5085" t="str">
            <v>u</v>
          </cell>
          <cell r="D5085">
            <v>1</v>
          </cell>
          <cell r="E5085">
            <v>5985</v>
          </cell>
          <cell r="G5085">
            <v>5208</v>
          </cell>
          <cell r="H5085" t="str">
            <v>COD</v>
          </cell>
        </row>
        <row r="5086">
          <cell r="A5086">
            <v>15018</v>
          </cell>
          <cell r="B5086" t="str">
            <v>COMPRESOR DE PISTON</v>
          </cell>
          <cell r="C5086" t="str">
            <v>u</v>
          </cell>
          <cell r="D5086">
            <v>1</v>
          </cell>
          <cell r="E5086">
            <v>1902.6</v>
          </cell>
        </row>
        <row r="5087">
          <cell r="A5087">
            <v>15019</v>
          </cell>
          <cell r="B5087" t="str">
            <v>DISPENSADOR DE DIESEL NODRIZAS</v>
          </cell>
          <cell r="C5087" t="str">
            <v>u</v>
          </cell>
          <cell r="D5087">
            <v>1</v>
          </cell>
          <cell r="E5087">
            <v>6506.1</v>
          </cell>
        </row>
        <row r="5088">
          <cell r="A5088">
            <v>15020</v>
          </cell>
          <cell r="B5088" t="str">
            <v>DISPENSADOR DE DIESEL ARTESANAL</v>
          </cell>
          <cell r="C5088" t="str">
            <v>u</v>
          </cell>
          <cell r="D5088">
            <v>1</v>
          </cell>
          <cell r="E5088">
            <v>6228</v>
          </cell>
        </row>
        <row r="5089">
          <cell r="A5089">
            <v>15021</v>
          </cell>
          <cell r="B5089" t="str">
            <v>TANQUE DE DOBLE PARED 1000GAL</v>
          </cell>
          <cell r="C5089" t="str">
            <v>u</v>
          </cell>
          <cell r="D5089">
            <v>1</v>
          </cell>
          <cell r="E5089">
            <v>10800</v>
          </cell>
        </row>
        <row r="5090">
          <cell r="A5090">
            <v>15022</v>
          </cell>
          <cell r="B5090" t="str">
            <v>OBRA CIVIL INSTALADA DE TANQUES</v>
          </cell>
          <cell r="C5090" t="str">
            <v>u</v>
          </cell>
          <cell r="D5090">
            <v>1</v>
          </cell>
          <cell r="E5090">
            <v>45000</v>
          </cell>
        </row>
        <row r="5091">
          <cell r="A5091">
            <v>15023</v>
          </cell>
          <cell r="B5091" t="str">
            <v>SURTIDOR DE AIRE Y AGUA BAJO</v>
          </cell>
          <cell r="C5091" t="str">
            <v>u</v>
          </cell>
          <cell r="D5091">
            <v>1</v>
          </cell>
          <cell r="E5091">
            <v>1282.5</v>
          </cell>
        </row>
        <row r="5092">
          <cell r="A5092">
            <v>15024</v>
          </cell>
          <cell r="B5092" t="str">
            <v xml:space="preserve">INSTALACION MECANICA </v>
          </cell>
          <cell r="C5092" t="str">
            <v>u</v>
          </cell>
          <cell r="D5092">
            <v>1</v>
          </cell>
          <cell r="E5092">
            <v>3520.8</v>
          </cell>
        </row>
        <row r="5093">
          <cell r="A5093">
            <v>15025</v>
          </cell>
          <cell r="B5093" t="str">
            <v xml:space="preserve">TUBERIAS </v>
          </cell>
          <cell r="C5093" t="str">
            <v>u</v>
          </cell>
          <cell r="D5093">
            <v>1</v>
          </cell>
          <cell r="E5093">
            <v>39861.58</v>
          </cell>
        </row>
        <row r="5094">
          <cell r="A5094">
            <v>15026</v>
          </cell>
          <cell r="B5094" t="str">
            <v>BOMBA SUMERGIBLE PARA DIESEL DE NODRIZAS</v>
          </cell>
          <cell r="C5094" t="str">
            <v>u</v>
          </cell>
          <cell r="D5094">
            <v>1</v>
          </cell>
          <cell r="E5094">
            <v>5985</v>
          </cell>
        </row>
        <row r="5095">
          <cell r="A5095">
            <v>15027</v>
          </cell>
          <cell r="B5095" t="str">
            <v>BOMBA SUMERGIBLE PARA DIESEL ARTESANAL</v>
          </cell>
          <cell r="C5095" t="str">
            <v>u</v>
          </cell>
          <cell r="D5095">
            <v>1</v>
          </cell>
          <cell r="E5095">
            <v>2427.3000000000002</v>
          </cell>
        </row>
        <row r="5096">
          <cell r="A5096">
            <v>15028</v>
          </cell>
          <cell r="B5096" t="str">
            <v>COMPRESOR DE PISTON</v>
          </cell>
          <cell r="C5096" t="str">
            <v>u</v>
          </cell>
          <cell r="D5096">
            <v>1</v>
          </cell>
          <cell r="E5096">
            <v>1902.6</v>
          </cell>
        </row>
        <row r="5097">
          <cell r="A5097">
            <v>15029</v>
          </cell>
          <cell r="B5097" t="str">
            <v>CAMARA DE AASS DE H.A CON TAPA H. FUNDIDO</v>
          </cell>
          <cell r="C5097" t="str">
            <v>u</v>
          </cell>
          <cell r="D5097">
            <v>1</v>
          </cell>
          <cell r="E5097">
            <v>1785.19</v>
          </cell>
        </row>
        <row r="5098">
          <cell r="A5098">
            <v>15030</v>
          </cell>
          <cell r="B5098" t="str">
            <v>EQUIPAMIENTO TANQUE Y MAQUINA DE HIELO</v>
          </cell>
          <cell r="C5098" t="str">
            <v>U</v>
          </cell>
          <cell r="D5098">
            <v>1</v>
          </cell>
          <cell r="E5098">
            <v>164264</v>
          </cell>
          <cell r="G5098">
            <v>5209</v>
          </cell>
          <cell r="H5098" t="str">
            <v>cod</v>
          </cell>
        </row>
        <row r="5099">
          <cell r="A5099">
            <v>15031</v>
          </cell>
          <cell r="B5099" t="str">
            <v>PTAR PAQUETE MODULAR INCLUY. EQUIPOS +OBRA CIVIL+ELECTRICA</v>
          </cell>
          <cell r="C5099" t="str">
            <v>U</v>
          </cell>
          <cell r="D5099">
            <v>1</v>
          </cell>
          <cell r="E5099">
            <v>80195.86</v>
          </cell>
        </row>
        <row r="5100">
          <cell r="A5100">
            <v>15032</v>
          </cell>
          <cell r="B5100" t="str">
            <v>CAMARA DE CARGA DE H.A CON TAPA H. FUNDIDO</v>
          </cell>
          <cell r="C5100" t="str">
            <v>u</v>
          </cell>
          <cell r="D5100">
            <v>1</v>
          </cell>
          <cell r="E5100">
            <v>4397.87</v>
          </cell>
        </row>
        <row r="5101">
          <cell r="A5101">
            <v>15033</v>
          </cell>
          <cell r="B5101" t="str">
            <v>REJILLA EN FIBRA DE VIDRIO PARA CANAL</v>
          </cell>
          <cell r="C5101" t="str">
            <v>u</v>
          </cell>
          <cell r="D5101">
            <v>1</v>
          </cell>
          <cell r="E5101">
            <v>355</v>
          </cell>
        </row>
        <row r="5102">
          <cell r="A5102">
            <v>15034</v>
          </cell>
          <cell r="B5102" t="str">
            <v>PLANTA COMPACTA DE TRATAMIENTO</v>
          </cell>
          <cell r="C5102" t="str">
            <v>U</v>
          </cell>
          <cell r="D5102">
            <v>1</v>
          </cell>
          <cell r="E5102">
            <v>110500</v>
          </cell>
        </row>
        <row r="5103">
          <cell r="A5103">
            <v>15035</v>
          </cell>
          <cell r="B5103" t="str">
            <v>PROVISION E HINCADO DE TABLESTACADO AZ= 26 L=12M</v>
          </cell>
          <cell r="C5103" t="str">
            <v>m</v>
          </cell>
          <cell r="D5103">
            <v>1</v>
          </cell>
          <cell r="E5103">
            <v>4410</v>
          </cell>
        </row>
        <row r="5104">
          <cell r="A5104">
            <v>15036</v>
          </cell>
          <cell r="B5104" t="str">
            <v>APUNTALAMIENTO (COLOCACION Y REMOCION)</v>
          </cell>
          <cell r="C5104" t="str">
            <v>KG</v>
          </cell>
          <cell r="D5104">
            <v>1</v>
          </cell>
          <cell r="E5104">
            <v>3.6</v>
          </cell>
        </row>
        <row r="5105">
          <cell r="A5105">
            <v>15037</v>
          </cell>
          <cell r="B5105" t="str">
            <v>REMOCION DE TABLESTACA DESDE TIERRA</v>
          </cell>
          <cell r="C5105" t="str">
            <v>M</v>
          </cell>
          <cell r="D5105">
            <v>1</v>
          </cell>
          <cell r="E5105">
            <v>62.58</v>
          </cell>
        </row>
        <row r="5106">
          <cell r="A5106">
            <v>15038</v>
          </cell>
          <cell r="B5106" t="str">
            <v>MUERTO DE ANCLAJE PARA EQUIPOS MECANICOS</v>
          </cell>
          <cell r="C5106" t="str">
            <v>M3</v>
          </cell>
          <cell r="D5106">
            <v>1</v>
          </cell>
        </row>
        <row r="5107">
          <cell r="A5107">
            <v>15039</v>
          </cell>
          <cell r="B5107" t="str">
            <v>FLOTADORES EAGLE 36"X48"X20" INSTALADO</v>
          </cell>
          <cell r="C5107" t="str">
            <v>u</v>
          </cell>
          <cell r="D5107">
            <v>1</v>
          </cell>
          <cell r="E5107">
            <v>181.61</v>
          </cell>
        </row>
        <row r="5108">
          <cell r="A5108">
            <v>15040</v>
          </cell>
          <cell r="B5108" t="str">
            <v>PLACAS DE POLIETILENO (UHMW-PE) 200X350X20mm</v>
          </cell>
          <cell r="C5108" t="str">
            <v>u</v>
          </cell>
          <cell r="D5108">
            <v>1</v>
          </cell>
          <cell r="E5108">
            <v>21.44</v>
          </cell>
        </row>
        <row r="5109">
          <cell r="A5109">
            <v>15041</v>
          </cell>
          <cell r="B5109" t="str">
            <v>Bita de amarre (CLEATS DE 8")</v>
          </cell>
          <cell r="C5109" t="str">
            <v>u</v>
          </cell>
          <cell r="D5109">
            <v>1</v>
          </cell>
          <cell r="E5109">
            <v>45.38</v>
          </cell>
        </row>
        <row r="5110">
          <cell r="A5110">
            <v>15042</v>
          </cell>
          <cell r="B5110" t="str">
            <v>PERNOS DE ACERO INOXIDABLE 1/2"CON DOBLE  ARANDELA Y TUERCA DE ACERO INOX  L=6"</v>
          </cell>
          <cell r="C5110" t="str">
            <v>U</v>
          </cell>
          <cell r="D5110">
            <v>1</v>
          </cell>
          <cell r="E5110">
            <v>6</v>
          </cell>
        </row>
        <row r="5111">
          <cell r="A5111">
            <v>15043</v>
          </cell>
          <cell r="B5111" t="str">
            <v>PERNOS DE ACERO INOXIDABLE 3/8"CON DOBLE  ARANDELA Y TUERCA DE ACERO INOX  L=3"</v>
          </cell>
          <cell r="C5111" t="str">
            <v>U</v>
          </cell>
          <cell r="D5111">
            <v>1</v>
          </cell>
          <cell r="E5111">
            <v>2.63</v>
          </cell>
        </row>
        <row r="5112">
          <cell r="A5112">
            <v>15044</v>
          </cell>
          <cell r="B5112" t="str">
            <v>BUMPERS RR5001</v>
          </cell>
          <cell r="C5112" t="str">
            <v>u</v>
          </cell>
          <cell r="D5112">
            <v>1</v>
          </cell>
          <cell r="E5112">
            <v>296.7</v>
          </cell>
        </row>
        <row r="5113">
          <cell r="A5113">
            <v>15045</v>
          </cell>
          <cell r="B5113" t="str">
            <v>BUMPERS  DE ESQUINA6"</v>
          </cell>
          <cell r="C5113" t="str">
            <v>u</v>
          </cell>
          <cell r="D5113">
            <v>1</v>
          </cell>
          <cell r="E5113">
            <v>452.51</v>
          </cell>
        </row>
        <row r="5114">
          <cell r="A5114">
            <v>15046</v>
          </cell>
          <cell r="B5114" t="str">
            <v>MANEJO, IZADO E HINCADO DE PILOTES DESDE AGUA</v>
          </cell>
          <cell r="C5114" t="str">
            <v>m</v>
          </cell>
          <cell r="E5114">
            <v>423.15</v>
          </cell>
        </row>
        <row r="5115">
          <cell r="A5115">
            <v>15047</v>
          </cell>
          <cell r="B5115" t="str">
            <v>PROVISION DE TABLESTACADO AZ= 18 H=12M DE ALTURA</v>
          </cell>
          <cell r="C5115" t="str">
            <v>m</v>
          </cell>
          <cell r="E5115">
            <v>2657.25</v>
          </cell>
        </row>
        <row r="5117">
          <cell r="A5117">
            <v>15048</v>
          </cell>
          <cell r="B5117" t="str">
            <v>PAREDES DE MAMPOSTERIA ARMADA E=20cm</v>
          </cell>
          <cell r="C5117" t="str">
            <v>u</v>
          </cell>
          <cell r="D5117">
            <v>1</v>
          </cell>
          <cell r="E5117">
            <v>31.5</v>
          </cell>
        </row>
        <row r="5118">
          <cell r="A5118">
            <v>15049</v>
          </cell>
          <cell r="B5118" t="str">
            <v>RIELES</v>
          </cell>
          <cell r="C5118" t="str">
            <v>u</v>
          </cell>
          <cell r="D5118">
            <v>1</v>
          </cell>
          <cell r="E5118">
            <v>288</v>
          </cell>
        </row>
        <row r="5119">
          <cell r="B5119" t="str">
            <v>TABLEROS</v>
          </cell>
        </row>
        <row r="5120">
          <cell r="A5120">
            <v>15050</v>
          </cell>
          <cell r="B5120" t="str">
            <v xml:space="preserve">TABLERO  TD-GEN1 </v>
          </cell>
          <cell r="C5120" t="str">
            <v>U.</v>
          </cell>
          <cell r="D5120">
            <v>1</v>
          </cell>
          <cell r="E5120">
            <v>8539.2099999999991</v>
          </cell>
        </row>
        <row r="5121">
          <cell r="A5121">
            <v>15051</v>
          </cell>
          <cell r="B5121" t="str">
            <v xml:space="preserve">TABLERO  TD-G1 </v>
          </cell>
          <cell r="C5121" t="str">
            <v>U.</v>
          </cell>
          <cell r="D5121">
            <v>1</v>
          </cell>
          <cell r="E5121">
            <v>6922.73</v>
          </cell>
        </row>
        <row r="5122">
          <cell r="A5122">
            <v>15052</v>
          </cell>
          <cell r="B5122" t="str">
            <v xml:space="preserve">TABLERO  TD-SG1 </v>
          </cell>
          <cell r="C5122" t="str">
            <v>U.</v>
          </cell>
          <cell r="D5122">
            <v>1</v>
          </cell>
          <cell r="E5122">
            <v>6061.78</v>
          </cell>
        </row>
        <row r="5123">
          <cell r="A5123">
            <v>15053</v>
          </cell>
          <cell r="B5123" t="str">
            <v xml:space="preserve">TABLERO  TD-SG2 </v>
          </cell>
          <cell r="C5123" t="str">
            <v>U.</v>
          </cell>
          <cell r="D5123">
            <v>1</v>
          </cell>
          <cell r="E5123">
            <v>4875.76</v>
          </cell>
        </row>
        <row r="5124">
          <cell r="A5124">
            <v>15054</v>
          </cell>
          <cell r="B5124" t="str">
            <v>TABLERO  TD-GASOLINA</v>
          </cell>
          <cell r="C5124" t="str">
            <v>U.</v>
          </cell>
          <cell r="D5124">
            <v>1</v>
          </cell>
          <cell r="E5124">
            <v>3833.54</v>
          </cell>
        </row>
        <row r="5125">
          <cell r="A5125">
            <v>15055</v>
          </cell>
          <cell r="B5125" t="str">
            <v xml:space="preserve">TABLERO  TD-GEN2 </v>
          </cell>
          <cell r="C5125" t="str">
            <v>U.</v>
          </cell>
          <cell r="D5125">
            <v>1</v>
          </cell>
          <cell r="E5125">
            <v>10674</v>
          </cell>
        </row>
        <row r="5126">
          <cell r="A5126">
            <v>15056</v>
          </cell>
          <cell r="B5126" t="str">
            <v xml:space="preserve">TABLERO  TD-G2 </v>
          </cell>
          <cell r="C5126" t="str">
            <v>U.</v>
          </cell>
          <cell r="D5126">
            <v>1</v>
          </cell>
          <cell r="E5126">
            <v>11740.23</v>
          </cell>
        </row>
        <row r="5127">
          <cell r="A5127">
            <v>15057</v>
          </cell>
          <cell r="B5127" t="str">
            <v>TABLERO  TD-FH</v>
          </cell>
          <cell r="C5127" t="str">
            <v>U.</v>
          </cell>
          <cell r="D5127">
            <v>1</v>
          </cell>
          <cell r="E5127">
            <v>5086.6000000000004</v>
          </cell>
        </row>
        <row r="5128">
          <cell r="A5128">
            <v>15058</v>
          </cell>
          <cell r="B5128" t="str">
            <v>TABLERO  TD-AASS</v>
          </cell>
          <cell r="C5128" t="str">
            <v>U.</v>
          </cell>
          <cell r="D5128">
            <v>1</v>
          </cell>
          <cell r="E5128">
            <v>1916.76</v>
          </cell>
        </row>
        <row r="5129">
          <cell r="A5129">
            <v>15059</v>
          </cell>
          <cell r="B5129" t="str">
            <v xml:space="preserve">TABLERO  TD-BC </v>
          </cell>
          <cell r="C5129" t="str">
            <v>U.</v>
          </cell>
          <cell r="D5129">
            <v>1</v>
          </cell>
          <cell r="E5129">
            <v>2740.97</v>
          </cell>
        </row>
        <row r="5130">
          <cell r="A5130">
            <v>15060</v>
          </cell>
          <cell r="B5130" t="str">
            <v>TABLERO  TM-L</v>
          </cell>
          <cell r="C5130" t="str">
            <v>U.</v>
          </cell>
          <cell r="D5130">
            <v>1</v>
          </cell>
          <cell r="E5130">
            <v>13257.66</v>
          </cell>
        </row>
        <row r="5131">
          <cell r="A5131">
            <v>15061</v>
          </cell>
          <cell r="B5131" t="str">
            <v xml:space="preserve">TABLERO  TT-L </v>
          </cell>
          <cell r="C5131" t="str">
            <v>U.</v>
          </cell>
          <cell r="D5131">
            <v>1</v>
          </cell>
          <cell r="E5131">
            <v>6868.42</v>
          </cell>
        </row>
        <row r="5132">
          <cell r="A5132">
            <v>15062</v>
          </cell>
          <cell r="B5132" t="str">
            <v xml:space="preserve">TABLERO  TM-B </v>
          </cell>
          <cell r="C5132" t="str">
            <v>U.</v>
          </cell>
          <cell r="D5132">
            <v>1</v>
          </cell>
          <cell r="E5132">
            <v>6213.52</v>
          </cell>
        </row>
        <row r="5133">
          <cell r="A5133">
            <v>15063</v>
          </cell>
          <cell r="B5133" t="str">
            <v xml:space="preserve">TABLERO  TT-B </v>
          </cell>
          <cell r="C5133" t="str">
            <v>U.</v>
          </cell>
          <cell r="D5133">
            <v>1</v>
          </cell>
          <cell r="E5133">
            <v>4632.18</v>
          </cell>
        </row>
        <row r="5134">
          <cell r="A5134">
            <v>15064</v>
          </cell>
          <cell r="B5134" t="str">
            <v>TABLERO - TD-EA1</v>
          </cell>
          <cell r="C5134" t="str">
            <v>U.</v>
          </cell>
          <cell r="D5134">
            <v>1</v>
          </cell>
          <cell r="E5134">
            <v>4454.07</v>
          </cell>
        </row>
        <row r="5135">
          <cell r="A5135">
            <v>15065</v>
          </cell>
          <cell r="B5135" t="str">
            <v>TABLERO  TD-EA2</v>
          </cell>
          <cell r="C5135" t="str">
            <v>U.</v>
          </cell>
          <cell r="D5135">
            <v>1</v>
          </cell>
          <cell r="E5135">
            <v>2609.1799999999998</v>
          </cell>
        </row>
        <row r="5136">
          <cell r="A5136">
            <v>15066</v>
          </cell>
          <cell r="B5136" t="str">
            <v>TABLERO  TD-TALLER</v>
          </cell>
          <cell r="C5136" t="str">
            <v>U.</v>
          </cell>
          <cell r="D5136">
            <v>1</v>
          </cell>
          <cell r="E5136">
            <v>2635.55</v>
          </cell>
        </row>
        <row r="5137">
          <cell r="A5137">
            <v>15067</v>
          </cell>
          <cell r="B5137" t="str">
            <v>TABLEROS DE SELECTORES TCL-A1</v>
          </cell>
          <cell r="C5137" t="str">
            <v>U.</v>
          </cell>
          <cell r="D5137">
            <v>1</v>
          </cell>
          <cell r="E5137">
            <v>4552.33</v>
          </cell>
        </row>
        <row r="5138">
          <cell r="A5138">
            <v>15068</v>
          </cell>
          <cell r="B5138" t="str">
            <v>TABLEROS DE SELECTORES TCL-A2</v>
          </cell>
          <cell r="C5138" t="str">
            <v>U.</v>
          </cell>
          <cell r="D5138">
            <v>1</v>
          </cell>
          <cell r="E5138">
            <v>4720.04</v>
          </cell>
        </row>
        <row r="5139">
          <cell r="B5139" t="str">
            <v>TABLEROS</v>
          </cell>
        </row>
        <row r="5140">
          <cell r="A5140">
            <v>15069</v>
          </cell>
          <cell r="B5140" t="str">
            <v>TABLERO  TD-G1</v>
          </cell>
          <cell r="C5140" t="str">
            <v>U.</v>
          </cell>
          <cell r="D5140">
            <v>1</v>
          </cell>
          <cell r="E5140">
            <v>10701.97</v>
          </cell>
          <cell r="F5140">
            <v>10701.97</v>
          </cell>
        </row>
        <row r="5141">
          <cell r="A5141">
            <v>15070</v>
          </cell>
          <cell r="B5141" t="str">
            <v>TABLERO  TD-SG1</v>
          </cell>
          <cell r="C5141" t="str">
            <v>U.</v>
          </cell>
          <cell r="D5141">
            <v>1</v>
          </cell>
          <cell r="E5141">
            <v>10462.36</v>
          </cell>
          <cell r="F5141">
            <v>10462.36</v>
          </cell>
        </row>
        <row r="5142">
          <cell r="A5142">
            <v>15071</v>
          </cell>
          <cell r="B5142" t="str">
            <v>TABLERO  TD-SG2</v>
          </cell>
          <cell r="C5142" t="str">
            <v>U.</v>
          </cell>
          <cell r="D5142">
            <v>1</v>
          </cell>
          <cell r="E5142">
            <v>4152.99</v>
          </cell>
          <cell r="F5142">
            <v>4152.99</v>
          </cell>
        </row>
        <row r="5143">
          <cell r="A5143">
            <v>15072</v>
          </cell>
          <cell r="B5143" t="str">
            <v>TABLERO  TD-EDI1</v>
          </cell>
          <cell r="C5143" t="str">
            <v>U.</v>
          </cell>
          <cell r="D5143">
            <v>1</v>
          </cell>
          <cell r="E5143">
            <v>2395.96</v>
          </cell>
          <cell r="F5143">
            <v>2395.96</v>
          </cell>
        </row>
        <row r="5144">
          <cell r="A5144">
            <v>15073</v>
          </cell>
          <cell r="B5144" t="str">
            <v>TABLERO  TD-GEN1</v>
          </cell>
          <cell r="C5144" t="str">
            <v>U.</v>
          </cell>
          <cell r="D5144">
            <v>1</v>
          </cell>
          <cell r="E5144">
            <v>10222.780000000001</v>
          </cell>
          <cell r="F5144">
            <v>10222.780000000001</v>
          </cell>
        </row>
        <row r="5145">
          <cell r="A5145">
            <v>15074</v>
          </cell>
          <cell r="B5145" t="str">
            <v>TABLERO  TT-B</v>
          </cell>
          <cell r="C5145" t="str">
            <v>U.</v>
          </cell>
          <cell r="D5145">
            <v>1</v>
          </cell>
          <cell r="E5145">
            <v>4600.25</v>
          </cell>
          <cell r="F5145">
            <v>4600.25</v>
          </cell>
        </row>
        <row r="5146">
          <cell r="A5146">
            <v>15075</v>
          </cell>
          <cell r="B5146" t="str">
            <v>TABLERO  TD-TMB</v>
          </cell>
          <cell r="C5146" t="str">
            <v>U.</v>
          </cell>
          <cell r="D5146">
            <v>1</v>
          </cell>
          <cell r="E5146">
            <v>6548.96</v>
          </cell>
          <cell r="F5146">
            <v>6548.96</v>
          </cell>
        </row>
        <row r="5147">
          <cell r="A5147">
            <v>15076</v>
          </cell>
          <cell r="B5147" t="str">
            <v>TABLERO  TD-CAMARAS</v>
          </cell>
          <cell r="C5147" t="str">
            <v>U.</v>
          </cell>
          <cell r="D5147">
            <v>1</v>
          </cell>
          <cell r="E5147">
            <v>3034.87</v>
          </cell>
          <cell r="F5147">
            <v>3034.87</v>
          </cell>
        </row>
        <row r="5148">
          <cell r="A5148">
            <v>15077</v>
          </cell>
          <cell r="B5148" t="str">
            <v>TABLERO  TD-EDI2</v>
          </cell>
          <cell r="C5148" t="str">
            <v>U.</v>
          </cell>
          <cell r="D5148">
            <v>1</v>
          </cell>
          <cell r="E5148">
            <v>4232.8599999999997</v>
          </cell>
          <cell r="F5148">
            <v>4232.8599999999997</v>
          </cell>
        </row>
        <row r="5149">
          <cell r="A5149">
            <v>15078</v>
          </cell>
          <cell r="B5149" t="str">
            <v>TABLERO  TD-GASOLINERIA</v>
          </cell>
          <cell r="C5149" t="str">
            <v>U.</v>
          </cell>
          <cell r="D5149">
            <v>1</v>
          </cell>
          <cell r="E5149">
            <v>34615.33</v>
          </cell>
          <cell r="F5149">
            <v>34615.33</v>
          </cell>
        </row>
        <row r="5150">
          <cell r="A5150">
            <v>15079</v>
          </cell>
          <cell r="B5150" t="str">
            <v>TABLERO  TD-FH</v>
          </cell>
          <cell r="C5150" t="str">
            <v>U.</v>
          </cell>
          <cell r="D5150">
            <v>1</v>
          </cell>
          <cell r="E5150">
            <v>1916.76</v>
          </cell>
          <cell r="F5150">
            <v>1916.76</v>
          </cell>
        </row>
        <row r="5151">
          <cell r="A5151">
            <v>15080</v>
          </cell>
          <cell r="B5151" t="str">
            <v>TABLERO  TD-G2</v>
          </cell>
          <cell r="C5151" t="str">
            <v>U.</v>
          </cell>
          <cell r="D5151">
            <v>1</v>
          </cell>
          <cell r="E5151">
            <v>5910.03</v>
          </cell>
          <cell r="F5151">
            <v>5910.03</v>
          </cell>
        </row>
        <row r="5152">
          <cell r="A5152">
            <v>15081</v>
          </cell>
          <cell r="B5152" t="str">
            <v>TABLERO  TD-TALLER</v>
          </cell>
          <cell r="C5152" t="str">
            <v>U.</v>
          </cell>
          <cell r="D5152">
            <v>1</v>
          </cell>
          <cell r="E5152">
            <v>2635.55</v>
          </cell>
          <cell r="F5152">
            <v>2635.55</v>
          </cell>
        </row>
        <row r="5153">
          <cell r="A5153">
            <v>15082</v>
          </cell>
          <cell r="B5153" t="str">
            <v>TABLERO  TD-EA1</v>
          </cell>
          <cell r="C5153" t="str">
            <v>U.</v>
          </cell>
          <cell r="D5153">
            <v>1</v>
          </cell>
          <cell r="E5153">
            <v>2875.15</v>
          </cell>
          <cell r="F5153">
            <v>2875.15</v>
          </cell>
        </row>
        <row r="5154">
          <cell r="A5154">
            <v>15083</v>
          </cell>
          <cell r="B5154" t="str">
            <v>TABLERO  TD-EA2</v>
          </cell>
          <cell r="C5154" t="str">
            <v>U.</v>
          </cell>
          <cell r="D5154">
            <v>1</v>
          </cell>
          <cell r="E5154">
            <v>2715.4</v>
          </cell>
          <cell r="F5154">
            <v>2715.4</v>
          </cell>
        </row>
        <row r="5155">
          <cell r="A5155">
            <v>15084</v>
          </cell>
          <cell r="B5155" t="str">
            <v>TABLERO  TD-A2</v>
          </cell>
          <cell r="C5155" t="str">
            <v>U.</v>
          </cell>
          <cell r="D5155">
            <v>1</v>
          </cell>
          <cell r="E5155">
            <v>34615.33</v>
          </cell>
          <cell r="F5155">
            <v>34615.33</v>
          </cell>
        </row>
        <row r="5156">
          <cell r="A5156">
            <v>15085</v>
          </cell>
          <cell r="B5156" t="str">
            <v>TABLERO  TD-AASS</v>
          </cell>
          <cell r="C5156" t="str">
            <v>U.</v>
          </cell>
          <cell r="D5156">
            <v>1</v>
          </cell>
          <cell r="E5156">
            <v>1062.19</v>
          </cell>
          <cell r="F5156">
            <v>1062.19</v>
          </cell>
        </row>
        <row r="5157">
          <cell r="A5157">
            <v>15086</v>
          </cell>
          <cell r="B5157" t="str">
            <v>TABLERO  TD-GEN2</v>
          </cell>
          <cell r="C5157" t="str">
            <v>U.</v>
          </cell>
          <cell r="D5157">
            <v>1</v>
          </cell>
          <cell r="E5157">
            <v>6548.96</v>
          </cell>
          <cell r="F5157">
            <v>6548.96</v>
          </cell>
        </row>
        <row r="5158">
          <cell r="A5158">
            <v>15087</v>
          </cell>
          <cell r="B5158" t="str">
            <v>TABLERO  TT-L</v>
          </cell>
          <cell r="C5158" t="str">
            <v>U.</v>
          </cell>
          <cell r="D5158">
            <v>1</v>
          </cell>
          <cell r="E5158">
            <v>6868.42</v>
          </cell>
          <cell r="F5158">
            <v>6868.42</v>
          </cell>
        </row>
        <row r="5159">
          <cell r="A5159">
            <v>15088</v>
          </cell>
          <cell r="B5159" t="str">
            <v>TABLERO  TM-L</v>
          </cell>
          <cell r="C5159" t="str">
            <v>U.</v>
          </cell>
          <cell r="D5159">
            <v>1</v>
          </cell>
          <cell r="E5159">
            <v>13257.66</v>
          </cell>
          <cell r="F5159">
            <v>13257.66</v>
          </cell>
        </row>
        <row r="5160">
          <cell r="A5160">
            <v>15089</v>
          </cell>
          <cell r="B5160" t="str">
            <v>TABLERO  TD-BC</v>
          </cell>
          <cell r="C5160" t="str">
            <v>U.</v>
          </cell>
          <cell r="D5160">
            <v>1</v>
          </cell>
          <cell r="E5160">
            <v>2635.55</v>
          </cell>
          <cell r="F5160">
            <v>2635.55</v>
          </cell>
        </row>
        <row r="5161">
          <cell r="A5161">
            <v>15090</v>
          </cell>
          <cell r="B5161" t="str">
            <v>REPARCION DE ESPIGON</v>
          </cell>
          <cell r="C5161" t="str">
            <v>u</v>
          </cell>
          <cell r="D5161">
            <v>1</v>
          </cell>
          <cell r="E5161">
            <v>1700000</v>
          </cell>
        </row>
        <row r="5163">
          <cell r="A5163">
            <v>15091</v>
          </cell>
          <cell r="B5163" t="str">
            <v>MANEJO, IZADO E HINCADO DE TABLESTACAS DESDE AGUA</v>
          </cell>
          <cell r="C5163" t="str">
            <v>m</v>
          </cell>
          <cell r="D5163">
            <v>1</v>
          </cell>
          <cell r="E5163">
            <v>2411.46</v>
          </cell>
        </row>
        <row r="5164">
          <cell r="A5164">
            <v>15092</v>
          </cell>
          <cell r="B5164" t="str">
            <v>MANEJO, IZADO E HINCADO DE TABLESTACAS DESDE TIERRA</v>
          </cell>
          <cell r="C5164" t="str">
            <v>m</v>
          </cell>
          <cell r="D5164">
            <v>1</v>
          </cell>
          <cell r="E5164">
            <v>1414.31</v>
          </cell>
        </row>
        <row r="5165">
          <cell r="A5165">
            <v>15093</v>
          </cell>
          <cell r="B5165" t="str">
            <v>PROVISION, MANEJO,MONTAJE APUNTALAMIENTO Y DESMONTAJE DE VIGAS METALICAS  Y PUNTALES</v>
          </cell>
          <cell r="C5165" t="str">
            <v>m</v>
          </cell>
          <cell r="D5165">
            <v>1</v>
          </cell>
          <cell r="E5165">
            <v>3.44</v>
          </cell>
        </row>
        <row r="5166">
          <cell r="A5166">
            <v>15094</v>
          </cell>
          <cell r="B5166" t="str">
            <v>LOSETA PRETENSADA H= 80mm F´C=420KG/CM2 (INCLUIDO ACERO)</v>
          </cell>
          <cell r="C5166" t="str">
            <v>m3</v>
          </cell>
          <cell r="D5166">
            <v>1</v>
          </cell>
          <cell r="E5166">
            <v>431.33</v>
          </cell>
        </row>
        <row r="5167">
          <cell r="A5167">
            <v>15095</v>
          </cell>
          <cell r="B5167" t="str">
            <v>REMOCION DE TABLESTACADO DESDE AGUA</v>
          </cell>
          <cell r="C5167" t="str">
            <v>m</v>
          </cell>
          <cell r="D5167">
            <v>1</v>
          </cell>
          <cell r="E5167">
            <v>112.58</v>
          </cell>
        </row>
        <row r="5168">
          <cell r="A5168">
            <v>15096</v>
          </cell>
          <cell r="B5168" t="str">
            <v>EMPORADO DE CORAZA EXTERIOR NO REMOVIDA</v>
          </cell>
          <cell r="C5168" t="str">
            <v>m3</v>
          </cell>
          <cell r="E5168">
            <v>10.07</v>
          </cell>
        </row>
        <row r="5169">
          <cell r="A5169">
            <v>15097</v>
          </cell>
          <cell r="B5169" t="str">
            <v>REMOCION DE 800mm EN LA CORONA DE LOS BRAZOS LARGO Y CORTO  DEL ROMPEOLAS</v>
          </cell>
          <cell r="C5169" t="str">
            <v>m3</v>
          </cell>
          <cell r="D5169">
            <v>1</v>
          </cell>
          <cell r="E5169">
            <v>15.01</v>
          </cell>
        </row>
        <row r="5170">
          <cell r="A5170">
            <v>15098</v>
          </cell>
          <cell r="B5170" t="str">
            <v>RECONFORMACION DE TALUD EXTERIOR DEL BRAZO LARGO DEL ROMPEOLAS CON MATERIAL DE TRANSICION</v>
          </cell>
          <cell r="C5170" t="str">
            <v>m3</v>
          </cell>
          <cell r="D5170">
            <v>1</v>
          </cell>
          <cell r="E5170">
            <v>22.08</v>
          </cell>
        </row>
        <row r="5171">
          <cell r="A5171">
            <v>15099</v>
          </cell>
          <cell r="B5171" t="str">
            <v>PROVISION ENSAMBLE  E INSTALACION DE GEOTEXTIL SOBRE TALUD NT 4000 O SIMILAR</v>
          </cell>
          <cell r="C5171" t="str">
            <v>m2</v>
          </cell>
          <cell r="D5171">
            <v>1</v>
          </cell>
          <cell r="E5171">
            <v>6.06</v>
          </cell>
        </row>
        <row r="5172">
          <cell r="A5172">
            <v>15100</v>
          </cell>
          <cell r="B5172" t="str">
            <v>PROVISION Y COLOCACION DE ESCOLLERAS DE ENROCADO D= 1750mm</v>
          </cell>
          <cell r="C5172" t="str">
            <v>m3</v>
          </cell>
          <cell r="D5172">
            <v>1</v>
          </cell>
          <cell r="E5172">
            <v>30.01</v>
          </cell>
        </row>
        <row r="5173">
          <cell r="A5173">
            <v>15101</v>
          </cell>
          <cell r="B5173" t="str">
            <v>REUBICACION DE PIEDRA DE ESCOLLERA  EXISTENTE D=1750mm</v>
          </cell>
          <cell r="C5173" t="str">
            <v>M3</v>
          </cell>
          <cell r="D5173">
            <v>1</v>
          </cell>
          <cell r="E5173">
            <v>15.01</v>
          </cell>
        </row>
        <row r="5174">
          <cell r="A5174">
            <v>15102</v>
          </cell>
          <cell r="B5174" t="str">
            <v>REUBICACION DE PIEDRA SALPICADERA  EXISTENTE</v>
          </cell>
          <cell r="C5174" t="str">
            <v>M3</v>
          </cell>
          <cell r="D5174">
            <v>1</v>
          </cell>
          <cell r="E5174">
            <v>15.01</v>
          </cell>
        </row>
        <row r="5175">
          <cell r="A5175">
            <v>15103</v>
          </cell>
          <cell r="B5175" t="str">
            <v>TRANSPORTE DE MATERIAL DE TRANSICION</v>
          </cell>
          <cell r="C5175" t="str">
            <v>M3-KM</v>
          </cell>
          <cell r="D5175">
            <v>1</v>
          </cell>
          <cell r="E5175">
            <v>0.22</v>
          </cell>
        </row>
        <row r="5176">
          <cell r="A5176">
            <v>15104</v>
          </cell>
          <cell r="B5176" t="str">
            <v>PANELES METALICOS CON AISLANTE DE POLIESTIRENO EXPADIDO E=10cm para paredes</v>
          </cell>
          <cell r="C5176" t="str">
            <v>u</v>
          </cell>
          <cell r="E5176">
            <v>41057.300000000003</v>
          </cell>
        </row>
        <row r="5177">
          <cell r="A5177">
            <v>15105</v>
          </cell>
          <cell r="B5177" t="str">
            <v>PANELES METALICOS CON AISLANTE DE POLIESTIRENO EXPADIDO E=10cm para tumbados</v>
          </cell>
          <cell r="C5177" t="str">
            <v>u</v>
          </cell>
          <cell r="E5177">
            <v>15338.7</v>
          </cell>
        </row>
        <row r="5178">
          <cell r="A5178">
            <v>15106</v>
          </cell>
          <cell r="B5178" t="str">
            <v>equipos de refrigeracion para las bodegas de almacenamiento de 48T de hielo</v>
          </cell>
          <cell r="C5178" t="str">
            <v>u</v>
          </cell>
          <cell r="E5178">
            <v>10149.9</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les"/>
      <sheetName val="Mano de Obra 1"/>
      <sheetName val="Equipo"/>
      <sheetName val="Tranporte"/>
      <sheetName val="detalles"/>
      <sheetName val="ANALISIS DE PRECIOS UNITARIOS "/>
      <sheetName val="Presup. Hidrosanitario"/>
      <sheetName val="Resumen"/>
      <sheetName val="Separadores "/>
      <sheetName val="PRESUPUESTO REFERENCIAL"/>
    </sheetNames>
    <sheetDataSet>
      <sheetData sheetId="0">
        <row r="5">
          <cell r="A5">
            <v>201020</v>
          </cell>
        </row>
      </sheetData>
      <sheetData sheetId="1">
        <row r="1">
          <cell r="A1" t="str">
            <v>CATALOGO DE MANO DE OBRA</v>
          </cell>
        </row>
      </sheetData>
      <sheetData sheetId="2">
        <row r="1">
          <cell r="A1" t="str">
            <v>EQUIPOS DE CONSTRUCCIÓN</v>
          </cell>
        </row>
      </sheetData>
      <sheetData sheetId="3">
        <row r="4">
          <cell r="A4">
            <v>301001</v>
          </cell>
          <cell r="B4" t="str">
            <v>EQUI</v>
          </cell>
          <cell r="C4" t="str">
            <v>Transporte</v>
          </cell>
          <cell r="D4" t="str">
            <v>glb</v>
          </cell>
          <cell r="E4">
            <v>0</v>
          </cell>
          <cell r="F4">
            <v>1.89</v>
          </cell>
          <cell r="G4">
            <v>1.89</v>
          </cell>
        </row>
        <row r="5">
          <cell r="A5">
            <v>301005</v>
          </cell>
          <cell r="B5" t="str">
            <v>EQUI</v>
          </cell>
          <cell r="C5" t="str">
            <v>Transporte</v>
          </cell>
          <cell r="D5" t="str">
            <v>glb</v>
          </cell>
          <cell r="E5">
            <v>0</v>
          </cell>
          <cell r="F5">
            <v>9</v>
          </cell>
          <cell r="G5">
            <v>9</v>
          </cell>
        </row>
      </sheetData>
      <sheetData sheetId="4">
        <row r="2">
          <cell r="B2" t="str">
            <v xml:space="preserve">xxxxx </v>
          </cell>
        </row>
      </sheetData>
      <sheetData sheetId="5"/>
      <sheetData sheetId="6"/>
      <sheetData sheetId="7"/>
      <sheetData sheetId="8"/>
      <sheetData sheetId="9">
        <row r="1">
          <cell r="A1" t="str">
            <v>GOBIERNO AUTONOMO DESCENTRALIZADO ILUSTRE MUNICIPALIDAD DEL CANTÓN DAULE</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TO"/>
      <sheetName val="materiales"/>
      <sheetName val="Mano de obra"/>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6F14D-75CC-4021-94A8-388427842020}">
  <dimension ref="A1:Y4520"/>
  <sheetViews>
    <sheetView tabSelected="1" view="pageBreakPreview" topLeftCell="A4463" zoomScaleNormal="100" zoomScaleSheetLayoutView="100" workbookViewId="0">
      <selection activeCell="B4475" sqref="B4475:E4475"/>
    </sheetView>
  </sheetViews>
  <sheetFormatPr baseColWidth="10" defaultColWidth="11.42578125" defaultRowHeight="15" x14ac:dyDescent="0.25"/>
  <cols>
    <col min="2" max="2" width="11" customWidth="1"/>
    <col min="3" max="3" width="15.7109375" customWidth="1"/>
    <col min="4" max="4" width="44.28515625" customWidth="1"/>
    <col min="5" max="5" width="8.5703125" customWidth="1"/>
    <col min="6" max="6" width="9.42578125" customWidth="1"/>
    <col min="7" max="7" width="9" customWidth="1"/>
    <col min="8" max="8" width="13.140625" customWidth="1"/>
    <col min="9" max="9" width="13.7109375" customWidth="1"/>
    <col min="10" max="10" width="1.7109375" customWidth="1"/>
    <col min="11" max="11" width="12.28515625" customWidth="1"/>
    <col min="12" max="12" width="13" customWidth="1"/>
    <col min="13" max="13" width="9.140625" customWidth="1"/>
    <col min="14" max="14" width="14.42578125" customWidth="1"/>
    <col min="15" max="15" width="11" customWidth="1"/>
  </cols>
  <sheetData>
    <row r="1" spans="1:17" s="9" customFormat="1" ht="15.75" customHeight="1" thickBot="1" x14ac:dyDescent="0.3">
      <c r="A1" s="1"/>
      <c r="B1" s="2"/>
      <c r="C1" s="2"/>
      <c r="D1" s="2"/>
      <c r="E1" s="2"/>
      <c r="F1" s="2"/>
      <c r="G1" s="2"/>
      <c r="H1" s="3"/>
      <c r="I1" s="4"/>
      <c r="J1" s="5"/>
      <c r="K1" s="6"/>
      <c r="L1" s="6"/>
      <c r="M1" s="6"/>
      <c r="N1" s="6"/>
      <c r="O1" s="6"/>
      <c r="P1" s="7"/>
      <c r="Q1" s="8"/>
    </row>
    <row r="2" spans="1:17" s="9" customFormat="1" ht="30" customHeight="1" thickTop="1" thickBot="1" x14ac:dyDescent="0.3">
      <c r="A2" s="1"/>
      <c r="B2" s="10" t="s">
        <v>0</v>
      </c>
      <c r="C2" s="11" t="str">
        <f>'[1]PRESUPUESTO REFERENCIAL'!$B$6</f>
        <v>CONSTRUCCIÓN DEL MALECÓN EN LA PARROQUIA URBANA SATÉLITE LA AURORA</v>
      </c>
      <c r="D2" s="12"/>
      <c r="E2" s="12"/>
      <c r="F2" s="12"/>
      <c r="G2" s="12"/>
      <c r="H2" s="12"/>
      <c r="I2" s="13"/>
      <c r="J2" s="5"/>
      <c r="K2" s="14"/>
      <c r="L2" s="14"/>
      <c r="M2" s="14"/>
      <c r="N2" s="14"/>
      <c r="O2" s="15"/>
      <c r="P2" s="7"/>
      <c r="Q2" s="8"/>
    </row>
    <row r="3" spans="1:17" s="9" customFormat="1" ht="15.75" thickTop="1" x14ac:dyDescent="0.25">
      <c r="A3" s="1"/>
      <c r="B3" s="16" t="s">
        <v>1</v>
      </c>
      <c r="C3" s="17"/>
      <c r="D3" s="17"/>
      <c r="E3" s="17"/>
      <c r="F3" s="17"/>
      <c r="G3" s="17"/>
      <c r="H3" s="17"/>
      <c r="I3" s="18"/>
      <c r="J3" s="5"/>
      <c r="K3" s="14"/>
      <c r="L3" s="14"/>
      <c r="M3" s="14"/>
      <c r="N3" s="14"/>
      <c r="O3" s="15"/>
      <c r="P3" s="7"/>
      <c r="Q3" s="8"/>
    </row>
    <row r="4" spans="1:17" s="9" customFormat="1" x14ac:dyDescent="0.25">
      <c r="A4" s="1"/>
      <c r="B4" s="5"/>
      <c r="C4" s="5"/>
      <c r="D4" s="5"/>
      <c r="E4" s="5"/>
      <c r="F4" s="5"/>
      <c r="G4" s="19"/>
      <c r="H4" s="19"/>
      <c r="I4" s="19"/>
      <c r="J4" s="5"/>
      <c r="K4" s="14"/>
      <c r="L4" s="14"/>
      <c r="M4" s="14"/>
      <c r="N4" s="14"/>
      <c r="O4" s="15"/>
      <c r="P4" s="7"/>
      <c r="Q4" s="8"/>
    </row>
    <row r="5" spans="1:17" s="9" customFormat="1" x14ac:dyDescent="0.25">
      <c r="A5" s="1"/>
      <c r="B5" s="5"/>
      <c r="C5" s="20" t="s">
        <v>2</v>
      </c>
      <c r="D5" s="21" t="s">
        <v>3</v>
      </c>
      <c r="E5" s="22"/>
      <c r="F5" s="22"/>
      <c r="G5" s="19"/>
      <c r="H5" s="19"/>
      <c r="I5" s="19"/>
      <c r="J5" s="5"/>
      <c r="K5" s="14"/>
      <c r="L5" s="14"/>
      <c r="M5" s="14"/>
      <c r="N5" s="14"/>
      <c r="O5" s="15"/>
      <c r="P5" s="7"/>
      <c r="Q5" s="8"/>
    </row>
    <row r="6" spans="1:17" s="9" customFormat="1" x14ac:dyDescent="0.25">
      <c r="A6" s="1"/>
      <c r="B6" s="5"/>
      <c r="C6" s="20" t="s">
        <v>4</v>
      </c>
      <c r="D6" s="21" t="s">
        <v>5</v>
      </c>
      <c r="E6" s="5"/>
      <c r="F6" s="5"/>
      <c r="G6" s="19"/>
      <c r="H6" s="19"/>
      <c r="I6" s="19"/>
      <c r="J6" s="5"/>
      <c r="K6" s="14"/>
      <c r="L6" s="14"/>
      <c r="M6" s="14"/>
      <c r="N6" s="14"/>
      <c r="O6" s="15"/>
      <c r="P6" s="7"/>
      <c r="Q6" s="8"/>
    </row>
    <row r="7" spans="1:17" s="9" customFormat="1" x14ac:dyDescent="0.25">
      <c r="A7" s="1"/>
      <c r="B7" s="23"/>
      <c r="C7" s="2"/>
      <c r="D7" s="24"/>
      <c r="E7" s="2"/>
      <c r="F7" s="2"/>
      <c r="G7" s="19"/>
      <c r="H7" s="19"/>
      <c r="I7" s="19"/>
      <c r="J7" s="5"/>
      <c r="K7" s="14"/>
      <c r="L7" s="14"/>
      <c r="M7" s="14"/>
      <c r="N7" s="14"/>
      <c r="O7" s="15"/>
      <c r="P7" s="7"/>
      <c r="Q7" s="8"/>
    </row>
    <row r="8" spans="1:17" s="9" customFormat="1" ht="15.75" thickBot="1" x14ac:dyDescent="0.3">
      <c r="A8" s="1"/>
      <c r="B8" s="25" t="s">
        <v>6</v>
      </c>
      <c r="C8" s="26"/>
      <c r="D8" s="26"/>
      <c r="E8" s="26"/>
      <c r="F8" s="26"/>
      <c r="G8" s="26"/>
      <c r="H8" s="26"/>
      <c r="I8" s="27"/>
      <c r="J8" s="28"/>
      <c r="K8" s="29"/>
      <c r="L8" s="30"/>
      <c r="M8" s="30"/>
      <c r="N8" s="30"/>
      <c r="O8" s="31"/>
      <c r="P8" s="7"/>
      <c r="Q8" s="8"/>
    </row>
    <row r="9" spans="1:17" s="9" customFormat="1" ht="15.75" thickTop="1" x14ac:dyDescent="0.25">
      <c r="A9" s="1"/>
      <c r="B9" s="32"/>
      <c r="C9" s="33"/>
      <c r="D9" s="34"/>
      <c r="E9" s="34"/>
      <c r="F9" s="34"/>
      <c r="G9" s="34"/>
      <c r="H9" s="35"/>
      <c r="I9" s="36" t="s">
        <v>7</v>
      </c>
      <c r="J9" s="37"/>
      <c r="K9" s="38" t="s">
        <v>8</v>
      </c>
      <c r="L9" s="39"/>
      <c r="M9" s="39"/>
      <c r="N9" s="39"/>
      <c r="O9" s="40"/>
      <c r="P9" s="7"/>
      <c r="Q9" s="8"/>
    </row>
    <row r="10" spans="1:17" s="9" customFormat="1" x14ac:dyDescent="0.25">
      <c r="A10" s="1"/>
      <c r="B10" s="41" t="s">
        <v>9</v>
      </c>
      <c r="C10" s="42">
        <f>+'[1]PRESUPUESTO REFERENCIAL'!B1123</f>
        <v>1001</v>
      </c>
      <c r="D10" s="43"/>
      <c r="E10" s="41" t="s">
        <v>10</v>
      </c>
      <c r="F10" s="44" t="str">
        <f>+'[1]PRESUPUESTO REFERENCIAL'!D1123</f>
        <v>u</v>
      </c>
      <c r="G10" s="45"/>
      <c r="H10" s="46" t="s">
        <v>11</v>
      </c>
      <c r="I10" s="47">
        <v>3.0001000000000002</v>
      </c>
      <c r="J10" s="37"/>
      <c r="K10" s="48"/>
      <c r="L10" s="49"/>
      <c r="M10" s="49"/>
      <c r="N10" s="49"/>
      <c r="O10" s="50"/>
      <c r="P10" s="7"/>
      <c r="Q10" s="8"/>
    </row>
    <row r="11" spans="1:17" s="9" customFormat="1" ht="15.75" thickBot="1" x14ac:dyDescent="0.3">
      <c r="A11" s="1"/>
      <c r="B11" s="51" t="s">
        <v>12</v>
      </c>
      <c r="C11" s="52" t="str">
        <f>+'[1]PRESUPUESTO REFERENCIAL'!C1123</f>
        <v>TRANSFORMADOR 1F 10 KVA TIPO AUTO PROTEGIDO 7.9KV/120-240 V</v>
      </c>
      <c r="D11" s="53"/>
      <c r="E11" s="53"/>
      <c r="F11" s="53"/>
      <c r="G11" s="53"/>
      <c r="H11" s="53"/>
      <c r="I11" s="54"/>
      <c r="J11" s="28"/>
      <c r="K11" s="55"/>
      <c r="L11" s="56"/>
      <c r="M11" s="56"/>
      <c r="N11" s="56"/>
      <c r="O11" s="57"/>
      <c r="P11" s="7"/>
      <c r="Q11" s="8"/>
    </row>
    <row r="12" spans="1:17" s="9" customFormat="1" ht="16.5" thickTop="1" thickBot="1" x14ac:dyDescent="0.3">
      <c r="A12" s="1"/>
      <c r="B12" s="58" t="s">
        <v>13</v>
      </c>
      <c r="C12" s="59"/>
      <c r="D12" s="59"/>
      <c r="E12" s="59"/>
      <c r="F12" s="59"/>
      <c r="G12" s="59"/>
      <c r="H12" s="59"/>
      <c r="I12" s="59"/>
      <c r="J12" s="60"/>
      <c r="K12" s="61" t="s">
        <v>14</v>
      </c>
      <c r="L12" s="61" t="s">
        <v>15</v>
      </c>
      <c r="M12" s="61" t="s">
        <v>16</v>
      </c>
      <c r="N12" s="61" t="s">
        <v>17</v>
      </c>
      <c r="O12" s="61" t="s">
        <v>18</v>
      </c>
      <c r="P12" s="7"/>
      <c r="Q12" s="8"/>
    </row>
    <row r="13" spans="1:17" s="9" customFormat="1" ht="22.5" thickTop="1" thickBot="1" x14ac:dyDescent="0.3">
      <c r="A13" s="1"/>
      <c r="B13" s="62" t="s">
        <v>19</v>
      </c>
      <c r="C13" s="62"/>
      <c r="D13" s="62"/>
      <c r="E13" s="63" t="s">
        <v>20</v>
      </c>
      <c r="F13" s="63" t="s">
        <v>21</v>
      </c>
      <c r="G13" s="63" t="s">
        <v>22</v>
      </c>
      <c r="H13" s="63" t="s">
        <v>23</v>
      </c>
      <c r="I13" s="63" t="s">
        <v>24</v>
      </c>
      <c r="J13" s="64"/>
      <c r="K13" s="61"/>
      <c r="L13" s="61"/>
      <c r="M13" s="61"/>
      <c r="N13" s="61"/>
      <c r="O13" s="61"/>
      <c r="P13" s="7">
        <f>ROW(A14)+65</f>
        <v>79</v>
      </c>
      <c r="Q13" s="8"/>
    </row>
    <row r="14" spans="1:17" s="9" customFormat="1" ht="16.5" thickTop="1" thickBot="1" x14ac:dyDescent="0.3">
      <c r="A14" s="1" t="s">
        <v>25</v>
      </c>
      <c r="B14" s="65" t="str">
        <f>INDEX([1]EQUIPOS!$A$3:$I$326,MATCH('APUS2 (1001 - 1053)'!A14,[1]EQUIPOS!$A$3:$A$326,0),2)</f>
        <v>HERRAMIENTA MENOR (5% MO)</v>
      </c>
      <c r="C14" s="66"/>
      <c r="D14" s="67"/>
      <c r="E14" s="68" t="s">
        <v>26</v>
      </c>
      <c r="F14" s="68">
        <v>0.05</v>
      </c>
      <c r="G14" s="68" t="s">
        <v>27</v>
      </c>
      <c r="H14" s="68" t="s">
        <v>26</v>
      </c>
      <c r="I14" s="69">
        <f>I43*5%</f>
        <v>2.7030901000000007</v>
      </c>
      <c r="J14" s="64"/>
      <c r="K14" s="70">
        <f>((I14*100%)/$I$79)</f>
        <v>2.3033065775199344E-3</v>
      </c>
      <c r="L14" s="71">
        <f>INDEX([1]EQUIPOS!$A$3:$I$326,MATCH('APUS2 (1001 - 1053)'!A14,[1]EQUIPOS!$A$3:$A$326,0),6)</f>
        <v>4292100117</v>
      </c>
      <c r="M14" s="72" t="str">
        <f>INDEX([1]EQUIPOS!$A$3:$I$326,MATCH('APUS2 (1001 - 1053)'!A14,[1]EQUIPOS!$A$3:$A$326,0),7)</f>
        <v>NP</v>
      </c>
      <c r="N14" s="73">
        <f>INDEX([1]EQUIPOS!$A$3:$I$326,MATCH('APUS2 (1001 - 1053)'!A14,[1]EQUIPOS!$A$3:$A$326,0),8)</f>
        <v>0</v>
      </c>
      <c r="O14" s="74">
        <f>INDEX([1]EQUIPOS!$A$3:$I$326,MATCH('APUS2 (1001 - 1053)'!A14,[1]EQUIPOS!$A$3:$A$326,0),9)</f>
        <v>0</v>
      </c>
      <c r="P14" s="7">
        <f>+P13+1</f>
        <v>80</v>
      </c>
      <c r="Q14" s="8">
        <f>IF($A14=0," ",$P13)</f>
        <v>79</v>
      </c>
    </row>
    <row r="15" spans="1:17" s="9" customFormat="1" ht="16.5" customHeight="1" thickTop="1" thickBot="1" x14ac:dyDescent="0.3">
      <c r="A15" s="1" t="s">
        <v>28</v>
      </c>
      <c r="B15" s="75" t="str">
        <f>INDEX([1]EQUIPOS!$A$3:$I$326,MATCH('APUS2 (1001 - 1053)'!A15,[1]EQUIPOS!$A$3:$A$326,0),2)</f>
        <v>GRUA DE 20 Tn</v>
      </c>
      <c r="C15" s="76"/>
      <c r="D15" s="77"/>
      <c r="E15" s="78">
        <v>1</v>
      </c>
      <c r="F15" s="79">
        <f>INDEX([1]EQUIPOS!$A$3:$I$326,MATCH('APUS2 (1001 - 1053)'!A15,[1]EQUIPOS!$A$3:$A$326,0),5)</f>
        <v>45</v>
      </c>
      <c r="G15" s="79">
        <f>+E15*F15</f>
        <v>45</v>
      </c>
      <c r="H15" s="80">
        <f>I10</f>
        <v>3.0001000000000002</v>
      </c>
      <c r="I15" s="81">
        <f>G15*H15</f>
        <v>135.00450000000001</v>
      </c>
      <c r="J15" s="64"/>
      <c r="K15" s="70">
        <f>((I15*100%)/$I$79)</f>
        <v>0.11503750942108437</v>
      </c>
      <c r="L15" s="82" t="str">
        <f>INDEX([1]EQUIPOS!$A$3:$I$326,MATCH('APUS2 (1001 - 1053)'!A15,[1]EQUIPOS!$A$3:$A$326,0),6)</f>
        <v>435300212</v>
      </c>
      <c r="M15" s="83" t="str">
        <f>INDEX([1]EQUIPOS!$A$3:$I$326,MATCH('APUS2 (1001 - 1053)'!A15,[1]EQUIPOS!$A$3:$A$326,0),7)</f>
        <v>NP</v>
      </c>
      <c r="N15" s="84">
        <f>INDEX([1]EQUIPOS!$A$3:$I$326,MATCH('APUS2 (1001 - 1053)'!A15,[1]EQUIPOS!$A$3:$A$326,0),8)</f>
        <v>0</v>
      </c>
      <c r="O15" s="85">
        <f>INDEX([1]EQUIPOS!$A$3:$I$326,MATCH('APUS2 (1001 - 1053)'!A15,[1]EQUIPOS!$A$3:$A$326,0),9)</f>
        <v>0</v>
      </c>
      <c r="P15" s="7">
        <f>+P14+1</f>
        <v>81</v>
      </c>
      <c r="Q15" s="8">
        <f>+$Q14</f>
        <v>79</v>
      </c>
    </row>
    <row r="16" spans="1:17" s="9" customFormat="1" ht="16.5" thickTop="1" thickBot="1" x14ac:dyDescent="0.3">
      <c r="A16" s="1"/>
      <c r="B16" s="75"/>
      <c r="C16" s="76"/>
      <c r="D16" s="77"/>
      <c r="E16" s="78"/>
      <c r="F16" s="79"/>
      <c r="G16" s="79"/>
      <c r="H16" s="80"/>
      <c r="I16" s="81"/>
      <c r="J16" s="64"/>
      <c r="K16" s="70"/>
      <c r="L16" s="82"/>
      <c r="M16" s="83"/>
      <c r="N16" s="84"/>
      <c r="O16" s="85"/>
      <c r="P16" s="7">
        <f t="shared" ref="P16:P79" si="0">+P15+1</f>
        <v>82</v>
      </c>
      <c r="Q16" s="8"/>
    </row>
    <row r="17" spans="1:17" s="9" customFormat="1" ht="16.5" thickTop="1" thickBot="1" x14ac:dyDescent="0.3">
      <c r="A17" s="1"/>
      <c r="B17" s="75"/>
      <c r="C17" s="76"/>
      <c r="D17" s="77"/>
      <c r="E17" s="78"/>
      <c r="F17" s="79"/>
      <c r="G17" s="79"/>
      <c r="H17" s="80"/>
      <c r="I17" s="81"/>
      <c r="J17" s="64"/>
      <c r="K17" s="70"/>
      <c r="L17" s="82"/>
      <c r="M17" s="83"/>
      <c r="N17" s="84"/>
      <c r="O17" s="85"/>
      <c r="P17" s="7">
        <f t="shared" si="0"/>
        <v>83</v>
      </c>
      <c r="Q17" s="8"/>
    </row>
    <row r="18" spans="1:17" s="9" customFormat="1" ht="16.5" thickTop="1" thickBot="1" x14ac:dyDescent="0.3">
      <c r="A18" s="1"/>
      <c r="B18" s="75"/>
      <c r="C18" s="76"/>
      <c r="D18" s="77"/>
      <c r="E18" s="78"/>
      <c r="F18" s="79"/>
      <c r="G18" s="79"/>
      <c r="H18" s="80"/>
      <c r="I18" s="81"/>
      <c r="J18" s="64"/>
      <c r="K18" s="70"/>
      <c r="L18" s="82"/>
      <c r="M18" s="83"/>
      <c r="N18" s="84"/>
      <c r="O18" s="85"/>
      <c r="P18" s="7">
        <f t="shared" si="0"/>
        <v>84</v>
      </c>
      <c r="Q18" s="8"/>
    </row>
    <row r="19" spans="1:17" s="9" customFormat="1" ht="16.5" thickTop="1" thickBot="1" x14ac:dyDescent="0.3">
      <c r="A19" s="1"/>
      <c r="B19" s="75"/>
      <c r="C19" s="76"/>
      <c r="D19" s="77"/>
      <c r="E19" s="78"/>
      <c r="F19" s="79"/>
      <c r="G19" s="86"/>
      <c r="H19" s="80"/>
      <c r="I19" s="81"/>
      <c r="J19" s="64"/>
      <c r="K19" s="87"/>
      <c r="L19" s="82"/>
      <c r="M19" s="83"/>
      <c r="N19" s="84"/>
      <c r="O19" s="85"/>
      <c r="P19" s="7">
        <f t="shared" si="0"/>
        <v>85</v>
      </c>
      <c r="Q19" s="8"/>
    </row>
    <row r="20" spans="1:17" s="9" customFormat="1" ht="16.5" thickTop="1" thickBot="1" x14ac:dyDescent="0.3">
      <c r="A20" s="1"/>
      <c r="B20" s="75"/>
      <c r="C20" s="76"/>
      <c r="D20" s="77"/>
      <c r="E20" s="78"/>
      <c r="F20" s="79"/>
      <c r="G20" s="86"/>
      <c r="H20" s="80"/>
      <c r="I20" s="81"/>
      <c r="J20" s="64"/>
      <c r="K20" s="87"/>
      <c r="L20" s="82"/>
      <c r="M20" s="83"/>
      <c r="N20" s="84"/>
      <c r="O20" s="85"/>
      <c r="P20" s="7">
        <f t="shared" si="0"/>
        <v>86</v>
      </c>
      <c r="Q20" s="8"/>
    </row>
    <row r="21" spans="1:17" s="9" customFormat="1" ht="16.5" thickTop="1" thickBot="1" x14ac:dyDescent="0.3">
      <c r="A21" s="1"/>
      <c r="B21" s="75"/>
      <c r="C21" s="76"/>
      <c r="D21" s="77"/>
      <c r="E21" s="78"/>
      <c r="F21" s="79"/>
      <c r="G21" s="86"/>
      <c r="H21" s="80"/>
      <c r="I21" s="81"/>
      <c r="J21" s="64"/>
      <c r="K21" s="87"/>
      <c r="L21" s="82"/>
      <c r="M21" s="83"/>
      <c r="N21" s="84"/>
      <c r="O21" s="85"/>
      <c r="P21" s="7">
        <f t="shared" si="0"/>
        <v>87</v>
      </c>
      <c r="Q21" s="8"/>
    </row>
    <row r="22" spans="1:17" s="9" customFormat="1" ht="16.5" thickTop="1" thickBot="1" x14ac:dyDescent="0.3">
      <c r="A22" s="1"/>
      <c r="B22" s="75"/>
      <c r="C22" s="76"/>
      <c r="D22" s="77"/>
      <c r="E22" s="78"/>
      <c r="F22" s="79"/>
      <c r="G22" s="86"/>
      <c r="H22" s="80"/>
      <c r="I22" s="81"/>
      <c r="J22" s="64"/>
      <c r="K22" s="87"/>
      <c r="L22" s="82"/>
      <c r="M22" s="83"/>
      <c r="N22" s="84"/>
      <c r="O22" s="85"/>
      <c r="P22" s="7">
        <f t="shared" si="0"/>
        <v>88</v>
      </c>
      <c r="Q22" s="8"/>
    </row>
    <row r="23" spans="1:17" s="9" customFormat="1" ht="16.5" thickTop="1" thickBot="1" x14ac:dyDescent="0.3">
      <c r="A23" s="1"/>
      <c r="B23" s="75"/>
      <c r="C23" s="76"/>
      <c r="D23" s="77"/>
      <c r="E23" s="78"/>
      <c r="F23" s="79"/>
      <c r="G23" s="86"/>
      <c r="H23" s="80"/>
      <c r="I23" s="81"/>
      <c r="J23" s="64"/>
      <c r="K23" s="87"/>
      <c r="L23" s="82"/>
      <c r="M23" s="83"/>
      <c r="N23" s="84"/>
      <c r="O23" s="85"/>
      <c r="P23" s="7">
        <f t="shared" si="0"/>
        <v>89</v>
      </c>
      <c r="Q23" s="8"/>
    </row>
    <row r="24" spans="1:17" s="9" customFormat="1" ht="16.5" thickTop="1" thickBot="1" x14ac:dyDescent="0.3">
      <c r="A24" s="1"/>
      <c r="B24" s="75"/>
      <c r="C24" s="76"/>
      <c r="D24" s="77"/>
      <c r="E24" s="78"/>
      <c r="F24" s="79"/>
      <c r="G24" s="86"/>
      <c r="H24" s="80"/>
      <c r="I24" s="81"/>
      <c r="J24" s="64"/>
      <c r="K24" s="87"/>
      <c r="L24" s="82"/>
      <c r="M24" s="83"/>
      <c r="N24" s="84"/>
      <c r="O24" s="85"/>
      <c r="P24" s="7">
        <f t="shared" si="0"/>
        <v>90</v>
      </c>
      <c r="Q24" s="8"/>
    </row>
    <row r="25" spans="1:17" s="9" customFormat="1" ht="16.5" thickTop="1" thickBot="1" x14ac:dyDescent="0.3">
      <c r="A25" s="1"/>
      <c r="B25" s="75"/>
      <c r="C25" s="76"/>
      <c r="D25" s="77"/>
      <c r="E25" s="78"/>
      <c r="F25" s="79"/>
      <c r="G25" s="86"/>
      <c r="H25" s="80"/>
      <c r="I25" s="81"/>
      <c r="J25" s="64"/>
      <c r="K25" s="87"/>
      <c r="L25" s="82"/>
      <c r="M25" s="83"/>
      <c r="N25" s="84"/>
      <c r="O25" s="85"/>
      <c r="P25" s="7">
        <f t="shared" si="0"/>
        <v>91</v>
      </c>
      <c r="Q25" s="8"/>
    </row>
    <row r="26" spans="1:17" s="9" customFormat="1" ht="16.5" thickTop="1" thickBot="1" x14ac:dyDescent="0.3">
      <c r="A26" s="1"/>
      <c r="B26" s="88"/>
      <c r="C26" s="89"/>
      <c r="D26" s="90"/>
      <c r="E26" s="91"/>
      <c r="F26" s="92"/>
      <c r="G26" s="93"/>
      <c r="H26" s="94"/>
      <c r="I26" s="95"/>
      <c r="J26" s="64"/>
      <c r="K26" s="96"/>
      <c r="L26" s="97"/>
      <c r="M26" s="98"/>
      <c r="N26" s="99"/>
      <c r="O26" s="100"/>
      <c r="P26" s="7">
        <f t="shared" si="0"/>
        <v>92</v>
      </c>
      <c r="Q26" s="8"/>
    </row>
    <row r="27" spans="1:17" s="9" customFormat="1" ht="16.5" thickTop="1" thickBot="1" x14ac:dyDescent="0.3">
      <c r="A27" s="1"/>
      <c r="B27" s="101"/>
      <c r="C27" s="101"/>
      <c r="D27" s="101"/>
      <c r="E27" s="101"/>
      <c r="F27" s="101"/>
      <c r="G27" s="101"/>
      <c r="H27" s="102" t="s">
        <v>29</v>
      </c>
      <c r="I27" s="103">
        <f>SUM(I14:I26)</f>
        <v>137.7075901</v>
      </c>
      <c r="J27" s="104"/>
      <c r="K27" s="105">
        <f>SUM(K14:K26)</f>
        <v>0.11734081599860431</v>
      </c>
      <c r="L27" s="106"/>
      <c r="M27" s="107"/>
      <c r="N27" s="108"/>
      <c r="O27" s="105">
        <f>SUM(O14:O26)</f>
        <v>0</v>
      </c>
      <c r="P27" s="7">
        <f t="shared" si="0"/>
        <v>93</v>
      </c>
      <c r="Q27" s="8"/>
    </row>
    <row r="28" spans="1:17" s="9" customFormat="1" ht="16.5" thickTop="1" thickBot="1" x14ac:dyDescent="0.3">
      <c r="A28" s="1"/>
      <c r="B28" s="58" t="s">
        <v>30</v>
      </c>
      <c r="C28" s="109"/>
      <c r="D28" s="109"/>
      <c r="E28" s="109"/>
      <c r="F28" s="109"/>
      <c r="G28" s="109"/>
      <c r="H28" s="110"/>
      <c r="I28" s="111"/>
      <c r="J28" s="60"/>
      <c r="K28" s="61" t="s">
        <v>14</v>
      </c>
      <c r="L28" s="61" t="s">
        <v>15</v>
      </c>
      <c r="M28" s="61" t="s">
        <v>16</v>
      </c>
      <c r="N28" s="61" t="s">
        <v>17</v>
      </c>
      <c r="O28" s="61" t="s">
        <v>18</v>
      </c>
      <c r="P28" s="7">
        <f t="shared" si="0"/>
        <v>94</v>
      </c>
      <c r="Q28" s="8"/>
    </row>
    <row r="29" spans="1:17" s="9" customFormat="1" ht="22.5" thickTop="1" thickBot="1" x14ac:dyDescent="0.3">
      <c r="A29" s="1"/>
      <c r="B29" s="112" t="s">
        <v>31</v>
      </c>
      <c r="C29" s="113"/>
      <c r="D29" s="114"/>
      <c r="E29" s="115" t="s">
        <v>20</v>
      </c>
      <c r="F29" s="115" t="s">
        <v>32</v>
      </c>
      <c r="G29" s="63" t="s">
        <v>33</v>
      </c>
      <c r="H29" s="116" t="s">
        <v>23</v>
      </c>
      <c r="I29" s="116" t="s">
        <v>34</v>
      </c>
      <c r="J29" s="28"/>
      <c r="K29" s="61"/>
      <c r="L29" s="61"/>
      <c r="M29" s="61"/>
      <c r="N29" s="61"/>
      <c r="O29" s="61"/>
      <c r="P29" s="7">
        <f t="shared" si="0"/>
        <v>95</v>
      </c>
      <c r="Q29" s="8"/>
    </row>
    <row r="30" spans="1:17" s="9" customFormat="1" ht="16.5" thickTop="1" thickBot="1" x14ac:dyDescent="0.3">
      <c r="A30" s="1" t="s">
        <v>35</v>
      </c>
      <c r="B30" s="65" t="str">
        <f>INDEX([1]SUELDOS!$B$3:$O$294,MATCH('APUS2 (1001 - 1053)'!A30,[1]SUELDOS!$B$3:$B$294,0),2)</f>
        <v xml:space="preserve">ELECTRICISTA O INSTALADOR DE REVESTIMIENTO EN GENERAL </v>
      </c>
      <c r="C30" s="66"/>
      <c r="D30" s="67"/>
      <c r="E30" s="68">
        <v>1</v>
      </c>
      <c r="F30" s="68">
        <f>INDEX([1]SUELDOS!$B$3:$O$294,MATCH('APUS2 (1001 - 1053)'!A30,[1]SUELDOS!$B$3:$B$294,0),10)</f>
        <v>4.28</v>
      </c>
      <c r="G30" s="79">
        <f t="shared" ref="G30:G33" si="1">+E30*F30</f>
        <v>4.28</v>
      </c>
      <c r="H30" s="69">
        <f>I10</f>
        <v>3.0001000000000002</v>
      </c>
      <c r="I30" s="81">
        <f t="shared" ref="I30:I33" si="2">G30*H30</f>
        <v>12.840428000000001</v>
      </c>
      <c r="J30" s="64"/>
      <c r="K30" s="70">
        <f t="shared" ref="K30:K33" si="3">((I30*100%)/$I$79)</f>
        <v>1.0941345340494247E-2</v>
      </c>
      <c r="L30" s="117">
        <f>INDEX([1]SUELDOS!$B$3:$O$294,MATCH('APUS2 (1001 - 1053)'!A30,[1]SUELDOS!$B$3:$B$294,0),11)</f>
        <v>546110012</v>
      </c>
      <c r="M30" s="118" t="str">
        <f>INDEX([1]SUELDOS!$B$3:$O$294,MATCH('APUS2 (1001 - 1053)'!A30,[1]SUELDOS!$B$3:$B$294,0),12)</f>
        <v>NP</v>
      </c>
      <c r="N30" s="119">
        <f>INDEX([1]SUELDOS!$B$3:$O$294,MATCH('APUS2 (1001 - 1053)'!A30,[1]SUELDOS!$B$3:$B$294,0),13)</f>
        <v>0</v>
      </c>
      <c r="O30" s="120">
        <f>INDEX([1]SUELDOS!$B$3:$O$294,MATCH('APUS2 (1001 - 1053)'!A30,[1]SUELDOS!$B$3:$B$294,0),14)</f>
        <v>0</v>
      </c>
      <c r="P30" s="7">
        <f t="shared" si="0"/>
        <v>96</v>
      </c>
      <c r="Q30" s="8">
        <f>+Q14</f>
        <v>79</v>
      </c>
    </row>
    <row r="31" spans="1:17" s="9" customFormat="1" ht="16.5" thickTop="1" thickBot="1" x14ac:dyDescent="0.3">
      <c r="A31" s="1" t="s">
        <v>36</v>
      </c>
      <c r="B31" s="75" t="str">
        <f>INDEX([1]SUELDOS!$B$3:$O$294,MATCH('APUS2 (1001 - 1053)'!A31,[1]SUELDOS!$B$3:$B$294,0),2)</f>
        <v>MAESTRO ELECTRICO/LINIERO/SUBESTACIONES</v>
      </c>
      <c r="C31" s="76"/>
      <c r="D31" s="77"/>
      <c r="E31" s="79">
        <v>1</v>
      </c>
      <c r="F31" s="79">
        <f>INDEX([1]SUELDOS!$B$3:$O$294,MATCH('APUS2 (1001 - 1053)'!A31,[1]SUELDOS!$B$3:$B$294,0),10)</f>
        <v>4.75</v>
      </c>
      <c r="G31" s="79">
        <f t="shared" si="1"/>
        <v>4.75</v>
      </c>
      <c r="H31" s="80">
        <f>I10</f>
        <v>3.0001000000000002</v>
      </c>
      <c r="I31" s="81">
        <f t="shared" si="2"/>
        <v>14.250475000000002</v>
      </c>
      <c r="J31" s="64"/>
      <c r="K31" s="70">
        <f t="shared" si="3"/>
        <v>1.2142848216670018E-2</v>
      </c>
      <c r="L31" s="82">
        <f>INDEX([1]SUELDOS!$B$3:$O$294,MATCH('APUS2 (1001 - 1053)'!A31,[1]SUELDOS!$B$3:$B$294,0),11)</f>
        <v>851230012</v>
      </c>
      <c r="M31" s="82" t="str">
        <f>INDEX([1]SUELDOS!$B$3:$O$294,MATCH('APUS2 (1001 - 1053)'!A31,[1]SUELDOS!$B$3:$B$294,0),12)</f>
        <v>NP</v>
      </c>
      <c r="N31" s="121">
        <f>INDEX([1]SUELDOS!$B$3:$O$294,MATCH('APUS2 (1001 - 1053)'!A31,[1]SUELDOS!$B$3:$B$294,0),13)</f>
        <v>0</v>
      </c>
      <c r="O31" s="85">
        <f>INDEX([1]SUELDOS!$B$3:$O$294,MATCH('APUS2 (1001 - 1053)'!A31,[1]SUELDOS!$B$3:$B$294,0),14)</f>
        <v>0</v>
      </c>
      <c r="P31" s="7">
        <f t="shared" si="0"/>
        <v>97</v>
      </c>
      <c r="Q31" s="8"/>
    </row>
    <row r="32" spans="1:17" s="9" customFormat="1" ht="16.5" thickTop="1" thickBot="1" x14ac:dyDescent="0.3">
      <c r="A32" s="1" t="s">
        <v>37</v>
      </c>
      <c r="B32" s="75" t="str">
        <f>INDEX([1]SUELDOS!$B$3:$O$294,MATCH('APUS2 (1001 - 1053)'!A32,[1]SUELDOS!$B$3:$B$294,0),2)</f>
        <v>SUPERVISOR ELECTRICO GENERAL / SUPERVISOR SANITARIO GENERAL</v>
      </c>
      <c r="C32" s="76"/>
      <c r="D32" s="77"/>
      <c r="E32" s="79">
        <v>1</v>
      </c>
      <c r="F32" s="79">
        <f>INDEX([1]SUELDOS!$B$3:$O$294,MATCH('APUS2 (1001 - 1053)'!A32,[1]SUELDOS!$B$3:$B$294,0),10)</f>
        <v>4.76</v>
      </c>
      <c r="G32" s="79">
        <f t="shared" si="1"/>
        <v>4.76</v>
      </c>
      <c r="H32" s="80">
        <f>I10</f>
        <v>3.0001000000000002</v>
      </c>
      <c r="I32" s="81">
        <f t="shared" si="2"/>
        <v>14.280476</v>
      </c>
      <c r="J32" s="64"/>
      <c r="K32" s="70">
        <f t="shared" si="3"/>
        <v>1.2168412107652481E-2</v>
      </c>
      <c r="L32" s="82">
        <f>INDEX([1]SUELDOS!$B$3:$O$294,MATCH('APUS2 (1001 - 1053)'!A32,[1]SUELDOS!$B$3:$B$294,0),11)</f>
        <v>851230012</v>
      </c>
      <c r="M32" s="82" t="str">
        <f>INDEX([1]SUELDOS!$B$3:$O$294,MATCH('APUS2 (1001 - 1053)'!A32,[1]SUELDOS!$B$3:$B$294,0),12)</f>
        <v>NP</v>
      </c>
      <c r="N32" s="121">
        <f>INDEX([1]SUELDOS!$B$3:$O$294,MATCH('APUS2 (1001 - 1053)'!A32,[1]SUELDOS!$B$3:$B$294,0),13)</f>
        <v>0</v>
      </c>
      <c r="O32" s="85">
        <f>INDEX([1]SUELDOS!$B$3:$O$294,MATCH('APUS2 (1001 - 1053)'!A32,[1]SUELDOS!$B$3:$B$294,0),14)</f>
        <v>0</v>
      </c>
      <c r="P32" s="7">
        <f t="shared" si="0"/>
        <v>98</v>
      </c>
      <c r="Q32" s="8"/>
    </row>
    <row r="33" spans="1:17" s="9" customFormat="1" ht="16.5" thickTop="1" thickBot="1" x14ac:dyDescent="0.3">
      <c r="A33" s="1" t="s">
        <v>38</v>
      </c>
      <c r="B33" s="75" t="str">
        <f>INDEX([1]SUELDOS!$B$3:$O$294,MATCH('APUS2 (1001 - 1053)'!A33,[1]SUELDOS!$B$3:$B$294,0),2)</f>
        <v>PEON</v>
      </c>
      <c r="C33" s="76"/>
      <c r="D33" s="77"/>
      <c r="E33" s="79">
        <v>1</v>
      </c>
      <c r="F33" s="79">
        <f>INDEX([1]SUELDOS!$B$3:$O$294,MATCH('APUS2 (1001 - 1053)'!A33,[1]SUELDOS!$B$3:$B$294,0),10)</f>
        <v>4.2300000000000004</v>
      </c>
      <c r="G33" s="79">
        <f t="shared" si="1"/>
        <v>4.2300000000000004</v>
      </c>
      <c r="H33" s="80">
        <f>I10</f>
        <v>3.0001000000000002</v>
      </c>
      <c r="I33" s="81">
        <f t="shared" si="2"/>
        <v>12.690423000000003</v>
      </c>
      <c r="J33" s="64"/>
      <c r="K33" s="70">
        <f t="shared" si="3"/>
        <v>1.0813525885581933E-2</v>
      </c>
      <c r="L33" s="82">
        <f>INDEX([1]SUELDOS!$B$3:$O$294,MATCH('APUS2 (1001 - 1053)'!A33,[1]SUELDOS!$B$3:$B$294,0),11)</f>
        <v>851230012</v>
      </c>
      <c r="M33" s="82" t="str">
        <f>INDEX([1]SUELDOS!$B$3:$O$294,MATCH('APUS2 (1001 - 1053)'!A33,[1]SUELDOS!$B$3:$B$294,0),12)</f>
        <v>NP</v>
      </c>
      <c r="N33" s="121">
        <f>INDEX([1]SUELDOS!$B$3:$O$294,MATCH('APUS2 (1001 - 1053)'!A33,[1]SUELDOS!$B$3:$B$294,0),13)</f>
        <v>0</v>
      </c>
      <c r="O33" s="85">
        <f>INDEX([1]SUELDOS!$B$3:$O$294,MATCH('APUS2 (1001 - 1053)'!A33,[1]SUELDOS!$B$3:$B$294,0),14)</f>
        <v>0</v>
      </c>
      <c r="P33" s="7">
        <f t="shared" si="0"/>
        <v>99</v>
      </c>
      <c r="Q33" s="8"/>
    </row>
    <row r="34" spans="1:17" s="9" customFormat="1" ht="16.5" thickTop="1" thickBot="1" x14ac:dyDescent="0.3">
      <c r="A34" s="1"/>
      <c r="B34" s="75"/>
      <c r="C34" s="76"/>
      <c r="D34" s="77"/>
      <c r="E34" s="79"/>
      <c r="F34" s="79"/>
      <c r="G34" s="79"/>
      <c r="H34" s="80"/>
      <c r="I34" s="81"/>
      <c r="J34" s="64"/>
      <c r="K34" s="70"/>
      <c r="L34" s="82"/>
      <c r="M34" s="82"/>
      <c r="N34" s="121"/>
      <c r="O34" s="85"/>
      <c r="P34" s="7">
        <f t="shared" si="0"/>
        <v>100</v>
      </c>
      <c r="Q34" s="8"/>
    </row>
    <row r="35" spans="1:17" s="9" customFormat="1" ht="16.5" thickTop="1" thickBot="1" x14ac:dyDescent="0.3">
      <c r="A35" s="1"/>
      <c r="B35" s="75"/>
      <c r="C35" s="76"/>
      <c r="D35" s="77"/>
      <c r="E35" s="79"/>
      <c r="F35" s="79"/>
      <c r="G35" s="79"/>
      <c r="H35" s="80"/>
      <c r="I35" s="81"/>
      <c r="J35" s="64"/>
      <c r="K35" s="70"/>
      <c r="L35" s="82"/>
      <c r="M35" s="82"/>
      <c r="N35" s="121"/>
      <c r="O35" s="85"/>
      <c r="P35" s="7">
        <f t="shared" si="0"/>
        <v>101</v>
      </c>
      <c r="Q35" s="8"/>
    </row>
    <row r="36" spans="1:17" s="9" customFormat="1" ht="16.5" thickTop="1" thickBot="1" x14ac:dyDescent="0.3">
      <c r="A36" s="1"/>
      <c r="B36" s="75"/>
      <c r="C36" s="76"/>
      <c r="D36" s="77"/>
      <c r="E36" s="78"/>
      <c r="F36" s="79"/>
      <c r="G36" s="79"/>
      <c r="H36" s="80"/>
      <c r="I36" s="81"/>
      <c r="J36" s="64"/>
      <c r="K36" s="70"/>
      <c r="L36" s="82"/>
      <c r="M36" s="82"/>
      <c r="N36" s="121"/>
      <c r="O36" s="85"/>
      <c r="P36" s="7">
        <f t="shared" si="0"/>
        <v>102</v>
      </c>
      <c r="Q36" s="8"/>
    </row>
    <row r="37" spans="1:17" s="9" customFormat="1" ht="16.5" thickTop="1" thickBot="1" x14ac:dyDescent="0.3">
      <c r="A37" s="1"/>
      <c r="B37" s="75"/>
      <c r="C37" s="76"/>
      <c r="D37" s="77"/>
      <c r="E37" s="78"/>
      <c r="F37" s="79"/>
      <c r="G37" s="79"/>
      <c r="H37" s="80"/>
      <c r="I37" s="81"/>
      <c r="J37" s="64"/>
      <c r="K37" s="87"/>
      <c r="L37" s="82"/>
      <c r="M37" s="82"/>
      <c r="N37" s="121"/>
      <c r="O37" s="85"/>
      <c r="P37" s="7">
        <f t="shared" si="0"/>
        <v>103</v>
      </c>
      <c r="Q37" s="8"/>
    </row>
    <row r="38" spans="1:17" s="9" customFormat="1" ht="16.5" thickTop="1" thickBot="1" x14ac:dyDescent="0.3">
      <c r="A38" s="1"/>
      <c r="B38" s="75"/>
      <c r="C38" s="76"/>
      <c r="D38" s="77"/>
      <c r="E38" s="78"/>
      <c r="F38" s="79"/>
      <c r="G38" s="79"/>
      <c r="H38" s="80"/>
      <c r="I38" s="81"/>
      <c r="J38" s="64"/>
      <c r="K38" s="87"/>
      <c r="L38" s="82"/>
      <c r="M38" s="82"/>
      <c r="N38" s="121"/>
      <c r="O38" s="85"/>
      <c r="P38" s="7">
        <f t="shared" si="0"/>
        <v>104</v>
      </c>
      <c r="Q38" s="8"/>
    </row>
    <row r="39" spans="1:17" s="9" customFormat="1" ht="16.5" thickTop="1" thickBot="1" x14ac:dyDescent="0.3">
      <c r="A39" s="1"/>
      <c r="B39" s="75"/>
      <c r="C39" s="76"/>
      <c r="D39" s="77"/>
      <c r="E39" s="78"/>
      <c r="F39" s="79"/>
      <c r="G39" s="79"/>
      <c r="H39" s="80"/>
      <c r="I39" s="81"/>
      <c r="J39" s="64"/>
      <c r="K39" s="87"/>
      <c r="L39" s="82"/>
      <c r="M39" s="82"/>
      <c r="N39" s="121"/>
      <c r="O39" s="85"/>
      <c r="P39" s="7">
        <f t="shared" si="0"/>
        <v>105</v>
      </c>
      <c r="Q39" s="8"/>
    </row>
    <row r="40" spans="1:17" s="9" customFormat="1" ht="16.5" thickTop="1" thickBot="1" x14ac:dyDescent="0.3">
      <c r="A40" s="1"/>
      <c r="B40" s="75"/>
      <c r="C40" s="76"/>
      <c r="D40" s="77"/>
      <c r="E40" s="78"/>
      <c r="F40" s="79"/>
      <c r="G40" s="79"/>
      <c r="H40" s="80"/>
      <c r="I40" s="81"/>
      <c r="J40" s="64"/>
      <c r="K40" s="87"/>
      <c r="L40" s="82"/>
      <c r="M40" s="82"/>
      <c r="N40" s="121"/>
      <c r="O40" s="85"/>
      <c r="P40" s="7">
        <f t="shared" si="0"/>
        <v>106</v>
      </c>
      <c r="Q40" s="8"/>
    </row>
    <row r="41" spans="1:17" s="9" customFormat="1" ht="16.5" thickTop="1" thickBot="1" x14ac:dyDescent="0.3">
      <c r="A41" s="1"/>
      <c r="B41" s="75"/>
      <c r="C41" s="76"/>
      <c r="D41" s="77"/>
      <c r="E41" s="78"/>
      <c r="F41" s="79"/>
      <c r="G41" s="79"/>
      <c r="H41" s="80"/>
      <c r="I41" s="81"/>
      <c r="J41" s="64"/>
      <c r="K41" s="87"/>
      <c r="L41" s="82"/>
      <c r="M41" s="82"/>
      <c r="N41" s="121"/>
      <c r="O41" s="85"/>
      <c r="P41" s="7">
        <f t="shared" si="0"/>
        <v>107</v>
      </c>
      <c r="Q41" s="8"/>
    </row>
    <row r="42" spans="1:17" s="9" customFormat="1" ht="16.5" thickTop="1" thickBot="1" x14ac:dyDescent="0.3">
      <c r="A42" s="1"/>
      <c r="B42" s="122" t="s">
        <v>26</v>
      </c>
      <c r="C42" s="123"/>
      <c r="D42" s="124"/>
      <c r="E42" s="91" t="s">
        <v>26</v>
      </c>
      <c r="F42" s="125" t="s">
        <v>26</v>
      </c>
      <c r="G42" s="126" t="s">
        <v>26</v>
      </c>
      <c r="H42" s="94" t="s">
        <v>26</v>
      </c>
      <c r="I42" s="127" t="s">
        <v>26</v>
      </c>
      <c r="J42" s="64"/>
      <c r="K42" s="96" t="s">
        <v>26</v>
      </c>
      <c r="L42" s="97" t="s">
        <v>26</v>
      </c>
      <c r="M42" s="98" t="s">
        <v>26</v>
      </c>
      <c r="N42" s="99" t="s">
        <v>26</v>
      </c>
      <c r="O42" s="100" t="s">
        <v>26</v>
      </c>
      <c r="P42" s="7">
        <f t="shared" si="0"/>
        <v>108</v>
      </c>
      <c r="Q42" s="8"/>
    </row>
    <row r="43" spans="1:17" s="9" customFormat="1" ht="16.5" thickTop="1" thickBot="1" x14ac:dyDescent="0.3">
      <c r="A43" s="1"/>
      <c r="B43" s="101"/>
      <c r="C43" s="101"/>
      <c r="D43" s="101"/>
      <c r="E43" s="101"/>
      <c r="F43" s="101"/>
      <c r="G43" s="101"/>
      <c r="H43" s="128" t="s">
        <v>39</v>
      </c>
      <c r="I43" s="103">
        <f>SUM(I30:I42)</f>
        <v>54.061802000000007</v>
      </c>
      <c r="J43" s="104"/>
      <c r="K43" s="105">
        <f>SUM(K30:K42)</f>
        <v>4.6066131550398681E-2</v>
      </c>
      <c r="L43" s="106"/>
      <c r="M43" s="107"/>
      <c r="N43" s="108"/>
      <c r="O43" s="105">
        <f>SUM(O30:O42)</f>
        <v>0</v>
      </c>
      <c r="P43" s="7">
        <f t="shared" si="0"/>
        <v>109</v>
      </c>
      <c r="Q43" s="8"/>
    </row>
    <row r="44" spans="1:17" s="9" customFormat="1" ht="16.5" thickTop="1" thickBot="1" x14ac:dyDescent="0.3">
      <c r="A44" s="1"/>
      <c r="B44" s="58" t="s">
        <v>40</v>
      </c>
      <c r="C44" s="109"/>
      <c r="D44" s="109"/>
      <c r="E44" s="109"/>
      <c r="F44" s="109"/>
      <c r="G44" s="109"/>
      <c r="H44" s="110"/>
      <c r="I44" s="111"/>
      <c r="J44" s="60"/>
      <c r="K44" s="61" t="s">
        <v>14</v>
      </c>
      <c r="L44" s="61" t="s">
        <v>15</v>
      </c>
      <c r="M44" s="61" t="s">
        <v>16</v>
      </c>
      <c r="N44" s="61" t="s">
        <v>17</v>
      </c>
      <c r="O44" s="61" t="s">
        <v>18</v>
      </c>
      <c r="P44" s="7">
        <f t="shared" si="0"/>
        <v>110</v>
      </c>
      <c r="Q44" s="8"/>
    </row>
    <row r="45" spans="1:17" s="9" customFormat="1" ht="22.5" thickTop="1" thickBot="1" x14ac:dyDescent="0.3">
      <c r="A45" s="1"/>
      <c r="B45" s="112" t="s">
        <v>41</v>
      </c>
      <c r="C45" s="113"/>
      <c r="D45" s="113"/>
      <c r="E45" s="114"/>
      <c r="F45" s="63" t="s">
        <v>42</v>
      </c>
      <c r="G45" s="63" t="s">
        <v>20</v>
      </c>
      <c r="H45" s="63" t="s">
        <v>34</v>
      </c>
      <c r="I45" s="63" t="s">
        <v>24</v>
      </c>
      <c r="J45" s="28"/>
      <c r="K45" s="61"/>
      <c r="L45" s="61"/>
      <c r="M45" s="61"/>
      <c r="N45" s="61"/>
      <c r="O45" s="61"/>
      <c r="P45" s="7">
        <f t="shared" si="0"/>
        <v>111</v>
      </c>
      <c r="Q45" s="8"/>
    </row>
    <row r="46" spans="1:17" s="9" customFormat="1" ht="15.75" customHeight="1" thickTop="1" x14ac:dyDescent="0.25">
      <c r="A46" s="1" t="s">
        <v>43</v>
      </c>
      <c r="B46" s="129" t="str">
        <f>INDEX('[1]MATERIAL-TRANSPORTE'!$A$3:$K$1016,MATCH('APUS2 (1001 - 1053)'!A46,'[1]MATERIAL-TRANSPORTE'!$A$3:$A$1016,0),2)</f>
        <v>TRANSFORMADOR 1F 10 KVA AUTO PROTEGIDO</v>
      </c>
      <c r="C46" s="130"/>
      <c r="D46" s="130"/>
      <c r="E46" s="131"/>
      <c r="F46" s="132" t="str">
        <f>INDEX('[1]MATERIAL-TRANSPORTE'!$A$3:$K$1016,MATCH('APUS2 (1001 - 1053)'!A46,'[1]MATERIAL-TRANSPORTE'!$A$3:$A$1016,0),6)</f>
        <v>u</v>
      </c>
      <c r="G46" s="80">
        <v>1</v>
      </c>
      <c r="H46" s="80">
        <f>INDEX('[1]MATERIAL-TRANSPORTE'!$A$3:$K$1016,MATCH('APUS2 (1001 - 1053)'!A46,'[1]MATERIAL-TRANSPORTE'!$A$3:$A$1016,0),7)</f>
        <v>900</v>
      </c>
      <c r="I46" s="81">
        <f t="shared" ref="I46:I52" si="4">G46*H46</f>
        <v>900</v>
      </c>
      <c r="J46" s="64"/>
      <c r="K46" s="70">
        <f t="shared" ref="K46:K52" si="5">((I46*100%)/$I$79)</f>
        <v>0.76689116643501465</v>
      </c>
      <c r="L46" s="82" t="str">
        <f>INDEX('[1]MATERIAL-TRANSPORTE'!$A$3:$K$1016,MATCH('APUS2 (1001 - 1053)'!A46,'[1]MATERIAL-TRANSPORTE'!$A$3:$A$1016,0),8)</f>
        <v>461210923</v>
      </c>
      <c r="M46" s="83" t="str">
        <f>INDEX('[1]MATERIAL-TRANSPORTE'!$A$3:$K$1016,MATCH('APUS2 (1001 - 1053)'!A46,'[1]MATERIAL-TRANSPORTE'!$A$3:$A$1016,0),9)</f>
        <v>NP</v>
      </c>
      <c r="N46" s="84">
        <f>INDEX('[1]MATERIAL-TRANSPORTE'!$A$3:$K$1016,MATCH('APUS2 (1001 - 1053)'!A46,'[1]MATERIAL-TRANSPORTE'!$A$3:$A$1016,0),10)</f>
        <v>0</v>
      </c>
      <c r="O46" s="85">
        <f>INDEX('[1]MATERIAL-TRANSPORTE'!$A$3:$K$1016,MATCH('APUS2 (1001 - 1053)'!A46,'[1]MATERIAL-TRANSPORTE'!$A$3:$A$1016,0),11)</f>
        <v>0</v>
      </c>
      <c r="P46" s="7">
        <f t="shared" si="0"/>
        <v>112</v>
      </c>
      <c r="Q46" s="8">
        <f>+Q30</f>
        <v>79</v>
      </c>
    </row>
    <row r="47" spans="1:17" s="9" customFormat="1" ht="15" customHeight="1" x14ac:dyDescent="0.25">
      <c r="A47" s="1" t="s">
        <v>44</v>
      </c>
      <c r="B47" s="129" t="str">
        <f>INDEX('[1]MATERIAL-TRANSPORTE'!$A$3:$K$1016,MATCH('APUS2 (1001 - 1053)'!A47,'[1]MATERIAL-TRANSPORTE'!$A$3:$A$1016,0),2)</f>
        <v>ABRAZADERA SIMPLE AG 3 PERNOS DE 6 1/2"</v>
      </c>
      <c r="C47" s="130"/>
      <c r="D47" s="130"/>
      <c r="E47" s="131"/>
      <c r="F47" s="132" t="str">
        <f>INDEX('[1]MATERIAL-TRANSPORTE'!$A$3:$K$1016,MATCH('APUS2 (1001 - 1053)'!A47,'[1]MATERIAL-TRANSPORTE'!$A$3:$A$1016,0),6)</f>
        <v>u</v>
      </c>
      <c r="G47" s="80">
        <v>2</v>
      </c>
      <c r="H47" s="80">
        <f>INDEX('[1]MATERIAL-TRANSPORTE'!$A$3:$K$1016,MATCH('APUS2 (1001 - 1053)'!A47,'[1]MATERIAL-TRANSPORTE'!$A$3:$A$1016,0),7)</f>
        <v>8.4</v>
      </c>
      <c r="I47" s="81">
        <f t="shared" si="4"/>
        <v>16.8</v>
      </c>
      <c r="J47" s="64"/>
      <c r="K47" s="70">
        <f t="shared" si="5"/>
        <v>1.4315301773453607E-2</v>
      </c>
      <c r="L47" s="82" t="str">
        <f>INDEX('[1]MATERIAL-TRANSPORTE'!$A$3:$K$1016,MATCH('APUS2 (1001 - 1053)'!A47,'[1]MATERIAL-TRANSPORTE'!$A$3:$A$1016,0),8)</f>
        <v>429990527</v>
      </c>
      <c r="M47" s="83" t="str">
        <f>INDEX('[1]MATERIAL-TRANSPORTE'!$A$3:$K$1016,MATCH('APUS2 (1001 - 1053)'!A47,'[1]MATERIAL-TRANSPORTE'!$A$3:$A$1016,0),9)</f>
        <v>NP</v>
      </c>
      <c r="N47" s="84">
        <f>INDEX('[1]MATERIAL-TRANSPORTE'!$A$3:$K$1016,MATCH('APUS2 (1001 - 1053)'!A47,'[1]MATERIAL-TRANSPORTE'!$A$3:$A$1016,0),10)</f>
        <v>0</v>
      </c>
      <c r="O47" s="85">
        <f>INDEX('[1]MATERIAL-TRANSPORTE'!$A$3:$K$1016,MATCH('APUS2 (1001 - 1053)'!A47,'[1]MATERIAL-TRANSPORTE'!$A$3:$A$1016,0),11)</f>
        <v>0</v>
      </c>
      <c r="P47" s="7">
        <f t="shared" si="0"/>
        <v>113</v>
      </c>
      <c r="Q47" s="8"/>
    </row>
    <row r="48" spans="1:17" s="9" customFormat="1" ht="15" customHeight="1" x14ac:dyDescent="0.25">
      <c r="A48" s="1" t="s">
        <v>45</v>
      </c>
      <c r="B48" s="129" t="str">
        <f>INDEX('[1]MATERIAL-TRANSPORTE'!$A$3:$K$1016,MATCH('APUS2 (1001 - 1053)'!A48,'[1]MATERIAL-TRANSPORTE'!$A$3:$A$1016,0),2)</f>
        <v>ESTRIBO PARA DERIVACION CU SN</v>
      </c>
      <c r="C48" s="130"/>
      <c r="D48" s="130"/>
      <c r="E48" s="131"/>
      <c r="F48" s="132" t="str">
        <f>INDEX('[1]MATERIAL-TRANSPORTE'!$A$3:$K$1016,MATCH('APUS2 (1001 - 1053)'!A48,'[1]MATERIAL-TRANSPORTE'!$A$3:$A$1016,0),6)</f>
        <v>u</v>
      </c>
      <c r="G48" s="80">
        <v>1</v>
      </c>
      <c r="H48" s="80">
        <f>INDEX('[1]MATERIAL-TRANSPORTE'!$A$3:$K$1016,MATCH('APUS2 (1001 - 1053)'!A48,'[1]MATERIAL-TRANSPORTE'!$A$3:$A$1016,0),7)</f>
        <v>10</v>
      </c>
      <c r="I48" s="81">
        <f t="shared" si="4"/>
        <v>10</v>
      </c>
      <c r="J48" s="64"/>
      <c r="K48" s="70">
        <f t="shared" si="5"/>
        <v>8.521012960389051E-3</v>
      </c>
      <c r="L48" s="82" t="str">
        <f>INDEX('[1]MATERIAL-TRANSPORTE'!$A$3:$K$1016,MATCH('APUS2 (1001 - 1053)'!A48,'[1]MATERIAL-TRANSPORTE'!$A$3:$A$1016,0),8)</f>
        <v>429921715</v>
      </c>
      <c r="M48" s="83" t="str">
        <f>INDEX('[1]MATERIAL-TRANSPORTE'!$A$3:$K$1016,MATCH('APUS2 (1001 - 1053)'!A48,'[1]MATERIAL-TRANSPORTE'!$A$3:$A$1016,0),9)</f>
        <v>NP</v>
      </c>
      <c r="N48" s="84">
        <f>INDEX('[1]MATERIAL-TRANSPORTE'!$A$3:$K$1016,MATCH('APUS2 (1001 - 1053)'!A48,'[1]MATERIAL-TRANSPORTE'!$A$3:$A$1016,0),10)</f>
        <v>0</v>
      </c>
      <c r="O48" s="85">
        <f>INDEX('[1]MATERIAL-TRANSPORTE'!$A$3:$K$1016,MATCH('APUS2 (1001 - 1053)'!A48,'[1]MATERIAL-TRANSPORTE'!$A$3:$A$1016,0),11)</f>
        <v>0</v>
      </c>
      <c r="P48" s="7">
        <f t="shared" si="0"/>
        <v>114</v>
      </c>
      <c r="Q48" s="8"/>
    </row>
    <row r="49" spans="1:17" s="9" customFormat="1" ht="15" customHeight="1" x14ac:dyDescent="0.25">
      <c r="A49" s="1" t="s">
        <v>46</v>
      </c>
      <c r="B49" s="129" t="str">
        <f>INDEX('[1]MATERIAL-TRANSPORTE'!$A$3:$K$1016,MATCH('APUS2 (1001 - 1053)'!A49,'[1]MATERIAL-TRANSPORTE'!$A$3:$A$1016,0),2)</f>
        <v>GRAPA PARA LINEA EN CALIENTE</v>
      </c>
      <c r="C49" s="130"/>
      <c r="D49" s="130"/>
      <c r="E49" s="131"/>
      <c r="F49" s="132" t="str">
        <f>INDEX('[1]MATERIAL-TRANSPORTE'!$A$3:$K$1016,MATCH('APUS2 (1001 - 1053)'!A49,'[1]MATERIAL-TRANSPORTE'!$A$3:$A$1016,0),6)</f>
        <v>u</v>
      </c>
      <c r="G49" s="80">
        <v>1</v>
      </c>
      <c r="H49" s="80">
        <f>INDEX('[1]MATERIAL-TRANSPORTE'!$A$3:$K$1016,MATCH('APUS2 (1001 - 1053)'!A49,'[1]MATERIAL-TRANSPORTE'!$A$3:$A$1016,0),7)</f>
        <v>10</v>
      </c>
      <c r="I49" s="81">
        <f t="shared" si="4"/>
        <v>10</v>
      </c>
      <c r="J49" s="64"/>
      <c r="K49" s="70">
        <f t="shared" si="5"/>
        <v>8.521012960389051E-3</v>
      </c>
      <c r="L49" s="82" t="str">
        <f>INDEX('[1]MATERIAL-TRANSPORTE'!$A$3:$K$1016,MATCH('APUS2 (1001 - 1053)'!A49,'[1]MATERIAL-TRANSPORTE'!$A$3:$A$1016,0),8)</f>
        <v>42999081513</v>
      </c>
      <c r="M49" s="83" t="str">
        <f>INDEX('[1]MATERIAL-TRANSPORTE'!$A$3:$K$1016,MATCH('APUS2 (1001 - 1053)'!A49,'[1]MATERIAL-TRANSPORTE'!$A$3:$A$1016,0),9)</f>
        <v>NP</v>
      </c>
      <c r="N49" s="84">
        <f>INDEX('[1]MATERIAL-TRANSPORTE'!$A$3:$K$1016,MATCH('APUS2 (1001 - 1053)'!A49,'[1]MATERIAL-TRANSPORTE'!$A$3:$A$1016,0),10)</f>
        <v>0</v>
      </c>
      <c r="O49" s="85">
        <f>INDEX('[1]MATERIAL-TRANSPORTE'!$A$3:$K$1016,MATCH('APUS2 (1001 - 1053)'!A49,'[1]MATERIAL-TRANSPORTE'!$A$3:$A$1016,0),11)</f>
        <v>0</v>
      </c>
      <c r="P49" s="7">
        <f t="shared" si="0"/>
        <v>115</v>
      </c>
      <c r="Q49" s="8"/>
    </row>
    <row r="50" spans="1:17" s="9" customFormat="1" ht="15" customHeight="1" x14ac:dyDescent="0.25">
      <c r="A50" s="1" t="s">
        <v>47</v>
      </c>
      <c r="B50" s="129" t="str">
        <f>INDEX('[1]MATERIAL-TRANSPORTE'!$A$3:$K$1016,MATCH('APUS2 (1001 - 1053)'!A50,'[1]MATERIAL-TRANSPORTE'!$A$3:$A$1016,0),2)</f>
        <v>CONECTOR DENTADO ESTANCO 35 A 150 mm2</v>
      </c>
      <c r="C50" s="130"/>
      <c r="D50" s="130"/>
      <c r="E50" s="131"/>
      <c r="F50" s="132" t="str">
        <f>INDEX('[1]MATERIAL-TRANSPORTE'!$A$3:$K$1016,MATCH('APUS2 (1001 - 1053)'!A50,'[1]MATERIAL-TRANSPORTE'!$A$3:$A$1016,0),6)</f>
        <v>u</v>
      </c>
      <c r="G50" s="80">
        <v>3</v>
      </c>
      <c r="H50" s="80">
        <f>INDEX('[1]MATERIAL-TRANSPORTE'!$A$3:$K$1016,MATCH('APUS2 (1001 - 1053)'!A50,'[1]MATERIAL-TRANSPORTE'!$A$3:$A$1016,0),7)</f>
        <v>3</v>
      </c>
      <c r="I50" s="81">
        <f t="shared" si="4"/>
        <v>9</v>
      </c>
      <c r="J50" s="64"/>
      <c r="K50" s="70">
        <f t="shared" si="5"/>
        <v>7.6689116643501466E-3</v>
      </c>
      <c r="L50" s="82" t="str">
        <f>INDEX('[1]MATERIAL-TRANSPORTE'!$A$3:$K$1016,MATCH('APUS2 (1001 - 1053)'!A50,'[1]MATERIAL-TRANSPORTE'!$A$3:$A$1016,0),8)</f>
        <v>462200911</v>
      </c>
      <c r="M50" s="83" t="str">
        <f>INDEX('[1]MATERIAL-TRANSPORTE'!$A$3:$K$1016,MATCH('APUS2 (1001 - 1053)'!A50,'[1]MATERIAL-TRANSPORTE'!$A$3:$A$1016,0),9)</f>
        <v>NP</v>
      </c>
      <c r="N50" s="84">
        <f>INDEX('[1]MATERIAL-TRANSPORTE'!$A$3:$K$1016,MATCH('APUS2 (1001 - 1053)'!A50,'[1]MATERIAL-TRANSPORTE'!$A$3:$A$1016,0),10)</f>
        <v>0</v>
      </c>
      <c r="O50" s="85">
        <f>INDEX('[1]MATERIAL-TRANSPORTE'!$A$3:$K$1016,MATCH('APUS2 (1001 - 1053)'!A50,'[1]MATERIAL-TRANSPORTE'!$A$3:$A$1016,0),11)</f>
        <v>0</v>
      </c>
      <c r="P50" s="7">
        <f t="shared" si="0"/>
        <v>116</v>
      </c>
      <c r="Q50" s="8"/>
    </row>
    <row r="51" spans="1:17" s="9" customFormat="1" ht="15" customHeight="1" x14ac:dyDescent="0.25">
      <c r="A51" s="1" t="s">
        <v>48</v>
      </c>
      <c r="B51" s="129" t="str">
        <f>INDEX('[1]MATERIAL-TRANSPORTE'!$A$3:$K$1016,MATCH('APUS2 (1001 - 1053)'!A51,'[1]MATERIAL-TRANSPORTE'!$A$3:$A$1016,0),2)</f>
        <v>CONDUCTOR DESNUDO SOLIDO PARA ATADURAS NO 4 AWG</v>
      </c>
      <c r="C51" s="130"/>
      <c r="D51" s="130"/>
      <c r="E51" s="131"/>
      <c r="F51" s="132" t="str">
        <f>INDEX('[1]MATERIAL-TRANSPORTE'!$A$3:$K$1016,MATCH('APUS2 (1001 - 1053)'!A51,'[1]MATERIAL-TRANSPORTE'!$A$3:$A$1016,0),6)</f>
        <v>u</v>
      </c>
      <c r="G51" s="80">
        <v>3</v>
      </c>
      <c r="H51" s="80">
        <f>INDEX('[1]MATERIAL-TRANSPORTE'!$A$3:$K$1016,MATCH('APUS2 (1001 - 1053)'!A51,'[1]MATERIAL-TRANSPORTE'!$A$3:$A$1016,0),7)</f>
        <v>4</v>
      </c>
      <c r="I51" s="81">
        <f t="shared" si="4"/>
        <v>12</v>
      </c>
      <c r="J51" s="64"/>
      <c r="K51" s="70">
        <f t="shared" si="5"/>
        <v>1.0225215552466861E-2</v>
      </c>
      <c r="L51" s="82" t="str">
        <f>INDEX('[1]MATERIAL-TRANSPORTE'!$A$3:$K$1016,MATCH('APUS2 (1001 - 1053)'!A51,'[1]MATERIAL-TRANSPORTE'!$A$3:$A$1016,0),8)</f>
        <v>429420013</v>
      </c>
      <c r="M51" s="83" t="str">
        <f>INDEX('[1]MATERIAL-TRANSPORTE'!$A$3:$K$1016,MATCH('APUS2 (1001 - 1053)'!A51,'[1]MATERIAL-TRANSPORTE'!$A$3:$A$1016,0),9)</f>
        <v>NP</v>
      </c>
      <c r="N51" s="84">
        <f>INDEX('[1]MATERIAL-TRANSPORTE'!$A$3:$K$1016,MATCH('APUS2 (1001 - 1053)'!A51,'[1]MATERIAL-TRANSPORTE'!$A$3:$A$1016,0),10)</f>
        <v>0</v>
      </c>
      <c r="O51" s="85">
        <f>INDEX('[1]MATERIAL-TRANSPORTE'!$A$3:$K$1016,MATCH('APUS2 (1001 - 1053)'!A51,'[1]MATERIAL-TRANSPORTE'!$A$3:$A$1016,0),11)</f>
        <v>0</v>
      </c>
      <c r="P51" s="7">
        <f t="shared" si="0"/>
        <v>117</v>
      </c>
      <c r="Q51" s="8"/>
    </row>
    <row r="52" spans="1:17" s="9" customFormat="1" ht="15" customHeight="1" x14ac:dyDescent="0.25">
      <c r="A52" s="1" t="s">
        <v>49</v>
      </c>
      <c r="B52" s="129" t="str">
        <f>INDEX('[1]MATERIAL-TRANSPORTE'!$A$3:$K$1016,MATCH('APUS2 (1001 - 1053)'!A52,'[1]MATERIAL-TRANSPORTE'!$A$3:$A$1016,0),2)</f>
        <v>CONDUCTOR # 4 AWG THHN CU</v>
      </c>
      <c r="C52" s="130"/>
      <c r="D52" s="130"/>
      <c r="E52" s="131"/>
      <c r="F52" s="132" t="str">
        <f>INDEX('[1]MATERIAL-TRANSPORTE'!$A$3:$K$1016,MATCH('APUS2 (1001 - 1053)'!A52,'[1]MATERIAL-TRANSPORTE'!$A$3:$A$1016,0),6)</f>
        <v>u</v>
      </c>
      <c r="G52" s="80">
        <v>6</v>
      </c>
      <c r="H52" s="80">
        <f>INDEX('[1]MATERIAL-TRANSPORTE'!$A$3:$K$1016,MATCH('APUS2 (1001 - 1053)'!A52,'[1]MATERIAL-TRANSPORTE'!$A$3:$A$1016,0),7)</f>
        <v>4</v>
      </c>
      <c r="I52" s="81">
        <f t="shared" si="4"/>
        <v>24</v>
      </c>
      <c r="J52" s="64"/>
      <c r="K52" s="70">
        <f t="shared" si="5"/>
        <v>2.0450431104933723E-2</v>
      </c>
      <c r="L52" s="82" t="str">
        <f>INDEX('[1]MATERIAL-TRANSPORTE'!$A$3:$K$1016,MATCH('APUS2 (1001 - 1053)'!A52,'[1]MATERIAL-TRANSPORTE'!$A$3:$A$1016,0),8)</f>
        <v>429420013</v>
      </c>
      <c r="M52" s="83" t="str">
        <f>INDEX('[1]MATERIAL-TRANSPORTE'!$A$3:$K$1016,MATCH('APUS2 (1001 - 1053)'!A52,'[1]MATERIAL-TRANSPORTE'!$A$3:$A$1016,0),9)</f>
        <v>NP</v>
      </c>
      <c r="N52" s="84">
        <f>INDEX('[1]MATERIAL-TRANSPORTE'!$A$3:$K$1016,MATCH('APUS2 (1001 - 1053)'!A52,'[1]MATERIAL-TRANSPORTE'!$A$3:$A$1016,0),10)</f>
        <v>0</v>
      </c>
      <c r="O52" s="85">
        <f>INDEX('[1]MATERIAL-TRANSPORTE'!$A$3:$K$1016,MATCH('APUS2 (1001 - 1053)'!A52,'[1]MATERIAL-TRANSPORTE'!$A$3:$A$1016,0),11)</f>
        <v>0</v>
      </c>
      <c r="P52" s="7">
        <f t="shared" si="0"/>
        <v>118</v>
      </c>
      <c r="Q52" s="8"/>
    </row>
    <row r="53" spans="1:17" s="9" customFormat="1" x14ac:dyDescent="0.25">
      <c r="A53" s="1"/>
      <c r="B53" s="129"/>
      <c r="C53" s="130"/>
      <c r="D53" s="130"/>
      <c r="E53" s="131"/>
      <c r="F53" s="132"/>
      <c r="G53" s="80"/>
      <c r="H53" s="80"/>
      <c r="I53" s="81"/>
      <c r="J53" s="64"/>
      <c r="K53" s="87"/>
      <c r="L53" s="82"/>
      <c r="M53" s="83"/>
      <c r="N53" s="84"/>
      <c r="O53" s="85"/>
      <c r="P53" s="7">
        <f t="shared" si="0"/>
        <v>119</v>
      </c>
      <c r="Q53" s="8"/>
    </row>
    <row r="54" spans="1:17" s="9" customFormat="1" x14ac:dyDescent="0.25">
      <c r="A54" s="1"/>
      <c r="B54" s="129"/>
      <c r="C54" s="130"/>
      <c r="D54" s="130"/>
      <c r="E54" s="131"/>
      <c r="F54" s="132"/>
      <c r="G54" s="80"/>
      <c r="H54" s="80"/>
      <c r="I54" s="81"/>
      <c r="J54" s="64"/>
      <c r="K54" s="87"/>
      <c r="L54" s="82"/>
      <c r="M54" s="83"/>
      <c r="N54" s="84"/>
      <c r="O54" s="85"/>
      <c r="P54" s="7">
        <f t="shared" si="0"/>
        <v>120</v>
      </c>
      <c r="Q54" s="8"/>
    </row>
    <row r="55" spans="1:17" s="9" customFormat="1" x14ac:dyDescent="0.25">
      <c r="A55" s="1"/>
      <c r="B55" s="129"/>
      <c r="C55" s="130"/>
      <c r="D55" s="130"/>
      <c r="E55" s="131"/>
      <c r="F55" s="132"/>
      <c r="G55" s="80"/>
      <c r="H55" s="80"/>
      <c r="I55" s="81"/>
      <c r="J55" s="64"/>
      <c r="K55" s="87"/>
      <c r="L55" s="82"/>
      <c r="M55" s="83"/>
      <c r="N55" s="84"/>
      <c r="O55" s="85"/>
      <c r="P55" s="7">
        <f t="shared" si="0"/>
        <v>121</v>
      </c>
      <c r="Q55" s="8"/>
    </row>
    <row r="56" spans="1:17" s="9" customFormat="1" x14ac:dyDescent="0.25">
      <c r="A56" s="1"/>
      <c r="B56" s="129"/>
      <c r="C56" s="130"/>
      <c r="D56" s="130"/>
      <c r="E56" s="131"/>
      <c r="F56" s="132"/>
      <c r="G56" s="80"/>
      <c r="H56" s="80"/>
      <c r="I56" s="81"/>
      <c r="J56" s="64"/>
      <c r="K56" s="87"/>
      <c r="L56" s="82"/>
      <c r="M56" s="83"/>
      <c r="N56" s="84"/>
      <c r="O56" s="85"/>
      <c r="P56" s="7">
        <f t="shared" si="0"/>
        <v>122</v>
      </c>
      <c r="Q56" s="8"/>
    </row>
    <row r="57" spans="1:17" s="9" customFormat="1" x14ac:dyDescent="0.25">
      <c r="A57" s="1"/>
      <c r="B57" s="129"/>
      <c r="C57" s="130"/>
      <c r="D57" s="130"/>
      <c r="E57" s="131"/>
      <c r="F57" s="132"/>
      <c r="G57" s="80"/>
      <c r="H57" s="80"/>
      <c r="I57" s="81"/>
      <c r="J57" s="64"/>
      <c r="K57" s="87"/>
      <c r="L57" s="82"/>
      <c r="M57" s="83"/>
      <c r="N57" s="84"/>
      <c r="O57" s="85"/>
      <c r="P57" s="7">
        <f t="shared" si="0"/>
        <v>123</v>
      </c>
      <c r="Q57" s="8"/>
    </row>
    <row r="58" spans="1:17" s="9" customFormat="1" x14ac:dyDescent="0.25">
      <c r="A58" s="1"/>
      <c r="B58" s="129"/>
      <c r="C58" s="130"/>
      <c r="D58" s="130"/>
      <c r="E58" s="131"/>
      <c r="F58" s="132"/>
      <c r="G58" s="80"/>
      <c r="H58" s="80"/>
      <c r="I58" s="81"/>
      <c r="J58" s="64"/>
      <c r="K58" s="87"/>
      <c r="L58" s="82"/>
      <c r="M58" s="83"/>
      <c r="N58" s="84"/>
      <c r="O58" s="85"/>
      <c r="P58" s="7">
        <f t="shared" si="0"/>
        <v>124</v>
      </c>
      <c r="Q58" s="8"/>
    </row>
    <row r="59" spans="1:17" s="9" customFormat="1" x14ac:dyDescent="0.25">
      <c r="A59" s="1"/>
      <c r="B59" s="129"/>
      <c r="C59" s="130"/>
      <c r="D59" s="130"/>
      <c r="E59" s="131"/>
      <c r="F59" s="132"/>
      <c r="G59" s="80"/>
      <c r="H59" s="80"/>
      <c r="I59" s="81"/>
      <c r="J59" s="64"/>
      <c r="K59" s="87"/>
      <c r="L59" s="82"/>
      <c r="M59" s="83"/>
      <c r="N59" s="84"/>
      <c r="O59" s="85"/>
      <c r="P59" s="7">
        <f t="shared" si="0"/>
        <v>125</v>
      </c>
      <c r="Q59" s="8"/>
    </row>
    <row r="60" spans="1:17" s="9" customFormat="1" x14ac:dyDescent="0.25">
      <c r="A60" s="1"/>
      <c r="B60" s="129"/>
      <c r="C60" s="130"/>
      <c r="D60" s="130"/>
      <c r="E60" s="131"/>
      <c r="F60" s="132"/>
      <c r="G60" s="80"/>
      <c r="H60" s="80"/>
      <c r="I60" s="81"/>
      <c r="J60" s="64"/>
      <c r="K60" s="87"/>
      <c r="L60" s="82"/>
      <c r="M60" s="83"/>
      <c r="N60" s="84"/>
      <c r="O60" s="85"/>
      <c r="P60" s="7">
        <f t="shared" si="0"/>
        <v>126</v>
      </c>
      <c r="Q60" s="8"/>
    </row>
    <row r="61" spans="1:17" s="9" customFormat="1" x14ac:dyDescent="0.25">
      <c r="A61" s="1"/>
      <c r="B61" s="129"/>
      <c r="C61" s="130"/>
      <c r="D61" s="130"/>
      <c r="E61" s="131"/>
      <c r="F61" s="132"/>
      <c r="G61" s="80"/>
      <c r="H61" s="80"/>
      <c r="I61" s="81"/>
      <c r="J61" s="64"/>
      <c r="K61" s="87"/>
      <c r="L61" s="82"/>
      <c r="M61" s="83"/>
      <c r="N61" s="84"/>
      <c r="O61" s="85"/>
      <c r="P61" s="7">
        <f t="shared" si="0"/>
        <v>127</v>
      </c>
      <c r="Q61" s="8"/>
    </row>
    <row r="62" spans="1:17" s="9" customFormat="1" x14ac:dyDescent="0.25">
      <c r="A62" s="1"/>
      <c r="B62" s="129"/>
      <c r="C62" s="130"/>
      <c r="D62" s="130"/>
      <c r="E62" s="131"/>
      <c r="F62" s="132"/>
      <c r="G62" s="80"/>
      <c r="H62" s="80"/>
      <c r="I62" s="81"/>
      <c r="J62" s="64"/>
      <c r="K62" s="87"/>
      <c r="L62" s="82"/>
      <c r="M62" s="83"/>
      <c r="N62" s="84"/>
      <c r="O62" s="85"/>
      <c r="P62" s="7">
        <f t="shared" si="0"/>
        <v>128</v>
      </c>
      <c r="Q62" s="8"/>
    </row>
    <row r="63" spans="1:17" s="9" customFormat="1" x14ac:dyDescent="0.25">
      <c r="A63" s="1"/>
      <c r="B63" s="129" t="s">
        <v>26</v>
      </c>
      <c r="C63" s="130"/>
      <c r="D63" s="130"/>
      <c r="E63" s="131"/>
      <c r="F63" s="132" t="s">
        <v>26</v>
      </c>
      <c r="G63" s="80" t="s">
        <v>26</v>
      </c>
      <c r="H63" s="80" t="s">
        <v>26</v>
      </c>
      <c r="I63" s="81" t="s">
        <v>26</v>
      </c>
      <c r="J63" s="64"/>
      <c r="K63" s="87" t="s">
        <v>26</v>
      </c>
      <c r="L63" s="82" t="s">
        <v>26</v>
      </c>
      <c r="M63" s="83" t="s">
        <v>26</v>
      </c>
      <c r="N63" s="84" t="s">
        <v>26</v>
      </c>
      <c r="O63" s="85" t="s">
        <v>26</v>
      </c>
      <c r="P63" s="7">
        <f t="shared" si="0"/>
        <v>129</v>
      </c>
      <c r="Q63" s="8"/>
    </row>
    <row r="64" spans="1:17" s="9" customFormat="1" x14ac:dyDescent="0.25">
      <c r="A64" s="1"/>
      <c r="B64" s="129" t="s">
        <v>26</v>
      </c>
      <c r="C64" s="130"/>
      <c r="D64" s="130"/>
      <c r="E64" s="131"/>
      <c r="F64" s="132" t="s">
        <v>26</v>
      </c>
      <c r="G64" s="80" t="s">
        <v>26</v>
      </c>
      <c r="H64" s="80" t="s">
        <v>26</v>
      </c>
      <c r="I64" s="81" t="s">
        <v>26</v>
      </c>
      <c r="J64" s="64"/>
      <c r="K64" s="87" t="s">
        <v>26</v>
      </c>
      <c r="L64" s="82" t="s">
        <v>26</v>
      </c>
      <c r="M64" s="83" t="s">
        <v>26</v>
      </c>
      <c r="N64" s="84" t="s">
        <v>26</v>
      </c>
      <c r="O64" s="85" t="s">
        <v>26</v>
      </c>
      <c r="P64" s="7">
        <f t="shared" si="0"/>
        <v>130</v>
      </c>
      <c r="Q64" s="8"/>
    </row>
    <row r="65" spans="1:17" s="9" customFormat="1" x14ac:dyDescent="0.25">
      <c r="A65" s="1"/>
      <c r="B65" s="129" t="s">
        <v>26</v>
      </c>
      <c r="C65" s="130"/>
      <c r="D65" s="130"/>
      <c r="E65" s="131"/>
      <c r="F65" s="132" t="s">
        <v>26</v>
      </c>
      <c r="G65" s="80" t="s">
        <v>26</v>
      </c>
      <c r="H65" s="80" t="s">
        <v>26</v>
      </c>
      <c r="I65" s="81" t="s">
        <v>26</v>
      </c>
      <c r="J65" s="64"/>
      <c r="K65" s="87" t="s">
        <v>26</v>
      </c>
      <c r="L65" s="82" t="s">
        <v>26</v>
      </c>
      <c r="M65" s="83" t="s">
        <v>26</v>
      </c>
      <c r="N65" s="84" t="s">
        <v>26</v>
      </c>
      <c r="O65" s="85" t="s">
        <v>26</v>
      </c>
      <c r="P65" s="7">
        <f t="shared" si="0"/>
        <v>131</v>
      </c>
      <c r="Q65" s="8"/>
    </row>
    <row r="66" spans="1:17" s="9" customFormat="1" x14ac:dyDescent="0.25">
      <c r="A66" s="1"/>
      <c r="B66" s="129" t="s">
        <v>26</v>
      </c>
      <c r="C66" s="130"/>
      <c r="D66" s="130"/>
      <c r="E66" s="131"/>
      <c r="F66" s="132" t="s">
        <v>26</v>
      </c>
      <c r="G66" s="80" t="s">
        <v>26</v>
      </c>
      <c r="H66" s="80" t="s">
        <v>26</v>
      </c>
      <c r="I66" s="81" t="s">
        <v>26</v>
      </c>
      <c r="J66" s="64"/>
      <c r="K66" s="87" t="s">
        <v>26</v>
      </c>
      <c r="L66" s="82" t="s">
        <v>26</v>
      </c>
      <c r="M66" s="83" t="s">
        <v>26</v>
      </c>
      <c r="N66" s="84" t="s">
        <v>26</v>
      </c>
      <c r="O66" s="85" t="s">
        <v>26</v>
      </c>
      <c r="P66" s="7">
        <f t="shared" si="0"/>
        <v>132</v>
      </c>
      <c r="Q66" s="8"/>
    </row>
    <row r="67" spans="1:17" s="9" customFormat="1" x14ac:dyDescent="0.25">
      <c r="A67" s="1"/>
      <c r="B67" s="129" t="s">
        <v>26</v>
      </c>
      <c r="C67" s="130"/>
      <c r="D67" s="130"/>
      <c r="E67" s="131"/>
      <c r="F67" s="132" t="s">
        <v>26</v>
      </c>
      <c r="G67" s="80" t="s">
        <v>26</v>
      </c>
      <c r="H67" s="80" t="s">
        <v>26</v>
      </c>
      <c r="I67" s="81" t="s">
        <v>26</v>
      </c>
      <c r="J67" s="64"/>
      <c r="K67" s="87" t="s">
        <v>26</v>
      </c>
      <c r="L67" s="82" t="s">
        <v>26</v>
      </c>
      <c r="M67" s="83" t="s">
        <v>26</v>
      </c>
      <c r="N67" s="84" t="s">
        <v>26</v>
      </c>
      <c r="O67" s="85" t="s">
        <v>26</v>
      </c>
      <c r="P67" s="7">
        <f t="shared" si="0"/>
        <v>133</v>
      </c>
      <c r="Q67" s="8"/>
    </row>
    <row r="68" spans="1:17" s="9" customFormat="1" x14ac:dyDescent="0.25">
      <c r="A68" s="1"/>
      <c r="B68" s="129" t="s">
        <v>26</v>
      </c>
      <c r="C68" s="130"/>
      <c r="D68" s="130"/>
      <c r="E68" s="131"/>
      <c r="F68" s="132" t="s">
        <v>26</v>
      </c>
      <c r="G68" s="80" t="s">
        <v>26</v>
      </c>
      <c r="H68" s="80" t="s">
        <v>26</v>
      </c>
      <c r="I68" s="81" t="s">
        <v>26</v>
      </c>
      <c r="J68" s="64"/>
      <c r="K68" s="87" t="s">
        <v>26</v>
      </c>
      <c r="L68" s="82" t="s">
        <v>26</v>
      </c>
      <c r="M68" s="83" t="s">
        <v>26</v>
      </c>
      <c r="N68" s="84" t="s">
        <v>26</v>
      </c>
      <c r="O68" s="85" t="s">
        <v>26</v>
      </c>
      <c r="P68" s="7">
        <f t="shared" si="0"/>
        <v>134</v>
      </c>
      <c r="Q68" s="8"/>
    </row>
    <row r="69" spans="1:17" s="9" customFormat="1" x14ac:dyDescent="0.25">
      <c r="A69" s="1"/>
      <c r="B69" s="129" t="s">
        <v>26</v>
      </c>
      <c r="C69" s="130"/>
      <c r="D69" s="130"/>
      <c r="E69" s="131"/>
      <c r="F69" s="132" t="s">
        <v>26</v>
      </c>
      <c r="G69" s="80" t="s">
        <v>26</v>
      </c>
      <c r="H69" s="80" t="s">
        <v>26</v>
      </c>
      <c r="I69" s="81" t="s">
        <v>26</v>
      </c>
      <c r="J69" s="64"/>
      <c r="K69" s="87" t="s">
        <v>26</v>
      </c>
      <c r="L69" s="82" t="s">
        <v>26</v>
      </c>
      <c r="M69" s="83" t="s">
        <v>26</v>
      </c>
      <c r="N69" s="84" t="s">
        <v>26</v>
      </c>
      <c r="O69" s="85" t="s">
        <v>26</v>
      </c>
      <c r="P69" s="7">
        <f t="shared" si="0"/>
        <v>135</v>
      </c>
      <c r="Q69" s="8"/>
    </row>
    <row r="70" spans="1:17" s="9" customFormat="1" x14ac:dyDescent="0.25">
      <c r="A70" s="1"/>
      <c r="B70" s="129" t="s">
        <v>26</v>
      </c>
      <c r="C70" s="130"/>
      <c r="D70" s="130"/>
      <c r="E70" s="131"/>
      <c r="F70" s="132" t="s">
        <v>26</v>
      </c>
      <c r="G70" s="80" t="s">
        <v>26</v>
      </c>
      <c r="H70" s="80" t="s">
        <v>26</v>
      </c>
      <c r="I70" s="81" t="s">
        <v>26</v>
      </c>
      <c r="J70" s="64"/>
      <c r="K70" s="87" t="s">
        <v>26</v>
      </c>
      <c r="L70" s="82" t="s">
        <v>26</v>
      </c>
      <c r="M70" s="83" t="s">
        <v>26</v>
      </c>
      <c r="N70" s="84" t="s">
        <v>26</v>
      </c>
      <c r="O70" s="85" t="s">
        <v>26</v>
      </c>
      <c r="P70" s="7">
        <f t="shared" si="0"/>
        <v>136</v>
      </c>
      <c r="Q70" s="8"/>
    </row>
    <row r="71" spans="1:17" s="9" customFormat="1" ht="15.75" thickBot="1" x14ac:dyDescent="0.3">
      <c r="A71" s="1"/>
      <c r="B71" s="122" t="s">
        <v>26</v>
      </c>
      <c r="C71" s="123"/>
      <c r="D71" s="123"/>
      <c r="E71" s="124"/>
      <c r="F71" s="133" t="s">
        <v>26</v>
      </c>
      <c r="G71" s="94" t="s">
        <v>26</v>
      </c>
      <c r="H71" s="94" t="s">
        <v>26</v>
      </c>
      <c r="I71" s="95" t="s">
        <v>26</v>
      </c>
      <c r="J71" s="64"/>
      <c r="K71" s="96" t="s">
        <v>26</v>
      </c>
      <c r="L71" s="97" t="s">
        <v>26</v>
      </c>
      <c r="M71" s="98" t="s">
        <v>26</v>
      </c>
      <c r="N71" s="99" t="s">
        <v>26</v>
      </c>
      <c r="O71" s="100" t="s">
        <v>26</v>
      </c>
      <c r="P71" s="7">
        <f t="shared" si="0"/>
        <v>137</v>
      </c>
      <c r="Q71" s="8"/>
    </row>
    <row r="72" spans="1:17" s="9" customFormat="1" ht="16.5" thickTop="1" thickBot="1" x14ac:dyDescent="0.3">
      <c r="A72" s="1"/>
      <c r="B72" s="101"/>
      <c r="C72" s="101"/>
      <c r="D72" s="101"/>
      <c r="E72" s="101"/>
      <c r="F72" s="101"/>
      <c r="G72" s="101"/>
      <c r="H72" s="128" t="s">
        <v>50</v>
      </c>
      <c r="I72" s="103">
        <f>SUM(I46:I71)</f>
        <v>981.8</v>
      </c>
      <c r="J72" s="104"/>
      <c r="K72" s="105">
        <f>SUM(K46:K71)</f>
        <v>0.83659305245099724</v>
      </c>
      <c r="L72" s="106"/>
      <c r="M72" s="107"/>
      <c r="N72" s="108"/>
      <c r="O72" s="105">
        <f>SUM(O46:O71)</f>
        <v>0</v>
      </c>
      <c r="P72" s="7">
        <f t="shared" si="0"/>
        <v>138</v>
      </c>
      <c r="Q72" s="8"/>
    </row>
    <row r="73" spans="1:17" s="9" customFormat="1" ht="16.5" thickTop="1" thickBot="1" x14ac:dyDescent="0.3">
      <c r="A73" s="1"/>
      <c r="B73" s="58" t="s">
        <v>51</v>
      </c>
      <c r="C73" s="109"/>
      <c r="D73" s="109"/>
      <c r="E73" s="109"/>
      <c r="F73" s="109"/>
      <c r="G73" s="109"/>
      <c r="H73" s="110"/>
      <c r="I73" s="111"/>
      <c r="J73" s="60"/>
      <c r="K73" s="134" t="s">
        <v>14</v>
      </c>
      <c r="L73" s="61" t="s">
        <v>15</v>
      </c>
      <c r="M73" s="61" t="s">
        <v>16</v>
      </c>
      <c r="N73" s="61" t="s">
        <v>17</v>
      </c>
      <c r="O73" s="61" t="s">
        <v>18</v>
      </c>
      <c r="P73" s="7">
        <f t="shared" si="0"/>
        <v>139</v>
      </c>
      <c r="Q73" s="8"/>
    </row>
    <row r="74" spans="1:17" s="9" customFormat="1" ht="22.5" thickTop="1" thickBot="1" x14ac:dyDescent="0.3">
      <c r="A74" s="1"/>
      <c r="B74" s="112" t="s">
        <v>52</v>
      </c>
      <c r="C74" s="113"/>
      <c r="D74" s="113"/>
      <c r="E74" s="114"/>
      <c r="F74" s="115" t="s">
        <v>42</v>
      </c>
      <c r="G74" s="63" t="s">
        <v>20</v>
      </c>
      <c r="H74" s="63" t="s">
        <v>34</v>
      </c>
      <c r="I74" s="63" t="s">
        <v>34</v>
      </c>
      <c r="J74" s="28"/>
      <c r="K74" s="135"/>
      <c r="L74" s="61"/>
      <c r="M74" s="61"/>
      <c r="N74" s="61"/>
      <c r="O74" s="61"/>
      <c r="P74" s="7">
        <f t="shared" si="0"/>
        <v>140</v>
      </c>
      <c r="Q74" s="8"/>
    </row>
    <row r="75" spans="1:17" s="9" customFormat="1" ht="15.75" thickTop="1" x14ac:dyDescent="0.25">
      <c r="A75" s="1"/>
      <c r="B75" s="136"/>
      <c r="C75" s="137"/>
      <c r="D75" s="137"/>
      <c r="E75" s="138"/>
      <c r="F75" s="139"/>
      <c r="G75" s="69"/>
      <c r="H75" s="69"/>
      <c r="I75" s="81"/>
      <c r="J75" s="64"/>
      <c r="K75" s="70"/>
      <c r="L75" s="117"/>
      <c r="M75" s="118"/>
      <c r="N75" s="119"/>
      <c r="O75" s="120"/>
      <c r="P75" s="7">
        <f t="shared" si="0"/>
        <v>141</v>
      </c>
      <c r="Q75" s="8">
        <f>+Q46</f>
        <v>79</v>
      </c>
    </row>
    <row r="76" spans="1:17" s="9" customFormat="1" ht="15.75" thickBot="1" x14ac:dyDescent="0.3">
      <c r="A76" s="1"/>
      <c r="B76" s="140" t="s">
        <v>26</v>
      </c>
      <c r="C76" s="141"/>
      <c r="D76" s="141"/>
      <c r="E76" s="142"/>
      <c r="F76" s="143">
        <v>0</v>
      </c>
      <c r="G76" s="144" t="s">
        <v>26</v>
      </c>
      <c r="H76" s="143">
        <v>0</v>
      </c>
      <c r="I76" s="143">
        <v>0</v>
      </c>
      <c r="J76" s="64"/>
      <c r="K76" s="145" t="s">
        <v>26</v>
      </c>
      <c r="L76" s="146" t="s">
        <v>26</v>
      </c>
      <c r="M76" s="147" t="s">
        <v>26</v>
      </c>
      <c r="N76" s="143">
        <v>0</v>
      </c>
      <c r="O76" s="143">
        <v>0</v>
      </c>
      <c r="P76" s="7">
        <f t="shared" si="0"/>
        <v>142</v>
      </c>
      <c r="Q76" s="8"/>
    </row>
    <row r="77" spans="1:17" s="9" customFormat="1" ht="16.5" thickTop="1" thickBot="1" x14ac:dyDescent="0.3">
      <c r="A77" s="1"/>
      <c r="B77" s="101"/>
      <c r="C77" s="101"/>
      <c r="D77" s="101"/>
      <c r="E77" s="101"/>
      <c r="F77" s="101"/>
      <c r="G77" s="101"/>
      <c r="H77" s="128" t="s">
        <v>53</v>
      </c>
      <c r="I77" s="103">
        <f>SUM(I75:I76)</f>
        <v>0</v>
      </c>
      <c r="J77" s="28"/>
      <c r="K77" s="148">
        <f>SUM(K75:K76)</f>
        <v>0</v>
      </c>
      <c r="L77" s="149"/>
      <c r="M77" s="150"/>
      <c r="N77" s="151"/>
      <c r="O77" s="148">
        <f>SUM(O75:O76)</f>
        <v>0</v>
      </c>
      <c r="P77" s="7">
        <f t="shared" si="0"/>
        <v>143</v>
      </c>
      <c r="Q77" s="8"/>
    </row>
    <row r="78" spans="1:17" s="9" customFormat="1" ht="16.5" thickTop="1" thickBot="1" x14ac:dyDescent="0.3">
      <c r="A78" s="1"/>
      <c r="B78" s="28"/>
      <c r="C78" s="28"/>
      <c r="D78" s="28"/>
      <c r="E78" s="152"/>
      <c r="F78" s="152"/>
      <c r="G78" s="152"/>
      <c r="H78" s="153"/>
      <c r="I78" s="154"/>
      <c r="J78" s="28"/>
      <c r="K78" s="155"/>
      <c r="L78" s="156"/>
      <c r="M78" s="156"/>
      <c r="N78" s="156"/>
      <c r="O78" s="157"/>
      <c r="P78" s="7">
        <f t="shared" si="0"/>
        <v>144</v>
      </c>
      <c r="Q78" s="8"/>
    </row>
    <row r="79" spans="1:17" s="9" customFormat="1" ht="16.5" customHeight="1" thickTop="1" thickBot="1" x14ac:dyDescent="0.3">
      <c r="A79" s="1"/>
      <c r="B79" s="28"/>
      <c r="C79" s="28"/>
      <c r="D79" s="158"/>
      <c r="E79" s="159" t="s">
        <v>54</v>
      </c>
      <c r="F79" s="159"/>
      <c r="G79" s="159"/>
      <c r="H79" s="159"/>
      <c r="I79" s="160">
        <f>I27+I43+I72+I77</f>
        <v>1173.5693921</v>
      </c>
      <c r="J79" s="28"/>
      <c r="K79" s="161"/>
      <c r="L79" s="162"/>
      <c r="M79" s="162"/>
      <c r="N79" s="162"/>
      <c r="O79" s="163"/>
      <c r="P79" s="7">
        <f t="shared" si="0"/>
        <v>145</v>
      </c>
      <c r="Q79" s="8"/>
    </row>
    <row r="80" spans="1:17" s="9" customFormat="1" ht="16.5" thickTop="1" thickBot="1" x14ac:dyDescent="0.3">
      <c r="A80" s="1"/>
      <c r="B80" s="28"/>
      <c r="C80" s="28"/>
      <c r="D80" s="158"/>
      <c r="E80" s="164" t="s">
        <v>55</v>
      </c>
      <c r="F80" s="164"/>
      <c r="G80" s="164"/>
      <c r="H80" s="165">
        <v>0.2</v>
      </c>
      <c r="I80" s="166">
        <f>I79*H80</f>
        <v>234.71387842000001</v>
      </c>
      <c r="J80" s="28"/>
      <c r="K80" s="167"/>
      <c r="L80" s="168"/>
      <c r="M80" s="168"/>
      <c r="N80" s="168"/>
      <c r="O80" s="169"/>
      <c r="P80" s="7">
        <f t="shared" ref="P80:P85" si="6">+P79+1</f>
        <v>146</v>
      </c>
      <c r="Q80" s="8"/>
    </row>
    <row r="81" spans="1:17" s="9" customFormat="1" ht="16.5" thickTop="1" thickBot="1" x14ac:dyDescent="0.3">
      <c r="A81" s="1"/>
      <c r="B81" s="28"/>
      <c r="C81" s="28"/>
      <c r="D81" s="158"/>
      <c r="E81" s="170" t="s">
        <v>56</v>
      </c>
      <c r="F81" s="170"/>
      <c r="G81" s="170"/>
      <c r="H81" s="171">
        <v>0</v>
      </c>
      <c r="I81" s="166">
        <v>0</v>
      </c>
      <c r="J81" s="28"/>
      <c r="K81" s="172">
        <f>+K27+K43+K72+K77</f>
        <v>1.0000000000000002</v>
      </c>
      <c r="L81" s="173"/>
      <c r="M81" s="174"/>
      <c r="N81" s="175"/>
      <c r="O81" s="172">
        <f>+O27+O43+O72+O77</f>
        <v>0</v>
      </c>
      <c r="P81" s="7">
        <f t="shared" si="6"/>
        <v>147</v>
      </c>
      <c r="Q81" s="8"/>
    </row>
    <row r="82" spans="1:17" s="9" customFormat="1" ht="16.5" thickTop="1" thickBot="1" x14ac:dyDescent="0.3">
      <c r="A82" s="1"/>
      <c r="B82" s="28" t="s">
        <v>27</v>
      </c>
      <c r="C82" s="28"/>
      <c r="D82" s="158"/>
      <c r="E82" s="170" t="s">
        <v>57</v>
      </c>
      <c r="F82" s="170"/>
      <c r="G82" s="170"/>
      <c r="H82" s="170"/>
      <c r="I82" s="166">
        <f>+I79+I80</f>
        <v>1408.2832705199999</v>
      </c>
      <c r="J82" s="28"/>
      <c r="K82" s="176" t="s">
        <v>58</v>
      </c>
      <c r="L82" s="177"/>
      <c r="M82" s="178"/>
      <c r="N82" s="179"/>
      <c r="O82" s="176" t="s">
        <v>59</v>
      </c>
      <c r="P82" s="7">
        <f t="shared" si="6"/>
        <v>148</v>
      </c>
      <c r="Q82" s="8"/>
    </row>
    <row r="83" spans="1:17" s="9" customFormat="1" ht="16.5" thickTop="1" thickBot="1" x14ac:dyDescent="0.3">
      <c r="A83" s="1"/>
      <c r="B83" s="28" t="s">
        <v>27</v>
      </c>
      <c r="C83" s="28"/>
      <c r="D83" s="158"/>
      <c r="E83" s="180" t="s">
        <v>60</v>
      </c>
      <c r="F83" s="181"/>
      <c r="G83" s="181"/>
      <c r="H83" s="182"/>
      <c r="I83" s="183">
        <f>ROUND(I82,2)</f>
        <v>1408.28</v>
      </c>
      <c r="J83" s="152"/>
      <c r="K83" s="184"/>
      <c r="L83" s="185"/>
      <c r="M83" s="184"/>
      <c r="N83" s="185"/>
      <c r="O83" s="185"/>
      <c r="P83" s="7">
        <f t="shared" si="6"/>
        <v>149</v>
      </c>
      <c r="Q83" s="8"/>
    </row>
    <row r="84" spans="1:17" s="9" customFormat="1" ht="15.75" thickTop="1" x14ac:dyDescent="0.25">
      <c r="A84" s="1"/>
      <c r="B84" s="5"/>
      <c r="C84" s="5"/>
      <c r="D84" s="28"/>
      <c r="E84" s="101"/>
      <c r="F84" s="101"/>
      <c r="G84" s="101"/>
      <c r="H84" s="186"/>
      <c r="I84" s="101"/>
      <c r="J84" s="28"/>
      <c r="K84" s="14"/>
      <c r="L84" s="15"/>
      <c r="M84" s="14"/>
      <c r="N84" s="15"/>
      <c r="O84" s="15"/>
      <c r="P84" s="7">
        <f t="shared" si="6"/>
        <v>150</v>
      </c>
      <c r="Q84" s="8"/>
    </row>
    <row r="85" spans="1:17" s="9" customFormat="1" x14ac:dyDescent="0.25">
      <c r="A85" s="1"/>
      <c r="B85" s="5"/>
      <c r="C85" s="5"/>
      <c r="D85" s="28"/>
      <c r="E85" s="101"/>
      <c r="F85" s="101"/>
      <c r="G85" s="101"/>
      <c r="H85" s="186"/>
      <c r="I85" s="101"/>
      <c r="J85" s="28"/>
      <c r="K85" s="14"/>
      <c r="L85" s="15"/>
      <c r="M85" s="14"/>
      <c r="N85" s="15"/>
      <c r="O85" s="15"/>
      <c r="P85" s="7">
        <f t="shared" si="6"/>
        <v>151</v>
      </c>
      <c r="Q85" s="8"/>
    </row>
    <row r="86" spans="1:17" s="9" customFormat="1" ht="15.75" thickBot="1" x14ac:dyDescent="0.3">
      <c r="A86" s="1"/>
      <c r="B86" s="2"/>
      <c r="C86" s="2"/>
      <c r="D86" s="2"/>
      <c r="E86" s="2"/>
      <c r="F86" s="2"/>
      <c r="G86" s="2"/>
      <c r="H86" s="3"/>
      <c r="I86" s="4"/>
      <c r="J86" s="5"/>
      <c r="K86" s="6"/>
      <c r="L86" s="6"/>
      <c r="M86" s="6"/>
      <c r="N86" s="6"/>
      <c r="O86" s="6"/>
      <c r="P86" s="7"/>
      <c r="Q86" s="8"/>
    </row>
    <row r="87" spans="1:17" s="9" customFormat="1" ht="16.5" thickTop="1" thickBot="1" x14ac:dyDescent="0.3">
      <c r="A87" s="1"/>
      <c r="B87" s="10" t="s">
        <v>0</v>
      </c>
      <c r="C87" s="11" t="str">
        <f>'[1]PRESUPUESTO REFERENCIAL'!$B$6</f>
        <v>CONSTRUCCIÓN DEL MALECÓN EN LA PARROQUIA URBANA SATÉLITE LA AURORA</v>
      </c>
      <c r="D87" s="12"/>
      <c r="E87" s="12"/>
      <c r="F87" s="12"/>
      <c r="G87" s="12"/>
      <c r="H87" s="12"/>
      <c r="I87" s="13"/>
      <c r="J87" s="5"/>
      <c r="K87" s="14"/>
      <c r="L87" s="14"/>
      <c r="M87" s="14"/>
      <c r="N87" s="14"/>
      <c r="O87" s="15"/>
      <c r="P87" s="7"/>
      <c r="Q87" s="8"/>
    </row>
    <row r="88" spans="1:17" s="9" customFormat="1" ht="15.75" thickTop="1" x14ac:dyDescent="0.25">
      <c r="A88" s="1"/>
      <c r="B88" s="16" t="s">
        <v>1</v>
      </c>
      <c r="C88" s="17"/>
      <c r="D88" s="17"/>
      <c r="E88" s="17"/>
      <c r="F88" s="17"/>
      <c r="G88" s="17"/>
      <c r="H88" s="17"/>
      <c r="I88" s="18"/>
      <c r="J88" s="5"/>
      <c r="K88" s="14"/>
      <c r="L88" s="14"/>
      <c r="M88" s="14"/>
      <c r="N88" s="14"/>
      <c r="O88" s="15"/>
      <c r="P88" s="7"/>
      <c r="Q88" s="8"/>
    </row>
    <row r="89" spans="1:17" s="9" customFormat="1" x14ac:dyDescent="0.25">
      <c r="A89" s="1"/>
      <c r="B89" s="5"/>
      <c r="C89" s="5"/>
      <c r="D89" s="5"/>
      <c r="E89" s="5"/>
      <c r="F89" s="5"/>
      <c r="G89" s="19"/>
      <c r="H89" s="19"/>
      <c r="I89" s="19"/>
      <c r="J89" s="5"/>
      <c r="K89" s="14"/>
      <c r="L89" s="14"/>
      <c r="M89" s="14"/>
      <c r="N89" s="14"/>
      <c r="O89" s="15"/>
      <c r="P89" s="7"/>
      <c r="Q89" s="8"/>
    </row>
    <row r="90" spans="1:17" s="9" customFormat="1" x14ac:dyDescent="0.25">
      <c r="A90" s="1"/>
      <c r="B90" s="5"/>
      <c r="C90" s="20" t="s">
        <v>2</v>
      </c>
      <c r="D90" s="21" t="s">
        <v>3</v>
      </c>
      <c r="E90" s="22"/>
      <c r="F90" s="22"/>
      <c r="G90" s="19"/>
      <c r="H90" s="19"/>
      <c r="I90" s="19"/>
      <c r="J90" s="5"/>
      <c r="K90" s="14"/>
      <c r="L90" s="14"/>
      <c r="M90" s="14"/>
      <c r="N90" s="14"/>
      <c r="O90" s="15"/>
      <c r="P90" s="7"/>
      <c r="Q90" s="8"/>
    </row>
    <row r="91" spans="1:17" s="9" customFormat="1" x14ac:dyDescent="0.25">
      <c r="A91" s="1"/>
      <c r="B91" s="5"/>
      <c r="C91" s="20" t="s">
        <v>4</v>
      </c>
      <c r="D91" s="21" t="s">
        <v>5</v>
      </c>
      <c r="E91" s="5"/>
      <c r="F91" s="5"/>
      <c r="G91" s="19"/>
      <c r="H91" s="19"/>
      <c r="I91" s="19"/>
      <c r="J91" s="5"/>
      <c r="K91" s="14"/>
      <c r="L91" s="14"/>
      <c r="M91" s="14"/>
      <c r="N91" s="14"/>
      <c r="O91" s="15"/>
      <c r="P91" s="7"/>
      <c r="Q91" s="8"/>
    </row>
    <row r="92" spans="1:17" s="9" customFormat="1" x14ac:dyDescent="0.25">
      <c r="A92" s="1"/>
      <c r="B92" s="23"/>
      <c r="C92" s="2"/>
      <c r="D92" s="24"/>
      <c r="E92" s="2"/>
      <c r="F92" s="2"/>
      <c r="G92" s="19"/>
      <c r="H92" s="19"/>
      <c r="I92" s="19"/>
      <c r="J92" s="5"/>
      <c r="K92" s="14"/>
      <c r="L92" s="14"/>
      <c r="M92" s="14"/>
      <c r="N92" s="14"/>
      <c r="O92" s="15"/>
      <c r="P92" s="7"/>
      <c r="Q92" s="8"/>
    </row>
    <row r="93" spans="1:17" s="9" customFormat="1" ht="15.75" thickBot="1" x14ac:dyDescent="0.3">
      <c r="A93" s="1"/>
      <c r="B93" s="25" t="s">
        <v>6</v>
      </c>
      <c r="C93" s="26"/>
      <c r="D93" s="26"/>
      <c r="E93" s="26"/>
      <c r="F93" s="26"/>
      <c r="G93" s="26"/>
      <c r="H93" s="26"/>
      <c r="I93" s="27"/>
      <c r="J93" s="28"/>
      <c r="K93" s="29"/>
      <c r="L93" s="30"/>
      <c r="M93" s="30"/>
      <c r="N93" s="30"/>
      <c r="O93" s="31"/>
      <c r="P93" s="7"/>
      <c r="Q93" s="8"/>
    </row>
    <row r="94" spans="1:17" s="9" customFormat="1" ht="15.75" thickTop="1" x14ac:dyDescent="0.25">
      <c r="A94" s="1"/>
      <c r="B94" s="32"/>
      <c r="C94" s="33"/>
      <c r="D94" s="34"/>
      <c r="E94" s="34"/>
      <c r="F94" s="34"/>
      <c r="G94" s="34"/>
      <c r="H94" s="35"/>
      <c r="I94" s="36" t="s">
        <v>7</v>
      </c>
      <c r="J94" s="37"/>
      <c r="K94" s="38" t="s">
        <v>8</v>
      </c>
      <c r="L94" s="39"/>
      <c r="M94" s="39"/>
      <c r="N94" s="39"/>
      <c r="O94" s="40"/>
      <c r="P94" s="7"/>
      <c r="Q94" s="8"/>
    </row>
    <row r="95" spans="1:17" s="9" customFormat="1" x14ac:dyDescent="0.25">
      <c r="A95" s="1"/>
      <c r="B95" s="41" t="s">
        <v>9</v>
      </c>
      <c r="C95" s="42">
        <f>+'[1]PRESUPUESTO REFERENCIAL'!B1124</f>
        <v>1002</v>
      </c>
      <c r="D95" s="43"/>
      <c r="E95" s="41" t="s">
        <v>10</v>
      </c>
      <c r="F95" s="44" t="str">
        <f>+'[1]PRESUPUESTO REFERENCIAL'!D1124</f>
        <v>u</v>
      </c>
      <c r="G95" s="45"/>
      <c r="H95" s="46" t="s">
        <v>11</v>
      </c>
      <c r="I95" s="47">
        <v>3</v>
      </c>
      <c r="J95" s="37"/>
      <c r="K95" s="48"/>
      <c r="L95" s="49"/>
      <c r="M95" s="49"/>
      <c r="N95" s="49"/>
      <c r="O95" s="50"/>
      <c r="P95" s="7"/>
      <c r="Q95" s="8"/>
    </row>
    <row r="96" spans="1:17" s="9" customFormat="1" ht="15.75" thickBot="1" x14ac:dyDescent="0.3">
      <c r="A96" s="1"/>
      <c r="B96" s="51" t="s">
        <v>12</v>
      </c>
      <c r="C96" s="52" t="str">
        <f>+'[1]PRESUPUESTO REFERENCIAL'!C1124</f>
        <v>DUCTERIA METALICA RIGIDA 2" PARA BAJA TENSION</v>
      </c>
      <c r="D96" s="53"/>
      <c r="E96" s="53"/>
      <c r="F96" s="53"/>
      <c r="G96" s="53"/>
      <c r="H96" s="53"/>
      <c r="I96" s="54"/>
      <c r="J96" s="28"/>
      <c r="K96" s="55"/>
      <c r="L96" s="56"/>
      <c r="M96" s="56"/>
      <c r="N96" s="56"/>
      <c r="O96" s="57"/>
      <c r="P96" s="7"/>
      <c r="Q96" s="8"/>
    </row>
    <row r="97" spans="1:17" s="9" customFormat="1" ht="16.5" thickTop="1" thickBot="1" x14ac:dyDescent="0.3">
      <c r="A97" s="1"/>
      <c r="B97" s="58" t="s">
        <v>13</v>
      </c>
      <c r="C97" s="59"/>
      <c r="D97" s="59"/>
      <c r="E97" s="59"/>
      <c r="F97" s="59"/>
      <c r="G97" s="59"/>
      <c r="H97" s="59"/>
      <c r="I97" s="59"/>
      <c r="J97" s="60"/>
      <c r="K97" s="61" t="s">
        <v>14</v>
      </c>
      <c r="L97" s="61" t="s">
        <v>15</v>
      </c>
      <c r="M97" s="61" t="s">
        <v>16</v>
      </c>
      <c r="N97" s="61" t="s">
        <v>17</v>
      </c>
      <c r="O97" s="61" t="s">
        <v>18</v>
      </c>
      <c r="P97" s="7"/>
      <c r="Q97" s="8"/>
    </row>
    <row r="98" spans="1:17" s="9" customFormat="1" ht="22.5" thickTop="1" thickBot="1" x14ac:dyDescent="0.3">
      <c r="A98" s="1"/>
      <c r="B98" s="62" t="s">
        <v>19</v>
      </c>
      <c r="C98" s="62"/>
      <c r="D98" s="62"/>
      <c r="E98" s="63" t="s">
        <v>20</v>
      </c>
      <c r="F98" s="63" t="s">
        <v>21</v>
      </c>
      <c r="G98" s="63" t="s">
        <v>22</v>
      </c>
      <c r="H98" s="63" t="s">
        <v>23</v>
      </c>
      <c r="I98" s="63" t="s">
        <v>24</v>
      </c>
      <c r="J98" s="64"/>
      <c r="K98" s="61"/>
      <c r="L98" s="61"/>
      <c r="M98" s="61"/>
      <c r="N98" s="61"/>
      <c r="O98" s="61"/>
      <c r="P98" s="7">
        <f t="shared" ref="P98" si="7">ROW(A99)+65</f>
        <v>164</v>
      </c>
      <c r="Q98" s="8"/>
    </row>
    <row r="99" spans="1:17" s="9" customFormat="1" ht="16.5" customHeight="1" thickTop="1" thickBot="1" x14ac:dyDescent="0.3">
      <c r="A99" s="1" t="s">
        <v>25</v>
      </c>
      <c r="B99" s="65" t="str">
        <f>INDEX([1]EQUIPOS!$A$3:$I$326,MATCH('APUS2 (1001 - 1053)'!A99,[1]EQUIPOS!$A$3:$A$326,0),2)</f>
        <v>HERRAMIENTA MENOR (5% MO)</v>
      </c>
      <c r="C99" s="66"/>
      <c r="D99" s="67"/>
      <c r="E99" s="68" t="s">
        <v>26</v>
      </c>
      <c r="F99" s="68">
        <v>0.05</v>
      </c>
      <c r="G99" s="68" t="s">
        <v>27</v>
      </c>
      <c r="H99" s="68" t="s">
        <v>26</v>
      </c>
      <c r="I99" s="69">
        <f>I128*5%</f>
        <v>2.7030000000000003</v>
      </c>
      <c r="J99" s="64"/>
      <c r="K99" s="70">
        <f>((I99*100%)/$I$164)</f>
        <v>1.1926771476351636E-2</v>
      </c>
      <c r="L99" s="71">
        <f>INDEX([1]EQUIPOS!$A$3:$I$326,MATCH('APUS2 (1001 - 1053)'!A99,[1]EQUIPOS!$A$3:$A$326,0),6)</f>
        <v>4292100117</v>
      </c>
      <c r="M99" s="72" t="str">
        <f>INDEX([1]EQUIPOS!$A$3:$I$326,MATCH('APUS2 (1001 - 1053)'!A99,[1]EQUIPOS!$A$3:$A$326,0),7)</f>
        <v>NP</v>
      </c>
      <c r="N99" s="73">
        <f>INDEX([1]EQUIPOS!$A$3:$I$326,MATCH('APUS2 (1001 - 1053)'!A99,[1]EQUIPOS!$A$3:$A$326,0),8)</f>
        <v>0</v>
      </c>
      <c r="O99" s="74">
        <f>INDEX([1]EQUIPOS!$A$3:$I$326,MATCH('APUS2 (1001 - 1053)'!A99,[1]EQUIPOS!$A$3:$A$326,0),9)</f>
        <v>0</v>
      </c>
      <c r="P99" s="7">
        <f t="shared" ref="P99:P162" si="8">+P98+1</f>
        <v>165</v>
      </c>
      <c r="Q99" s="8">
        <f t="shared" ref="Q99" si="9">IF($A99=0," ",$P98)</f>
        <v>164</v>
      </c>
    </row>
    <row r="100" spans="1:17" s="9" customFormat="1" ht="16.5" thickTop="1" thickBot="1" x14ac:dyDescent="0.3">
      <c r="A100" s="1"/>
      <c r="B100" s="75"/>
      <c r="C100" s="76"/>
      <c r="D100" s="77"/>
      <c r="E100" s="78"/>
      <c r="F100" s="79"/>
      <c r="G100" s="79"/>
      <c r="H100" s="80"/>
      <c r="I100" s="81"/>
      <c r="J100" s="64"/>
      <c r="K100" s="70"/>
      <c r="L100" s="82"/>
      <c r="M100" s="83"/>
      <c r="N100" s="84"/>
      <c r="O100" s="85"/>
      <c r="P100" s="7">
        <f t="shared" si="8"/>
        <v>166</v>
      </c>
      <c r="Q100" s="8">
        <f t="shared" ref="Q100" si="10">+$Q99</f>
        <v>164</v>
      </c>
    </row>
    <row r="101" spans="1:17" s="9" customFormat="1" ht="16.5" thickTop="1" thickBot="1" x14ac:dyDescent="0.3">
      <c r="A101" s="1"/>
      <c r="B101" s="75"/>
      <c r="C101" s="76"/>
      <c r="D101" s="77"/>
      <c r="E101" s="78"/>
      <c r="F101" s="79"/>
      <c r="G101" s="79"/>
      <c r="H101" s="80"/>
      <c r="I101" s="81"/>
      <c r="J101" s="64"/>
      <c r="K101" s="70"/>
      <c r="L101" s="82"/>
      <c r="M101" s="83"/>
      <c r="N101" s="84"/>
      <c r="O101" s="85"/>
      <c r="P101" s="7">
        <f t="shared" si="8"/>
        <v>167</v>
      </c>
      <c r="Q101" s="8"/>
    </row>
    <row r="102" spans="1:17" s="9" customFormat="1" ht="16.5" thickTop="1" thickBot="1" x14ac:dyDescent="0.3">
      <c r="A102" s="1"/>
      <c r="B102" s="75"/>
      <c r="C102" s="76"/>
      <c r="D102" s="77"/>
      <c r="E102" s="78"/>
      <c r="F102" s="79"/>
      <c r="G102" s="79"/>
      <c r="H102" s="80"/>
      <c r="I102" s="81"/>
      <c r="J102" s="64"/>
      <c r="K102" s="70"/>
      <c r="L102" s="82"/>
      <c r="M102" s="83"/>
      <c r="N102" s="84"/>
      <c r="O102" s="85"/>
      <c r="P102" s="7">
        <f t="shared" si="8"/>
        <v>168</v>
      </c>
      <c r="Q102" s="8"/>
    </row>
    <row r="103" spans="1:17" s="9" customFormat="1" ht="16.5" thickTop="1" thickBot="1" x14ac:dyDescent="0.3">
      <c r="A103" s="1"/>
      <c r="B103" s="75"/>
      <c r="C103" s="76"/>
      <c r="D103" s="77"/>
      <c r="E103" s="78"/>
      <c r="F103" s="79"/>
      <c r="G103" s="79"/>
      <c r="H103" s="80"/>
      <c r="I103" s="81"/>
      <c r="J103" s="64"/>
      <c r="K103" s="70"/>
      <c r="L103" s="82"/>
      <c r="M103" s="83"/>
      <c r="N103" s="84"/>
      <c r="O103" s="85"/>
      <c r="P103" s="7">
        <f t="shared" si="8"/>
        <v>169</v>
      </c>
      <c r="Q103" s="8"/>
    </row>
    <row r="104" spans="1:17" s="9" customFormat="1" ht="16.5" thickTop="1" thickBot="1" x14ac:dyDescent="0.3">
      <c r="A104" s="1"/>
      <c r="B104" s="75"/>
      <c r="C104" s="76"/>
      <c r="D104" s="77"/>
      <c r="E104" s="78"/>
      <c r="F104" s="79"/>
      <c r="G104" s="86"/>
      <c r="H104" s="80"/>
      <c r="I104" s="81"/>
      <c r="J104" s="64"/>
      <c r="K104" s="87"/>
      <c r="L104" s="82"/>
      <c r="M104" s="83"/>
      <c r="N104" s="84"/>
      <c r="O104" s="85"/>
      <c r="P104" s="7">
        <f t="shared" si="8"/>
        <v>170</v>
      </c>
      <c r="Q104" s="8"/>
    </row>
    <row r="105" spans="1:17" s="9" customFormat="1" ht="16.5" thickTop="1" thickBot="1" x14ac:dyDescent="0.3">
      <c r="A105" s="1"/>
      <c r="B105" s="75"/>
      <c r="C105" s="76"/>
      <c r="D105" s="77"/>
      <c r="E105" s="78"/>
      <c r="F105" s="79"/>
      <c r="G105" s="86"/>
      <c r="H105" s="80"/>
      <c r="I105" s="81"/>
      <c r="J105" s="64"/>
      <c r="K105" s="87"/>
      <c r="L105" s="82"/>
      <c r="M105" s="83"/>
      <c r="N105" s="84"/>
      <c r="O105" s="85"/>
      <c r="P105" s="7">
        <f t="shared" si="8"/>
        <v>171</v>
      </c>
      <c r="Q105" s="8"/>
    </row>
    <row r="106" spans="1:17" s="9" customFormat="1" ht="16.5" thickTop="1" thickBot="1" x14ac:dyDescent="0.3">
      <c r="A106" s="1"/>
      <c r="B106" s="75"/>
      <c r="C106" s="76"/>
      <c r="D106" s="77"/>
      <c r="E106" s="78"/>
      <c r="F106" s="79"/>
      <c r="G106" s="86"/>
      <c r="H106" s="80"/>
      <c r="I106" s="81"/>
      <c r="J106" s="64"/>
      <c r="K106" s="87"/>
      <c r="L106" s="82"/>
      <c r="M106" s="83"/>
      <c r="N106" s="84"/>
      <c r="O106" s="85"/>
      <c r="P106" s="7">
        <f t="shared" si="8"/>
        <v>172</v>
      </c>
      <c r="Q106" s="8"/>
    </row>
    <row r="107" spans="1:17" s="9" customFormat="1" ht="16.5" thickTop="1" thickBot="1" x14ac:dyDescent="0.3">
      <c r="A107" s="1"/>
      <c r="B107" s="75"/>
      <c r="C107" s="76"/>
      <c r="D107" s="77"/>
      <c r="E107" s="78"/>
      <c r="F107" s="79"/>
      <c r="G107" s="86"/>
      <c r="H107" s="80"/>
      <c r="I107" s="81"/>
      <c r="J107" s="64"/>
      <c r="K107" s="87"/>
      <c r="L107" s="82"/>
      <c r="M107" s="83"/>
      <c r="N107" s="84"/>
      <c r="O107" s="85"/>
      <c r="P107" s="7">
        <f t="shared" si="8"/>
        <v>173</v>
      </c>
      <c r="Q107" s="8"/>
    </row>
    <row r="108" spans="1:17" s="9" customFormat="1" ht="16.5" thickTop="1" thickBot="1" x14ac:dyDescent="0.3">
      <c r="A108" s="1"/>
      <c r="B108" s="75"/>
      <c r="C108" s="76"/>
      <c r="D108" s="77"/>
      <c r="E108" s="78"/>
      <c r="F108" s="79"/>
      <c r="G108" s="86"/>
      <c r="H108" s="80"/>
      <c r="I108" s="81"/>
      <c r="J108" s="64"/>
      <c r="K108" s="87"/>
      <c r="L108" s="82"/>
      <c r="M108" s="83"/>
      <c r="N108" s="84"/>
      <c r="O108" s="85"/>
      <c r="P108" s="7">
        <f t="shared" si="8"/>
        <v>174</v>
      </c>
      <c r="Q108" s="8"/>
    </row>
    <row r="109" spans="1:17" s="9" customFormat="1" ht="16.5" thickTop="1" thickBot="1" x14ac:dyDescent="0.3">
      <c r="A109" s="1"/>
      <c r="B109" s="75"/>
      <c r="C109" s="76"/>
      <c r="D109" s="77"/>
      <c r="E109" s="78"/>
      <c r="F109" s="79"/>
      <c r="G109" s="86"/>
      <c r="H109" s="80"/>
      <c r="I109" s="81"/>
      <c r="J109" s="64"/>
      <c r="K109" s="87"/>
      <c r="L109" s="82"/>
      <c r="M109" s="83"/>
      <c r="N109" s="84"/>
      <c r="O109" s="85"/>
      <c r="P109" s="7">
        <f t="shared" si="8"/>
        <v>175</v>
      </c>
      <c r="Q109" s="8"/>
    </row>
    <row r="110" spans="1:17" s="9" customFormat="1" ht="16.5" thickTop="1" thickBot="1" x14ac:dyDescent="0.3">
      <c r="A110" s="1"/>
      <c r="B110" s="75"/>
      <c r="C110" s="76"/>
      <c r="D110" s="77"/>
      <c r="E110" s="78"/>
      <c r="F110" s="79"/>
      <c r="G110" s="86"/>
      <c r="H110" s="80"/>
      <c r="I110" s="81"/>
      <c r="J110" s="64"/>
      <c r="K110" s="87"/>
      <c r="L110" s="82"/>
      <c r="M110" s="83"/>
      <c r="N110" s="84"/>
      <c r="O110" s="85"/>
      <c r="P110" s="7">
        <f t="shared" si="8"/>
        <v>176</v>
      </c>
      <c r="Q110" s="8"/>
    </row>
    <row r="111" spans="1:17" s="9" customFormat="1" ht="16.5" thickTop="1" thickBot="1" x14ac:dyDescent="0.3">
      <c r="A111" s="1"/>
      <c r="B111" s="88"/>
      <c r="C111" s="89"/>
      <c r="D111" s="90"/>
      <c r="E111" s="91"/>
      <c r="F111" s="92"/>
      <c r="G111" s="93"/>
      <c r="H111" s="94"/>
      <c r="I111" s="95"/>
      <c r="J111" s="64"/>
      <c r="K111" s="96"/>
      <c r="L111" s="97"/>
      <c r="M111" s="98"/>
      <c r="N111" s="99"/>
      <c r="O111" s="100"/>
      <c r="P111" s="7">
        <f t="shared" si="8"/>
        <v>177</v>
      </c>
      <c r="Q111" s="8"/>
    </row>
    <row r="112" spans="1:17" s="9" customFormat="1" ht="16.5" thickTop="1" thickBot="1" x14ac:dyDescent="0.3">
      <c r="A112" s="1"/>
      <c r="B112" s="101"/>
      <c r="C112" s="101"/>
      <c r="D112" s="101"/>
      <c r="E112" s="101"/>
      <c r="F112" s="101"/>
      <c r="G112" s="101"/>
      <c r="H112" s="102" t="s">
        <v>29</v>
      </c>
      <c r="I112" s="103">
        <f>SUM(I99:I111)</f>
        <v>2.7030000000000003</v>
      </c>
      <c r="J112" s="104"/>
      <c r="K112" s="105">
        <f>SUM(K99:K111)</f>
        <v>1.1926771476351636E-2</v>
      </c>
      <c r="L112" s="106"/>
      <c r="M112" s="107"/>
      <c r="N112" s="108"/>
      <c r="O112" s="105">
        <f>SUM(O99:O111)</f>
        <v>0</v>
      </c>
      <c r="P112" s="7">
        <f t="shared" si="8"/>
        <v>178</v>
      </c>
      <c r="Q112" s="8"/>
    </row>
    <row r="113" spans="1:17" s="9" customFormat="1" ht="16.5" thickTop="1" thickBot="1" x14ac:dyDescent="0.3">
      <c r="A113" s="1"/>
      <c r="B113" s="58" t="s">
        <v>30</v>
      </c>
      <c r="C113" s="109"/>
      <c r="D113" s="109"/>
      <c r="E113" s="109"/>
      <c r="F113" s="109"/>
      <c r="G113" s="109"/>
      <c r="H113" s="110"/>
      <c r="I113" s="111"/>
      <c r="J113" s="60"/>
      <c r="K113" s="61" t="s">
        <v>14</v>
      </c>
      <c r="L113" s="61" t="s">
        <v>15</v>
      </c>
      <c r="M113" s="61" t="s">
        <v>16</v>
      </c>
      <c r="N113" s="61" t="s">
        <v>17</v>
      </c>
      <c r="O113" s="61" t="s">
        <v>18</v>
      </c>
      <c r="P113" s="7">
        <f t="shared" si="8"/>
        <v>179</v>
      </c>
      <c r="Q113" s="8"/>
    </row>
    <row r="114" spans="1:17" s="9" customFormat="1" ht="22.5" thickTop="1" thickBot="1" x14ac:dyDescent="0.3">
      <c r="A114" s="1"/>
      <c r="B114" s="112" t="s">
        <v>31</v>
      </c>
      <c r="C114" s="113"/>
      <c r="D114" s="114"/>
      <c r="E114" s="115" t="s">
        <v>20</v>
      </c>
      <c r="F114" s="115" t="s">
        <v>32</v>
      </c>
      <c r="G114" s="63" t="s">
        <v>33</v>
      </c>
      <c r="H114" s="116" t="s">
        <v>23</v>
      </c>
      <c r="I114" s="116" t="s">
        <v>34</v>
      </c>
      <c r="J114" s="28"/>
      <c r="K114" s="61"/>
      <c r="L114" s="61"/>
      <c r="M114" s="61"/>
      <c r="N114" s="61"/>
      <c r="O114" s="61"/>
      <c r="P114" s="7">
        <f t="shared" si="8"/>
        <v>180</v>
      </c>
      <c r="Q114" s="8"/>
    </row>
    <row r="115" spans="1:17" s="9" customFormat="1" ht="16.5" thickTop="1" thickBot="1" x14ac:dyDescent="0.3">
      <c r="A115" s="1" t="s">
        <v>38</v>
      </c>
      <c r="B115" s="65" t="str">
        <f>INDEX([1]SUELDOS!$B$3:$O$294,MATCH('APUS2 (1001 - 1053)'!A115,[1]SUELDOS!$B$3:$B$294,0),2)</f>
        <v>PEON</v>
      </c>
      <c r="C115" s="66"/>
      <c r="D115" s="67"/>
      <c r="E115" s="68">
        <v>1</v>
      </c>
      <c r="F115" s="68">
        <f>INDEX([1]SUELDOS!$B$3:$O$294,MATCH('APUS2 (1001 - 1053)'!A115,[1]SUELDOS!$B$3:$B$294,0),10)</f>
        <v>4.2300000000000004</v>
      </c>
      <c r="G115" s="79">
        <f t="shared" ref="G115:G118" si="11">+E115*F115</f>
        <v>4.2300000000000004</v>
      </c>
      <c r="H115" s="69">
        <f>I95</f>
        <v>3</v>
      </c>
      <c r="I115" s="81">
        <f t="shared" ref="I115:I118" si="12">G115*H115</f>
        <v>12.690000000000001</v>
      </c>
      <c r="J115" s="64"/>
      <c r="K115" s="70">
        <f t="shared" ref="K115:K118" si="13">((I115*100%)/$I$164)</f>
        <v>5.5993610815724106E-2</v>
      </c>
      <c r="L115" s="117">
        <f>INDEX([1]SUELDOS!$B$3:$O$294,MATCH('APUS2 (1001 - 1053)'!A115,[1]SUELDOS!$B$3:$B$294,0),11)</f>
        <v>851230012</v>
      </c>
      <c r="M115" s="118" t="str">
        <f>INDEX([1]SUELDOS!$B$3:$O$294,MATCH('APUS2 (1001 - 1053)'!A115,[1]SUELDOS!$B$3:$B$294,0),12)</f>
        <v>NP</v>
      </c>
      <c r="N115" s="119">
        <f>INDEX([1]SUELDOS!$B$3:$O$294,MATCH('APUS2 (1001 - 1053)'!A115,[1]SUELDOS!$B$3:$B$294,0),13)</f>
        <v>0</v>
      </c>
      <c r="O115" s="120">
        <f>INDEX([1]SUELDOS!$B$3:$O$294,MATCH('APUS2 (1001 - 1053)'!A115,[1]SUELDOS!$B$3:$B$294,0),14)</f>
        <v>0</v>
      </c>
      <c r="P115" s="7">
        <f t="shared" si="8"/>
        <v>181</v>
      </c>
      <c r="Q115" s="8">
        <f t="shared" ref="Q115" si="14">+Q99</f>
        <v>164</v>
      </c>
    </row>
    <row r="116" spans="1:17" s="9" customFormat="1" ht="16.5" customHeight="1" thickTop="1" thickBot="1" x14ac:dyDescent="0.3">
      <c r="A116" s="1" t="s">
        <v>35</v>
      </c>
      <c r="B116" s="75" t="str">
        <f>INDEX([1]SUELDOS!$B$3:$O$294,MATCH('APUS2 (1001 - 1053)'!A116,[1]SUELDOS!$B$3:$B$294,0),2)</f>
        <v xml:space="preserve">ELECTRICISTA O INSTALADOR DE REVESTIMIENTO EN GENERAL </v>
      </c>
      <c r="C116" s="76"/>
      <c r="D116" s="77"/>
      <c r="E116" s="79">
        <v>1</v>
      </c>
      <c r="F116" s="79">
        <f>INDEX([1]SUELDOS!$B$3:$O$294,MATCH('APUS2 (1001 - 1053)'!A116,[1]SUELDOS!$B$3:$B$294,0),10)</f>
        <v>4.28</v>
      </c>
      <c r="G116" s="79">
        <f t="shared" si="11"/>
        <v>4.28</v>
      </c>
      <c r="H116" s="80">
        <f>I95</f>
        <v>3</v>
      </c>
      <c r="I116" s="81">
        <f t="shared" si="12"/>
        <v>12.84</v>
      </c>
      <c r="J116" s="64"/>
      <c r="K116" s="70">
        <f t="shared" si="13"/>
        <v>5.6655473827730292E-2</v>
      </c>
      <c r="L116" s="82">
        <f>INDEX([1]SUELDOS!$B$3:$O$294,MATCH('APUS2 (1001 - 1053)'!A116,[1]SUELDOS!$B$3:$B$294,0),11)</f>
        <v>546110012</v>
      </c>
      <c r="M116" s="82" t="str">
        <f>INDEX([1]SUELDOS!$B$3:$O$294,MATCH('APUS2 (1001 - 1053)'!A116,[1]SUELDOS!$B$3:$B$294,0),12)</f>
        <v>NP</v>
      </c>
      <c r="N116" s="121">
        <f>INDEX([1]SUELDOS!$B$3:$O$294,MATCH('APUS2 (1001 - 1053)'!A116,[1]SUELDOS!$B$3:$B$294,0),13)</f>
        <v>0</v>
      </c>
      <c r="O116" s="85">
        <f>INDEX([1]SUELDOS!$B$3:$O$294,MATCH('APUS2 (1001 - 1053)'!A116,[1]SUELDOS!$B$3:$B$294,0),14)</f>
        <v>0</v>
      </c>
      <c r="P116" s="7">
        <f t="shared" si="8"/>
        <v>182</v>
      </c>
      <c r="Q116" s="8"/>
    </row>
    <row r="117" spans="1:17" s="9" customFormat="1" ht="16.5" customHeight="1" thickTop="1" thickBot="1" x14ac:dyDescent="0.3">
      <c r="A117" s="1" t="s">
        <v>36</v>
      </c>
      <c r="B117" s="75" t="str">
        <f>INDEX([1]SUELDOS!$B$3:$O$294,MATCH('APUS2 (1001 - 1053)'!A117,[1]SUELDOS!$B$3:$B$294,0),2)</f>
        <v>MAESTRO ELECTRICO/LINIERO/SUBESTACIONES</v>
      </c>
      <c r="C117" s="76"/>
      <c r="D117" s="77"/>
      <c r="E117" s="79">
        <v>1</v>
      </c>
      <c r="F117" s="79">
        <f>INDEX([1]SUELDOS!$B$3:$O$294,MATCH('APUS2 (1001 - 1053)'!A117,[1]SUELDOS!$B$3:$B$294,0),10)</f>
        <v>4.75</v>
      </c>
      <c r="G117" s="79">
        <f t="shared" si="11"/>
        <v>4.75</v>
      </c>
      <c r="H117" s="80">
        <f>I95</f>
        <v>3</v>
      </c>
      <c r="I117" s="81">
        <f t="shared" si="12"/>
        <v>14.25</v>
      </c>
      <c r="J117" s="64"/>
      <c r="K117" s="70">
        <f t="shared" si="13"/>
        <v>6.2876986140588523E-2</v>
      </c>
      <c r="L117" s="82">
        <f>INDEX([1]SUELDOS!$B$3:$O$294,MATCH('APUS2 (1001 - 1053)'!A117,[1]SUELDOS!$B$3:$B$294,0),11)</f>
        <v>851230012</v>
      </c>
      <c r="M117" s="82" t="str">
        <f>INDEX([1]SUELDOS!$B$3:$O$294,MATCH('APUS2 (1001 - 1053)'!A117,[1]SUELDOS!$B$3:$B$294,0),12)</f>
        <v>NP</v>
      </c>
      <c r="N117" s="121">
        <f>INDEX([1]SUELDOS!$B$3:$O$294,MATCH('APUS2 (1001 - 1053)'!A117,[1]SUELDOS!$B$3:$B$294,0),13)</f>
        <v>0</v>
      </c>
      <c r="O117" s="85">
        <f>INDEX([1]SUELDOS!$B$3:$O$294,MATCH('APUS2 (1001 - 1053)'!A117,[1]SUELDOS!$B$3:$B$294,0),14)</f>
        <v>0</v>
      </c>
      <c r="P117" s="7">
        <f t="shared" si="8"/>
        <v>183</v>
      </c>
      <c r="Q117" s="8"/>
    </row>
    <row r="118" spans="1:17" s="9" customFormat="1" ht="16.5" customHeight="1" thickTop="1" thickBot="1" x14ac:dyDescent="0.3">
      <c r="A118" s="1" t="s">
        <v>37</v>
      </c>
      <c r="B118" s="75" t="str">
        <f>INDEX([1]SUELDOS!$B$3:$O$294,MATCH('APUS2 (1001 - 1053)'!A118,[1]SUELDOS!$B$3:$B$294,0),2)</f>
        <v>SUPERVISOR ELECTRICO GENERAL / SUPERVISOR SANITARIO GENERAL</v>
      </c>
      <c r="C118" s="76"/>
      <c r="D118" s="77"/>
      <c r="E118" s="79">
        <v>1</v>
      </c>
      <c r="F118" s="79">
        <f>INDEX([1]SUELDOS!$B$3:$O$294,MATCH('APUS2 (1001 - 1053)'!A118,[1]SUELDOS!$B$3:$B$294,0),10)</f>
        <v>4.76</v>
      </c>
      <c r="G118" s="79">
        <f t="shared" si="11"/>
        <v>4.76</v>
      </c>
      <c r="H118" s="80">
        <f>I95</f>
        <v>3</v>
      </c>
      <c r="I118" s="81">
        <f t="shared" si="12"/>
        <v>14.28</v>
      </c>
      <c r="J118" s="64"/>
      <c r="K118" s="70">
        <f t="shared" si="13"/>
        <v>6.3009358742989768E-2</v>
      </c>
      <c r="L118" s="82">
        <f>INDEX([1]SUELDOS!$B$3:$O$294,MATCH('APUS2 (1001 - 1053)'!A118,[1]SUELDOS!$B$3:$B$294,0),11)</f>
        <v>851230012</v>
      </c>
      <c r="M118" s="82" t="str">
        <f>INDEX([1]SUELDOS!$B$3:$O$294,MATCH('APUS2 (1001 - 1053)'!A118,[1]SUELDOS!$B$3:$B$294,0),12)</f>
        <v>NP</v>
      </c>
      <c r="N118" s="121">
        <f>INDEX([1]SUELDOS!$B$3:$O$294,MATCH('APUS2 (1001 - 1053)'!A118,[1]SUELDOS!$B$3:$B$294,0),13)</f>
        <v>0</v>
      </c>
      <c r="O118" s="85">
        <f>INDEX([1]SUELDOS!$B$3:$O$294,MATCH('APUS2 (1001 - 1053)'!A118,[1]SUELDOS!$B$3:$B$294,0),14)</f>
        <v>0</v>
      </c>
      <c r="P118" s="7">
        <f t="shared" si="8"/>
        <v>184</v>
      </c>
      <c r="Q118" s="8"/>
    </row>
    <row r="119" spans="1:17" s="9" customFormat="1" ht="16.5" thickTop="1" thickBot="1" x14ac:dyDescent="0.3">
      <c r="A119" s="1"/>
      <c r="B119" s="75"/>
      <c r="C119" s="76"/>
      <c r="D119" s="77"/>
      <c r="E119" s="79"/>
      <c r="F119" s="79"/>
      <c r="G119" s="79"/>
      <c r="H119" s="80"/>
      <c r="I119" s="81"/>
      <c r="J119" s="64"/>
      <c r="K119" s="70"/>
      <c r="L119" s="82"/>
      <c r="M119" s="82"/>
      <c r="N119" s="121"/>
      <c r="O119" s="85"/>
      <c r="P119" s="7">
        <f t="shared" si="8"/>
        <v>185</v>
      </c>
      <c r="Q119" s="8"/>
    </row>
    <row r="120" spans="1:17" s="9" customFormat="1" ht="16.5" thickTop="1" thickBot="1" x14ac:dyDescent="0.3">
      <c r="A120" s="1"/>
      <c r="B120" s="75"/>
      <c r="C120" s="76"/>
      <c r="D120" s="77"/>
      <c r="E120" s="79"/>
      <c r="F120" s="79"/>
      <c r="G120" s="79"/>
      <c r="H120" s="80"/>
      <c r="I120" s="81"/>
      <c r="J120" s="64"/>
      <c r="K120" s="70"/>
      <c r="L120" s="82"/>
      <c r="M120" s="82"/>
      <c r="N120" s="121"/>
      <c r="O120" s="85"/>
      <c r="P120" s="7">
        <f t="shared" si="8"/>
        <v>186</v>
      </c>
      <c r="Q120" s="8"/>
    </row>
    <row r="121" spans="1:17" s="9" customFormat="1" ht="16.5" thickTop="1" thickBot="1" x14ac:dyDescent="0.3">
      <c r="A121" s="1"/>
      <c r="B121" s="75"/>
      <c r="C121" s="76"/>
      <c r="D121" s="77"/>
      <c r="E121" s="78"/>
      <c r="F121" s="79"/>
      <c r="G121" s="79"/>
      <c r="H121" s="80"/>
      <c r="I121" s="81"/>
      <c r="J121" s="64"/>
      <c r="K121" s="70"/>
      <c r="L121" s="82"/>
      <c r="M121" s="82"/>
      <c r="N121" s="121"/>
      <c r="O121" s="85"/>
      <c r="P121" s="7">
        <f t="shared" si="8"/>
        <v>187</v>
      </c>
      <c r="Q121" s="8"/>
    </row>
    <row r="122" spans="1:17" s="9" customFormat="1" ht="16.5" thickTop="1" thickBot="1" x14ac:dyDescent="0.3">
      <c r="A122" s="1"/>
      <c r="B122" s="75"/>
      <c r="C122" s="76"/>
      <c r="D122" s="77"/>
      <c r="E122" s="78"/>
      <c r="F122" s="79"/>
      <c r="G122" s="79"/>
      <c r="H122" s="80"/>
      <c r="I122" s="81"/>
      <c r="J122" s="64"/>
      <c r="K122" s="87"/>
      <c r="L122" s="82"/>
      <c r="M122" s="82"/>
      <c r="N122" s="121"/>
      <c r="O122" s="85"/>
      <c r="P122" s="7">
        <f t="shared" si="8"/>
        <v>188</v>
      </c>
      <c r="Q122" s="8"/>
    </row>
    <row r="123" spans="1:17" s="9" customFormat="1" ht="16.5" thickTop="1" thickBot="1" x14ac:dyDescent="0.3">
      <c r="A123" s="1"/>
      <c r="B123" s="75"/>
      <c r="C123" s="76"/>
      <c r="D123" s="77"/>
      <c r="E123" s="78"/>
      <c r="F123" s="79"/>
      <c r="G123" s="79"/>
      <c r="H123" s="80"/>
      <c r="I123" s="81"/>
      <c r="J123" s="64"/>
      <c r="K123" s="87"/>
      <c r="L123" s="82"/>
      <c r="M123" s="82"/>
      <c r="N123" s="121"/>
      <c r="O123" s="85"/>
      <c r="P123" s="7">
        <f t="shared" si="8"/>
        <v>189</v>
      </c>
      <c r="Q123" s="8"/>
    </row>
    <row r="124" spans="1:17" s="9" customFormat="1" ht="16.5" thickTop="1" thickBot="1" x14ac:dyDescent="0.3">
      <c r="A124" s="1"/>
      <c r="B124" s="75"/>
      <c r="C124" s="76"/>
      <c r="D124" s="77"/>
      <c r="E124" s="78"/>
      <c r="F124" s="79"/>
      <c r="G124" s="79"/>
      <c r="H124" s="80"/>
      <c r="I124" s="81"/>
      <c r="J124" s="64"/>
      <c r="K124" s="87"/>
      <c r="L124" s="82"/>
      <c r="M124" s="82"/>
      <c r="N124" s="121"/>
      <c r="O124" s="85"/>
      <c r="P124" s="7">
        <f t="shared" si="8"/>
        <v>190</v>
      </c>
      <c r="Q124" s="8"/>
    </row>
    <row r="125" spans="1:17" s="9" customFormat="1" ht="16.5" thickTop="1" thickBot="1" x14ac:dyDescent="0.3">
      <c r="A125" s="1"/>
      <c r="B125" s="75"/>
      <c r="C125" s="76"/>
      <c r="D125" s="77"/>
      <c r="E125" s="78"/>
      <c r="F125" s="79"/>
      <c r="G125" s="79"/>
      <c r="H125" s="80"/>
      <c r="I125" s="81"/>
      <c r="J125" s="64"/>
      <c r="K125" s="87"/>
      <c r="L125" s="82"/>
      <c r="M125" s="82"/>
      <c r="N125" s="121"/>
      <c r="O125" s="85"/>
      <c r="P125" s="7">
        <f t="shared" si="8"/>
        <v>191</v>
      </c>
      <c r="Q125" s="8"/>
    </row>
    <row r="126" spans="1:17" s="9" customFormat="1" ht="16.5" thickTop="1" thickBot="1" x14ac:dyDescent="0.3">
      <c r="A126" s="1"/>
      <c r="B126" s="75"/>
      <c r="C126" s="76"/>
      <c r="D126" s="77"/>
      <c r="E126" s="78"/>
      <c r="F126" s="79"/>
      <c r="G126" s="79"/>
      <c r="H126" s="80"/>
      <c r="I126" s="81"/>
      <c r="J126" s="64"/>
      <c r="K126" s="87"/>
      <c r="L126" s="82"/>
      <c r="M126" s="82"/>
      <c r="N126" s="121"/>
      <c r="O126" s="85"/>
      <c r="P126" s="7">
        <f t="shared" si="8"/>
        <v>192</v>
      </c>
      <c r="Q126" s="8"/>
    </row>
    <row r="127" spans="1:17" s="9" customFormat="1" ht="16.5" thickTop="1" thickBot="1" x14ac:dyDescent="0.3">
      <c r="A127" s="1"/>
      <c r="B127" s="122" t="s">
        <v>26</v>
      </c>
      <c r="C127" s="123"/>
      <c r="D127" s="124"/>
      <c r="E127" s="91" t="s">
        <v>26</v>
      </c>
      <c r="F127" s="125" t="s">
        <v>26</v>
      </c>
      <c r="G127" s="126" t="s">
        <v>26</v>
      </c>
      <c r="H127" s="94" t="s">
        <v>26</v>
      </c>
      <c r="I127" s="127" t="s">
        <v>26</v>
      </c>
      <c r="J127" s="64"/>
      <c r="K127" s="96" t="s">
        <v>26</v>
      </c>
      <c r="L127" s="97" t="s">
        <v>26</v>
      </c>
      <c r="M127" s="98" t="s">
        <v>26</v>
      </c>
      <c r="N127" s="99" t="s">
        <v>26</v>
      </c>
      <c r="O127" s="100" t="s">
        <v>26</v>
      </c>
      <c r="P127" s="7">
        <f t="shared" si="8"/>
        <v>193</v>
      </c>
      <c r="Q127" s="8"/>
    </row>
    <row r="128" spans="1:17" s="9" customFormat="1" ht="16.5" thickTop="1" thickBot="1" x14ac:dyDescent="0.3">
      <c r="A128" s="1"/>
      <c r="B128" s="101"/>
      <c r="C128" s="101"/>
      <c r="D128" s="101"/>
      <c r="E128" s="101"/>
      <c r="F128" s="101"/>
      <c r="G128" s="101"/>
      <c r="H128" s="128" t="s">
        <v>39</v>
      </c>
      <c r="I128" s="103">
        <f>SUM(I115:I127)</f>
        <v>54.06</v>
      </c>
      <c r="J128" s="104"/>
      <c r="K128" s="105">
        <f>SUM(K115:K127)</f>
        <v>0.23853542952703269</v>
      </c>
      <c r="L128" s="106"/>
      <c r="M128" s="107"/>
      <c r="N128" s="108"/>
      <c r="O128" s="105">
        <f>SUM(O115:O127)</f>
        <v>0</v>
      </c>
      <c r="P128" s="7">
        <f t="shared" si="8"/>
        <v>194</v>
      </c>
      <c r="Q128" s="8"/>
    </row>
    <row r="129" spans="1:17" s="9" customFormat="1" ht="16.5" thickTop="1" thickBot="1" x14ac:dyDescent="0.3">
      <c r="A129" s="1"/>
      <c r="B129" s="58" t="s">
        <v>40</v>
      </c>
      <c r="C129" s="109"/>
      <c r="D129" s="109"/>
      <c r="E129" s="109"/>
      <c r="F129" s="109"/>
      <c r="G129" s="109"/>
      <c r="H129" s="110"/>
      <c r="I129" s="111"/>
      <c r="J129" s="60"/>
      <c r="K129" s="61" t="s">
        <v>14</v>
      </c>
      <c r="L129" s="61" t="s">
        <v>15</v>
      </c>
      <c r="M129" s="61" t="s">
        <v>16</v>
      </c>
      <c r="N129" s="61" t="s">
        <v>17</v>
      </c>
      <c r="O129" s="61" t="s">
        <v>18</v>
      </c>
      <c r="P129" s="7">
        <f t="shared" si="8"/>
        <v>195</v>
      </c>
      <c r="Q129" s="8"/>
    </row>
    <row r="130" spans="1:17" s="9" customFormat="1" ht="22.5" thickTop="1" thickBot="1" x14ac:dyDescent="0.3">
      <c r="A130" s="1"/>
      <c r="B130" s="112" t="s">
        <v>41</v>
      </c>
      <c r="C130" s="113"/>
      <c r="D130" s="113"/>
      <c r="E130" s="114"/>
      <c r="F130" s="63" t="s">
        <v>42</v>
      </c>
      <c r="G130" s="63" t="s">
        <v>20</v>
      </c>
      <c r="H130" s="63" t="s">
        <v>34</v>
      </c>
      <c r="I130" s="63" t="s">
        <v>24</v>
      </c>
      <c r="J130" s="28"/>
      <c r="K130" s="61"/>
      <c r="L130" s="61"/>
      <c r="M130" s="61"/>
      <c r="N130" s="61"/>
      <c r="O130" s="61"/>
      <c r="P130" s="7">
        <f t="shared" si="8"/>
        <v>196</v>
      </c>
      <c r="Q130" s="8"/>
    </row>
    <row r="131" spans="1:17" s="9" customFormat="1" ht="15.75" customHeight="1" thickTop="1" x14ac:dyDescent="0.25">
      <c r="A131" s="1" t="s">
        <v>61</v>
      </c>
      <c r="B131" s="129" t="str">
        <f>INDEX('[1]MATERIAL-TRANSPORTE'!$A$3:$K$1016,MATCH('APUS2 (1001 - 1053)'!A131,'[1]MATERIAL-TRANSPORTE'!$A$3:$A$1016,0),2)</f>
        <v>TUBO RIGIDO DE Ø 2"</v>
      </c>
      <c r="C131" s="130"/>
      <c r="D131" s="130"/>
      <c r="E131" s="131"/>
      <c r="F131" s="132" t="str">
        <f>INDEX('[1]MATERIAL-TRANSPORTE'!$A$3:$K$1016,MATCH('APUS2 (1001 - 1053)'!A131,'[1]MATERIAL-TRANSPORTE'!$A$3:$A$1016,0),6)</f>
        <v>u</v>
      </c>
      <c r="G131" s="80">
        <v>2.5</v>
      </c>
      <c r="H131" s="80">
        <f>INDEX('[1]MATERIAL-TRANSPORTE'!$A$3:$K$1016,MATCH('APUS2 (1001 - 1053)'!A131,'[1]MATERIAL-TRANSPORTE'!$A$3:$A$1016,0),7)</f>
        <v>35</v>
      </c>
      <c r="I131" s="81">
        <f t="shared" ref="I131:I136" si="15">G131*H131</f>
        <v>87.5</v>
      </c>
      <c r="J131" s="64"/>
      <c r="K131" s="70">
        <f t="shared" ref="K131:K136" si="16">((I131*100%)/$I$164)</f>
        <v>0.38608675700361378</v>
      </c>
      <c r="L131" s="82" t="str">
        <f>INDEX('[1]MATERIAL-TRANSPORTE'!$A$3:$K$1016,MATCH('APUS2 (1001 - 1053)'!A131,'[1]MATERIAL-TRANSPORTE'!$A$3:$A$1016,0),8)</f>
        <v>421901031</v>
      </c>
      <c r="M131" s="83" t="str">
        <f>INDEX('[1]MATERIAL-TRANSPORTE'!$A$3:$K$1016,MATCH('APUS2 (1001 - 1053)'!A131,'[1]MATERIAL-TRANSPORTE'!$A$3:$A$1016,0),9)</f>
        <v>NP</v>
      </c>
      <c r="N131" s="84">
        <f>INDEX('[1]MATERIAL-TRANSPORTE'!$A$3:$K$1016,MATCH('APUS2 (1001 - 1053)'!A131,'[1]MATERIAL-TRANSPORTE'!$A$3:$A$1016,0),10)</f>
        <v>0</v>
      </c>
      <c r="O131" s="85">
        <f>INDEX('[1]MATERIAL-TRANSPORTE'!$A$3:$K$1016,MATCH('APUS2 (1001 - 1053)'!A131,'[1]MATERIAL-TRANSPORTE'!$A$3:$A$1016,0),11)</f>
        <v>0</v>
      </c>
      <c r="P131" s="7">
        <f t="shared" si="8"/>
        <v>197</v>
      </c>
      <c r="Q131" s="8">
        <f t="shared" ref="Q131" si="17">+Q115</f>
        <v>164</v>
      </c>
    </row>
    <row r="132" spans="1:17" s="9" customFormat="1" ht="15" customHeight="1" x14ac:dyDescent="0.25">
      <c r="A132" s="1" t="s">
        <v>62</v>
      </c>
      <c r="B132" s="129" t="str">
        <f>INDEX('[1]MATERIAL-TRANSPORTE'!$A$3:$K$1016,MATCH('APUS2 (1001 - 1053)'!A132,'[1]MATERIAL-TRANSPORTE'!$A$3:$A$1016,0),2)</f>
        <v>UNION METALICA RIGIDA DE Ø2"</v>
      </c>
      <c r="C132" s="130"/>
      <c r="D132" s="130"/>
      <c r="E132" s="131"/>
      <c r="F132" s="132" t="str">
        <f>INDEX('[1]MATERIAL-TRANSPORTE'!$A$3:$K$1016,MATCH('APUS2 (1001 - 1053)'!A132,'[1]MATERIAL-TRANSPORTE'!$A$3:$A$1016,0),6)</f>
        <v>u</v>
      </c>
      <c r="G132" s="80">
        <v>3</v>
      </c>
      <c r="H132" s="80">
        <f>INDEX('[1]MATERIAL-TRANSPORTE'!$A$3:$K$1016,MATCH('APUS2 (1001 - 1053)'!A132,'[1]MATERIAL-TRANSPORTE'!$A$3:$A$1016,0),7)</f>
        <v>8</v>
      </c>
      <c r="I132" s="81">
        <f t="shared" si="15"/>
        <v>24</v>
      </c>
      <c r="J132" s="64"/>
      <c r="K132" s="70">
        <f t="shared" si="16"/>
        <v>0.1058980819209912</v>
      </c>
      <c r="L132" s="82">
        <f>INDEX('[1]MATERIAL-TRANSPORTE'!$A$3:$K$1016,MATCH('APUS2 (1001 - 1053)'!A132,'[1]MATERIAL-TRANSPORTE'!$A$3:$A$1016,0),8)</f>
        <v>4127809120</v>
      </c>
      <c r="M132" s="83" t="str">
        <f>INDEX('[1]MATERIAL-TRANSPORTE'!$A$3:$K$1016,MATCH('APUS2 (1001 - 1053)'!A132,'[1]MATERIAL-TRANSPORTE'!$A$3:$A$1016,0),9)</f>
        <v>NP</v>
      </c>
      <c r="N132" s="84">
        <f>INDEX('[1]MATERIAL-TRANSPORTE'!$A$3:$K$1016,MATCH('APUS2 (1001 - 1053)'!A132,'[1]MATERIAL-TRANSPORTE'!$A$3:$A$1016,0),10)</f>
        <v>0</v>
      </c>
      <c r="O132" s="85">
        <f>INDEX('[1]MATERIAL-TRANSPORTE'!$A$3:$K$1016,MATCH('APUS2 (1001 - 1053)'!A132,'[1]MATERIAL-TRANSPORTE'!$A$3:$A$1016,0),11)</f>
        <v>0</v>
      </c>
      <c r="P132" s="7">
        <f t="shared" si="8"/>
        <v>198</v>
      </c>
      <c r="Q132" s="8"/>
    </row>
    <row r="133" spans="1:17" s="9" customFormat="1" ht="15" customHeight="1" x14ac:dyDescent="0.25">
      <c r="A133" s="1" t="s">
        <v>63</v>
      </c>
      <c r="B133" s="129" t="str">
        <f>INDEX('[1]MATERIAL-TRANSPORTE'!$A$3:$K$1016,MATCH('APUS2 (1001 - 1053)'!A133,'[1]MATERIAL-TRANSPORTE'!$A$3:$A$1016,0),2)</f>
        <v>CODO EMT RIGIDO DE Ø 2"</v>
      </c>
      <c r="C133" s="130"/>
      <c r="D133" s="130"/>
      <c r="E133" s="131"/>
      <c r="F133" s="132" t="str">
        <f>INDEX('[1]MATERIAL-TRANSPORTE'!$A$3:$K$1016,MATCH('APUS2 (1001 - 1053)'!A133,'[1]MATERIAL-TRANSPORTE'!$A$3:$A$1016,0),6)</f>
        <v>u</v>
      </c>
      <c r="G133" s="80">
        <v>2</v>
      </c>
      <c r="H133" s="80">
        <f>INDEX('[1]MATERIAL-TRANSPORTE'!$A$3:$K$1016,MATCH('APUS2 (1001 - 1053)'!A133,'[1]MATERIAL-TRANSPORTE'!$A$3:$A$1016,0),7)</f>
        <v>15</v>
      </c>
      <c r="I133" s="81">
        <f t="shared" si="15"/>
        <v>30</v>
      </c>
      <c r="J133" s="64"/>
      <c r="K133" s="70">
        <f t="shared" si="16"/>
        <v>0.13237260240123899</v>
      </c>
      <c r="L133" s="82" t="str">
        <f>INDEX('[1]MATERIAL-TRANSPORTE'!$A$3:$K$1016,MATCH('APUS2 (1001 - 1053)'!A133,'[1]MATERIAL-TRANSPORTE'!$A$3:$A$1016,0),8)</f>
        <v>3755000187</v>
      </c>
      <c r="M133" s="83" t="str">
        <f>INDEX('[1]MATERIAL-TRANSPORTE'!$A$3:$K$1016,MATCH('APUS2 (1001 - 1053)'!A133,'[1]MATERIAL-TRANSPORTE'!$A$3:$A$1016,0),9)</f>
        <v>NP</v>
      </c>
      <c r="N133" s="84">
        <f>INDEX('[1]MATERIAL-TRANSPORTE'!$A$3:$K$1016,MATCH('APUS2 (1001 - 1053)'!A133,'[1]MATERIAL-TRANSPORTE'!$A$3:$A$1016,0),10)</f>
        <v>0</v>
      </c>
      <c r="O133" s="85">
        <f>INDEX('[1]MATERIAL-TRANSPORTE'!$A$3:$K$1016,MATCH('APUS2 (1001 - 1053)'!A133,'[1]MATERIAL-TRANSPORTE'!$A$3:$A$1016,0),11)</f>
        <v>0</v>
      </c>
      <c r="P133" s="7">
        <f t="shared" si="8"/>
        <v>199</v>
      </c>
      <c r="Q133" s="8"/>
    </row>
    <row r="134" spans="1:17" s="9" customFormat="1" ht="15" customHeight="1" x14ac:dyDescent="0.25">
      <c r="A134" s="1" t="s">
        <v>64</v>
      </c>
      <c r="B134" s="129" t="str">
        <f>INDEX('[1]MATERIAL-TRANSPORTE'!$A$3:$K$1016,MATCH('APUS2 (1001 - 1053)'!A134,'[1]MATERIAL-TRANSPORTE'!$A$3:$A$1016,0),2)</f>
        <v>REVERSIBLE EMT RIGIDO Ø 2"</v>
      </c>
      <c r="C134" s="130"/>
      <c r="D134" s="130"/>
      <c r="E134" s="131"/>
      <c r="F134" s="132" t="str">
        <f>INDEX('[1]MATERIAL-TRANSPORTE'!$A$3:$K$1016,MATCH('APUS2 (1001 - 1053)'!A134,'[1]MATERIAL-TRANSPORTE'!$A$3:$A$1016,0),6)</f>
        <v>u</v>
      </c>
      <c r="G134" s="80">
        <v>1</v>
      </c>
      <c r="H134" s="80">
        <f>INDEX('[1]MATERIAL-TRANSPORTE'!$A$3:$K$1016,MATCH('APUS2 (1001 - 1053)'!A134,'[1]MATERIAL-TRANSPORTE'!$A$3:$A$1016,0),7)</f>
        <v>20</v>
      </c>
      <c r="I134" s="81">
        <f t="shared" si="15"/>
        <v>20</v>
      </c>
      <c r="J134" s="64"/>
      <c r="K134" s="70">
        <f t="shared" si="16"/>
        <v>8.8248401600826004E-2</v>
      </c>
      <c r="L134" s="82" t="str">
        <f>INDEX('[1]MATERIAL-TRANSPORTE'!$A$3:$K$1016,MATCH('APUS2 (1001 - 1053)'!A134,'[1]MATERIAL-TRANSPORTE'!$A$3:$A$1016,0),8)</f>
        <v>429410017</v>
      </c>
      <c r="M134" s="83" t="str">
        <f>INDEX('[1]MATERIAL-TRANSPORTE'!$A$3:$K$1016,MATCH('APUS2 (1001 - 1053)'!A134,'[1]MATERIAL-TRANSPORTE'!$A$3:$A$1016,0),9)</f>
        <v>NP</v>
      </c>
      <c r="N134" s="84">
        <f>INDEX('[1]MATERIAL-TRANSPORTE'!$A$3:$K$1016,MATCH('APUS2 (1001 - 1053)'!A134,'[1]MATERIAL-TRANSPORTE'!$A$3:$A$1016,0),10)</f>
        <v>0</v>
      </c>
      <c r="O134" s="85">
        <f>INDEX('[1]MATERIAL-TRANSPORTE'!$A$3:$K$1016,MATCH('APUS2 (1001 - 1053)'!A134,'[1]MATERIAL-TRANSPORTE'!$A$3:$A$1016,0),11)</f>
        <v>0</v>
      </c>
      <c r="P134" s="7">
        <f t="shared" si="8"/>
        <v>200</v>
      </c>
      <c r="Q134" s="8"/>
    </row>
    <row r="135" spans="1:17" s="9" customFormat="1" ht="15" customHeight="1" x14ac:dyDescent="0.25">
      <c r="A135" s="1" t="s">
        <v>65</v>
      </c>
      <c r="B135" s="129" t="str">
        <f>INDEX('[1]MATERIAL-TRANSPORTE'!$A$3:$K$1016,MATCH('APUS2 (1001 - 1053)'!A135,'[1]MATERIAL-TRANSPORTE'!$A$3:$A$1016,0),2)</f>
        <v>SUNCHOS METALICOS DE SUJECION</v>
      </c>
      <c r="C135" s="130"/>
      <c r="D135" s="130"/>
      <c r="E135" s="131"/>
      <c r="F135" s="132" t="str">
        <f>INDEX('[1]MATERIAL-TRANSPORTE'!$A$3:$K$1016,MATCH('APUS2 (1001 - 1053)'!A135,'[1]MATERIAL-TRANSPORTE'!$A$3:$A$1016,0),6)</f>
        <v>u</v>
      </c>
      <c r="G135" s="80">
        <v>3</v>
      </c>
      <c r="H135" s="80">
        <f>INDEX('[1]MATERIAL-TRANSPORTE'!$A$3:$K$1016,MATCH('APUS2 (1001 - 1053)'!A135,'[1]MATERIAL-TRANSPORTE'!$A$3:$A$1016,0),7)</f>
        <v>1.79</v>
      </c>
      <c r="I135" s="81">
        <f t="shared" si="15"/>
        <v>5.37</v>
      </c>
      <c r="J135" s="64"/>
      <c r="K135" s="70">
        <f t="shared" si="16"/>
        <v>2.3694695829821782E-2</v>
      </c>
      <c r="L135" s="82" t="str">
        <f>INDEX('[1]MATERIAL-TRANSPORTE'!$A$3:$K$1016,MATCH('APUS2 (1001 - 1053)'!A135,'[1]MATERIAL-TRANSPORTE'!$A$3:$A$1016,0),8)</f>
        <v>429990536</v>
      </c>
      <c r="M135" s="83" t="str">
        <f>INDEX('[1]MATERIAL-TRANSPORTE'!$A$3:$K$1016,MATCH('APUS2 (1001 - 1053)'!A135,'[1]MATERIAL-TRANSPORTE'!$A$3:$A$1016,0),9)</f>
        <v>NP</v>
      </c>
      <c r="N135" s="84">
        <f>INDEX('[1]MATERIAL-TRANSPORTE'!$A$3:$K$1016,MATCH('APUS2 (1001 - 1053)'!A135,'[1]MATERIAL-TRANSPORTE'!$A$3:$A$1016,0),10)</f>
        <v>0</v>
      </c>
      <c r="O135" s="85">
        <f>INDEX('[1]MATERIAL-TRANSPORTE'!$A$3:$K$1016,MATCH('APUS2 (1001 - 1053)'!A135,'[1]MATERIAL-TRANSPORTE'!$A$3:$A$1016,0),11)</f>
        <v>0</v>
      </c>
      <c r="P135" s="7">
        <f t="shared" si="8"/>
        <v>201</v>
      </c>
      <c r="Q135" s="8"/>
    </row>
    <row r="136" spans="1:17" s="9" customFormat="1" ht="15" customHeight="1" x14ac:dyDescent="0.25">
      <c r="A136" s="1" t="s">
        <v>66</v>
      </c>
      <c r="B136" s="129" t="str">
        <f>INDEX('[1]MATERIAL-TRANSPORTE'!$A$3:$K$1016,MATCH('APUS2 (1001 - 1053)'!A136,'[1]MATERIAL-TRANSPORTE'!$A$3:$A$1016,0),2)</f>
        <v>CONECTOR EMT 2"</v>
      </c>
      <c r="C136" s="130"/>
      <c r="D136" s="130"/>
      <c r="E136" s="131"/>
      <c r="F136" s="132" t="str">
        <f>INDEX('[1]MATERIAL-TRANSPORTE'!$A$3:$K$1016,MATCH('APUS2 (1001 - 1053)'!A136,'[1]MATERIAL-TRANSPORTE'!$A$3:$A$1016,0),6)</f>
        <v>u</v>
      </c>
      <c r="G136" s="80">
        <v>2</v>
      </c>
      <c r="H136" s="80">
        <f>INDEX('[1]MATERIAL-TRANSPORTE'!$A$3:$K$1016,MATCH('APUS2 (1001 - 1053)'!A136,'[1]MATERIAL-TRANSPORTE'!$A$3:$A$1016,0),7)</f>
        <v>1.5</v>
      </c>
      <c r="I136" s="81">
        <f t="shared" si="15"/>
        <v>3</v>
      </c>
      <c r="J136" s="64"/>
      <c r="K136" s="70">
        <f t="shared" si="16"/>
        <v>1.3237260240123901E-2</v>
      </c>
      <c r="L136" s="82" t="str">
        <f>INDEX('[1]MATERIAL-TRANSPORTE'!$A$3:$K$1016,MATCH('APUS2 (1001 - 1053)'!A136,'[1]MATERIAL-TRANSPORTE'!$A$3:$A$1016,0),8)</f>
        <v>462200911</v>
      </c>
      <c r="M136" s="83" t="str">
        <f>INDEX('[1]MATERIAL-TRANSPORTE'!$A$3:$K$1016,MATCH('APUS2 (1001 - 1053)'!A136,'[1]MATERIAL-TRANSPORTE'!$A$3:$A$1016,0),9)</f>
        <v>NP</v>
      </c>
      <c r="N136" s="84">
        <f>INDEX('[1]MATERIAL-TRANSPORTE'!$A$3:$K$1016,MATCH('APUS2 (1001 - 1053)'!A136,'[1]MATERIAL-TRANSPORTE'!$A$3:$A$1016,0),10)</f>
        <v>0</v>
      </c>
      <c r="O136" s="85">
        <f>INDEX('[1]MATERIAL-TRANSPORTE'!$A$3:$K$1016,MATCH('APUS2 (1001 - 1053)'!A136,'[1]MATERIAL-TRANSPORTE'!$A$3:$A$1016,0),11)</f>
        <v>0</v>
      </c>
      <c r="P136" s="7">
        <f t="shared" si="8"/>
        <v>202</v>
      </c>
      <c r="Q136" s="8"/>
    </row>
    <row r="137" spans="1:17" s="9" customFormat="1" x14ac:dyDescent="0.25">
      <c r="A137" s="1"/>
      <c r="B137" s="129"/>
      <c r="C137" s="130"/>
      <c r="D137" s="130"/>
      <c r="E137" s="131"/>
      <c r="F137" s="132"/>
      <c r="G137" s="80"/>
      <c r="H137" s="80"/>
      <c r="I137" s="81"/>
      <c r="J137" s="64"/>
      <c r="K137" s="87"/>
      <c r="L137" s="82"/>
      <c r="M137" s="83"/>
      <c r="N137" s="84"/>
      <c r="O137" s="85"/>
      <c r="P137" s="7">
        <f t="shared" si="8"/>
        <v>203</v>
      </c>
      <c r="Q137" s="8"/>
    </row>
    <row r="138" spans="1:17" s="9" customFormat="1" x14ac:dyDescent="0.25">
      <c r="A138" s="1"/>
      <c r="B138" s="129"/>
      <c r="C138" s="130"/>
      <c r="D138" s="130"/>
      <c r="E138" s="131"/>
      <c r="F138" s="132"/>
      <c r="G138" s="80"/>
      <c r="H138" s="80"/>
      <c r="I138" s="81"/>
      <c r="J138" s="64"/>
      <c r="K138" s="87"/>
      <c r="L138" s="82"/>
      <c r="M138" s="83"/>
      <c r="N138" s="84"/>
      <c r="O138" s="85"/>
      <c r="P138" s="7">
        <f t="shared" si="8"/>
        <v>204</v>
      </c>
      <c r="Q138" s="8"/>
    </row>
    <row r="139" spans="1:17" s="9" customFormat="1" x14ac:dyDescent="0.25">
      <c r="A139" s="1"/>
      <c r="B139" s="129"/>
      <c r="C139" s="130"/>
      <c r="D139" s="130"/>
      <c r="E139" s="131"/>
      <c r="F139" s="132"/>
      <c r="G139" s="80"/>
      <c r="H139" s="80"/>
      <c r="I139" s="81"/>
      <c r="J139" s="64"/>
      <c r="K139" s="87"/>
      <c r="L139" s="82"/>
      <c r="M139" s="83"/>
      <c r="N139" s="84"/>
      <c r="O139" s="85"/>
      <c r="P139" s="7">
        <f t="shared" si="8"/>
        <v>205</v>
      </c>
      <c r="Q139" s="8"/>
    </row>
    <row r="140" spans="1:17" s="9" customFormat="1" x14ac:dyDescent="0.25">
      <c r="A140" s="1"/>
      <c r="B140" s="129"/>
      <c r="C140" s="130"/>
      <c r="D140" s="130"/>
      <c r="E140" s="131"/>
      <c r="F140" s="132"/>
      <c r="G140" s="80"/>
      <c r="H140" s="80"/>
      <c r="I140" s="81"/>
      <c r="J140" s="64"/>
      <c r="K140" s="87"/>
      <c r="L140" s="82"/>
      <c r="M140" s="83"/>
      <c r="N140" s="84"/>
      <c r="O140" s="85"/>
      <c r="P140" s="7">
        <f t="shared" si="8"/>
        <v>206</v>
      </c>
      <c r="Q140" s="8"/>
    </row>
    <row r="141" spans="1:17" s="9" customFormat="1" x14ac:dyDescent="0.25">
      <c r="A141" s="1"/>
      <c r="B141" s="129"/>
      <c r="C141" s="130"/>
      <c r="D141" s="130"/>
      <c r="E141" s="131"/>
      <c r="F141" s="132"/>
      <c r="G141" s="80"/>
      <c r="H141" s="80"/>
      <c r="I141" s="81"/>
      <c r="J141" s="64"/>
      <c r="K141" s="87"/>
      <c r="L141" s="82"/>
      <c r="M141" s="83"/>
      <c r="N141" s="84"/>
      <c r="O141" s="85"/>
      <c r="P141" s="7">
        <f t="shared" si="8"/>
        <v>207</v>
      </c>
      <c r="Q141" s="8"/>
    </row>
    <row r="142" spans="1:17" s="9" customFormat="1" x14ac:dyDescent="0.25">
      <c r="A142" s="1"/>
      <c r="B142" s="129"/>
      <c r="C142" s="130"/>
      <c r="D142" s="130"/>
      <c r="E142" s="131"/>
      <c r="F142" s="132"/>
      <c r="G142" s="80"/>
      <c r="H142" s="80"/>
      <c r="I142" s="81"/>
      <c r="J142" s="64"/>
      <c r="K142" s="87"/>
      <c r="L142" s="82"/>
      <c r="M142" s="83"/>
      <c r="N142" s="84"/>
      <c r="O142" s="85"/>
      <c r="P142" s="7">
        <f t="shared" si="8"/>
        <v>208</v>
      </c>
      <c r="Q142" s="8"/>
    </row>
    <row r="143" spans="1:17" s="9" customFormat="1" x14ac:dyDescent="0.25">
      <c r="A143" s="1"/>
      <c r="B143" s="129"/>
      <c r="C143" s="130"/>
      <c r="D143" s="130"/>
      <c r="E143" s="131"/>
      <c r="F143" s="132"/>
      <c r="G143" s="80"/>
      <c r="H143" s="80"/>
      <c r="I143" s="81"/>
      <c r="J143" s="64"/>
      <c r="K143" s="87"/>
      <c r="L143" s="82"/>
      <c r="M143" s="83"/>
      <c r="N143" s="84"/>
      <c r="O143" s="85"/>
      <c r="P143" s="7">
        <f t="shared" si="8"/>
        <v>209</v>
      </c>
      <c r="Q143" s="8"/>
    </row>
    <row r="144" spans="1:17" s="9" customFormat="1" x14ac:dyDescent="0.25">
      <c r="A144" s="1"/>
      <c r="B144" s="129"/>
      <c r="C144" s="130"/>
      <c r="D144" s="130"/>
      <c r="E144" s="131"/>
      <c r="F144" s="132"/>
      <c r="G144" s="80"/>
      <c r="H144" s="80"/>
      <c r="I144" s="81"/>
      <c r="J144" s="64"/>
      <c r="K144" s="87"/>
      <c r="L144" s="82"/>
      <c r="M144" s="83"/>
      <c r="N144" s="84"/>
      <c r="O144" s="85"/>
      <c r="P144" s="7">
        <f t="shared" si="8"/>
        <v>210</v>
      </c>
      <c r="Q144" s="8"/>
    </row>
    <row r="145" spans="1:17" s="9" customFormat="1" x14ac:dyDescent="0.25">
      <c r="A145" s="1"/>
      <c r="B145" s="129"/>
      <c r="C145" s="130"/>
      <c r="D145" s="130"/>
      <c r="E145" s="131"/>
      <c r="F145" s="132"/>
      <c r="G145" s="80"/>
      <c r="H145" s="80"/>
      <c r="I145" s="81"/>
      <c r="J145" s="64"/>
      <c r="K145" s="87"/>
      <c r="L145" s="82"/>
      <c r="M145" s="83"/>
      <c r="N145" s="84"/>
      <c r="O145" s="85"/>
      <c r="P145" s="7">
        <f t="shared" si="8"/>
        <v>211</v>
      </c>
      <c r="Q145" s="8"/>
    </row>
    <row r="146" spans="1:17" s="9" customFormat="1" x14ac:dyDescent="0.25">
      <c r="A146" s="1"/>
      <c r="B146" s="129"/>
      <c r="C146" s="130"/>
      <c r="D146" s="130"/>
      <c r="E146" s="131"/>
      <c r="F146" s="132"/>
      <c r="G146" s="80"/>
      <c r="H146" s="80"/>
      <c r="I146" s="81"/>
      <c r="J146" s="64"/>
      <c r="K146" s="87"/>
      <c r="L146" s="82"/>
      <c r="M146" s="83"/>
      <c r="N146" s="84"/>
      <c r="O146" s="85"/>
      <c r="P146" s="7">
        <f t="shared" si="8"/>
        <v>212</v>
      </c>
      <c r="Q146" s="8"/>
    </row>
    <row r="147" spans="1:17" s="9" customFormat="1" x14ac:dyDescent="0.25">
      <c r="A147" s="1"/>
      <c r="B147" s="129"/>
      <c r="C147" s="130"/>
      <c r="D147" s="130"/>
      <c r="E147" s="131"/>
      <c r="F147" s="132"/>
      <c r="G147" s="80"/>
      <c r="H147" s="80"/>
      <c r="I147" s="81"/>
      <c r="J147" s="64"/>
      <c r="K147" s="87"/>
      <c r="L147" s="82"/>
      <c r="M147" s="83"/>
      <c r="N147" s="84"/>
      <c r="O147" s="85"/>
      <c r="P147" s="7">
        <f t="shared" si="8"/>
        <v>213</v>
      </c>
      <c r="Q147" s="8"/>
    </row>
    <row r="148" spans="1:17" s="9" customFormat="1" x14ac:dyDescent="0.25">
      <c r="A148" s="1"/>
      <c r="B148" s="129" t="s">
        <v>26</v>
      </c>
      <c r="C148" s="130"/>
      <c r="D148" s="130"/>
      <c r="E148" s="131"/>
      <c r="F148" s="132" t="s">
        <v>26</v>
      </c>
      <c r="G148" s="80" t="s">
        <v>26</v>
      </c>
      <c r="H148" s="80" t="s">
        <v>26</v>
      </c>
      <c r="I148" s="81" t="s">
        <v>26</v>
      </c>
      <c r="J148" s="64"/>
      <c r="K148" s="87" t="s">
        <v>26</v>
      </c>
      <c r="L148" s="82" t="s">
        <v>26</v>
      </c>
      <c r="M148" s="83" t="s">
        <v>26</v>
      </c>
      <c r="N148" s="84" t="s">
        <v>26</v>
      </c>
      <c r="O148" s="85" t="s">
        <v>26</v>
      </c>
      <c r="P148" s="7">
        <f t="shared" si="8"/>
        <v>214</v>
      </c>
      <c r="Q148" s="8"/>
    </row>
    <row r="149" spans="1:17" s="9" customFormat="1" x14ac:dyDescent="0.25">
      <c r="A149" s="1"/>
      <c r="B149" s="129" t="s">
        <v>26</v>
      </c>
      <c r="C149" s="130"/>
      <c r="D149" s="130"/>
      <c r="E149" s="131"/>
      <c r="F149" s="132" t="s">
        <v>26</v>
      </c>
      <c r="G149" s="80" t="s">
        <v>26</v>
      </c>
      <c r="H149" s="80" t="s">
        <v>26</v>
      </c>
      <c r="I149" s="81" t="s">
        <v>26</v>
      </c>
      <c r="J149" s="64"/>
      <c r="K149" s="87" t="s">
        <v>26</v>
      </c>
      <c r="L149" s="82" t="s">
        <v>26</v>
      </c>
      <c r="M149" s="83" t="s">
        <v>26</v>
      </c>
      <c r="N149" s="84" t="s">
        <v>26</v>
      </c>
      <c r="O149" s="85" t="s">
        <v>26</v>
      </c>
      <c r="P149" s="7">
        <f t="shared" si="8"/>
        <v>215</v>
      </c>
      <c r="Q149" s="8"/>
    </row>
    <row r="150" spans="1:17" s="9" customFormat="1" x14ac:dyDescent="0.25">
      <c r="A150" s="1"/>
      <c r="B150" s="129" t="s">
        <v>26</v>
      </c>
      <c r="C150" s="130"/>
      <c r="D150" s="130"/>
      <c r="E150" s="131"/>
      <c r="F150" s="132" t="s">
        <v>26</v>
      </c>
      <c r="G150" s="80" t="s">
        <v>26</v>
      </c>
      <c r="H150" s="80" t="s">
        <v>26</v>
      </c>
      <c r="I150" s="81" t="s">
        <v>26</v>
      </c>
      <c r="J150" s="64"/>
      <c r="K150" s="87" t="s">
        <v>26</v>
      </c>
      <c r="L150" s="82" t="s">
        <v>26</v>
      </c>
      <c r="M150" s="83" t="s">
        <v>26</v>
      </c>
      <c r="N150" s="84" t="s">
        <v>26</v>
      </c>
      <c r="O150" s="85" t="s">
        <v>26</v>
      </c>
      <c r="P150" s="7">
        <f t="shared" si="8"/>
        <v>216</v>
      </c>
      <c r="Q150" s="8"/>
    </row>
    <row r="151" spans="1:17" s="9" customFormat="1" x14ac:dyDescent="0.25">
      <c r="A151" s="1"/>
      <c r="B151" s="129" t="s">
        <v>26</v>
      </c>
      <c r="C151" s="130"/>
      <c r="D151" s="130"/>
      <c r="E151" s="131"/>
      <c r="F151" s="132" t="s">
        <v>26</v>
      </c>
      <c r="G151" s="80" t="s">
        <v>26</v>
      </c>
      <c r="H151" s="80" t="s">
        <v>26</v>
      </c>
      <c r="I151" s="81" t="s">
        <v>26</v>
      </c>
      <c r="J151" s="64"/>
      <c r="K151" s="87" t="s">
        <v>26</v>
      </c>
      <c r="L151" s="82" t="s">
        <v>26</v>
      </c>
      <c r="M151" s="83" t="s">
        <v>26</v>
      </c>
      <c r="N151" s="84" t="s">
        <v>26</v>
      </c>
      <c r="O151" s="85" t="s">
        <v>26</v>
      </c>
      <c r="P151" s="7">
        <f t="shared" si="8"/>
        <v>217</v>
      </c>
      <c r="Q151" s="8"/>
    </row>
    <row r="152" spans="1:17" s="9" customFormat="1" x14ac:dyDescent="0.25">
      <c r="A152" s="1"/>
      <c r="B152" s="129" t="s">
        <v>26</v>
      </c>
      <c r="C152" s="130"/>
      <c r="D152" s="130"/>
      <c r="E152" s="131"/>
      <c r="F152" s="132" t="s">
        <v>26</v>
      </c>
      <c r="G152" s="80" t="s">
        <v>26</v>
      </c>
      <c r="H152" s="80" t="s">
        <v>26</v>
      </c>
      <c r="I152" s="81" t="s">
        <v>26</v>
      </c>
      <c r="J152" s="64"/>
      <c r="K152" s="87" t="s">
        <v>26</v>
      </c>
      <c r="L152" s="82" t="s">
        <v>26</v>
      </c>
      <c r="M152" s="83" t="s">
        <v>26</v>
      </c>
      <c r="N152" s="84" t="s">
        <v>26</v>
      </c>
      <c r="O152" s="85" t="s">
        <v>26</v>
      </c>
      <c r="P152" s="7">
        <f t="shared" si="8"/>
        <v>218</v>
      </c>
      <c r="Q152" s="8"/>
    </row>
    <row r="153" spans="1:17" s="9" customFormat="1" x14ac:dyDescent="0.25">
      <c r="A153" s="1"/>
      <c r="B153" s="129" t="s">
        <v>26</v>
      </c>
      <c r="C153" s="130"/>
      <c r="D153" s="130"/>
      <c r="E153" s="131"/>
      <c r="F153" s="132" t="s">
        <v>26</v>
      </c>
      <c r="G153" s="80" t="s">
        <v>26</v>
      </c>
      <c r="H153" s="80" t="s">
        <v>26</v>
      </c>
      <c r="I153" s="81" t="s">
        <v>26</v>
      </c>
      <c r="J153" s="64"/>
      <c r="K153" s="87" t="s">
        <v>26</v>
      </c>
      <c r="L153" s="82" t="s">
        <v>26</v>
      </c>
      <c r="M153" s="83" t="s">
        <v>26</v>
      </c>
      <c r="N153" s="84" t="s">
        <v>26</v>
      </c>
      <c r="O153" s="85" t="s">
        <v>26</v>
      </c>
      <c r="P153" s="7">
        <f t="shared" si="8"/>
        <v>219</v>
      </c>
      <c r="Q153" s="8"/>
    </row>
    <row r="154" spans="1:17" s="9" customFormat="1" x14ac:dyDescent="0.25">
      <c r="A154" s="1"/>
      <c r="B154" s="129" t="s">
        <v>26</v>
      </c>
      <c r="C154" s="130"/>
      <c r="D154" s="130"/>
      <c r="E154" s="131"/>
      <c r="F154" s="132" t="s">
        <v>26</v>
      </c>
      <c r="G154" s="80" t="s">
        <v>26</v>
      </c>
      <c r="H154" s="80" t="s">
        <v>26</v>
      </c>
      <c r="I154" s="81" t="s">
        <v>26</v>
      </c>
      <c r="J154" s="64"/>
      <c r="K154" s="87" t="s">
        <v>26</v>
      </c>
      <c r="L154" s="82" t="s">
        <v>26</v>
      </c>
      <c r="M154" s="83" t="s">
        <v>26</v>
      </c>
      <c r="N154" s="84" t="s">
        <v>26</v>
      </c>
      <c r="O154" s="85" t="s">
        <v>26</v>
      </c>
      <c r="P154" s="7">
        <f t="shared" si="8"/>
        <v>220</v>
      </c>
      <c r="Q154" s="8"/>
    </row>
    <row r="155" spans="1:17" s="9" customFormat="1" x14ac:dyDescent="0.25">
      <c r="A155" s="1"/>
      <c r="B155" s="129" t="s">
        <v>26</v>
      </c>
      <c r="C155" s="130"/>
      <c r="D155" s="130"/>
      <c r="E155" s="131"/>
      <c r="F155" s="132" t="s">
        <v>26</v>
      </c>
      <c r="G155" s="80" t="s">
        <v>26</v>
      </c>
      <c r="H155" s="80" t="s">
        <v>26</v>
      </c>
      <c r="I155" s="81" t="s">
        <v>26</v>
      </c>
      <c r="J155" s="64"/>
      <c r="K155" s="87" t="s">
        <v>26</v>
      </c>
      <c r="L155" s="82" t="s">
        <v>26</v>
      </c>
      <c r="M155" s="83" t="s">
        <v>26</v>
      </c>
      <c r="N155" s="84" t="s">
        <v>26</v>
      </c>
      <c r="O155" s="85" t="s">
        <v>26</v>
      </c>
      <c r="P155" s="7">
        <f t="shared" si="8"/>
        <v>221</v>
      </c>
      <c r="Q155" s="8"/>
    </row>
    <row r="156" spans="1:17" s="9" customFormat="1" ht="15.75" thickBot="1" x14ac:dyDescent="0.3">
      <c r="A156" s="1"/>
      <c r="B156" s="122" t="s">
        <v>26</v>
      </c>
      <c r="C156" s="123"/>
      <c r="D156" s="123"/>
      <c r="E156" s="124"/>
      <c r="F156" s="133" t="s">
        <v>26</v>
      </c>
      <c r="G156" s="94" t="s">
        <v>26</v>
      </c>
      <c r="H156" s="94" t="s">
        <v>26</v>
      </c>
      <c r="I156" s="95" t="s">
        <v>26</v>
      </c>
      <c r="J156" s="64"/>
      <c r="K156" s="96" t="s">
        <v>26</v>
      </c>
      <c r="L156" s="97" t="s">
        <v>26</v>
      </c>
      <c r="M156" s="98" t="s">
        <v>26</v>
      </c>
      <c r="N156" s="99" t="s">
        <v>26</v>
      </c>
      <c r="O156" s="100" t="s">
        <v>26</v>
      </c>
      <c r="P156" s="7">
        <f t="shared" si="8"/>
        <v>222</v>
      </c>
      <c r="Q156" s="8"/>
    </row>
    <row r="157" spans="1:17" s="9" customFormat="1" ht="16.5" thickTop="1" thickBot="1" x14ac:dyDescent="0.3">
      <c r="A157" s="1"/>
      <c r="B157" s="101"/>
      <c r="C157" s="101"/>
      <c r="D157" s="101"/>
      <c r="E157" s="101"/>
      <c r="F157" s="101"/>
      <c r="G157" s="101"/>
      <c r="H157" s="128" t="s">
        <v>50</v>
      </c>
      <c r="I157" s="103">
        <f>SUM(I131:I156)</f>
        <v>169.87</v>
      </c>
      <c r="J157" s="104"/>
      <c r="K157" s="105">
        <f>SUM(K131:K156)</f>
        <v>0.74953779899661566</v>
      </c>
      <c r="L157" s="106"/>
      <c r="M157" s="107"/>
      <c r="N157" s="108"/>
      <c r="O157" s="105">
        <f>SUM(O131:O156)</f>
        <v>0</v>
      </c>
      <c r="P157" s="7">
        <f t="shared" si="8"/>
        <v>223</v>
      </c>
      <c r="Q157" s="8"/>
    </row>
    <row r="158" spans="1:17" s="9" customFormat="1" ht="16.5" thickTop="1" thickBot="1" x14ac:dyDescent="0.3">
      <c r="A158" s="1"/>
      <c r="B158" s="58" t="s">
        <v>51</v>
      </c>
      <c r="C158" s="109"/>
      <c r="D158" s="109"/>
      <c r="E158" s="109"/>
      <c r="F158" s="109"/>
      <c r="G158" s="109"/>
      <c r="H158" s="110"/>
      <c r="I158" s="111"/>
      <c r="J158" s="60"/>
      <c r="K158" s="134" t="s">
        <v>14</v>
      </c>
      <c r="L158" s="61" t="s">
        <v>15</v>
      </c>
      <c r="M158" s="61" t="s">
        <v>16</v>
      </c>
      <c r="N158" s="61" t="s">
        <v>17</v>
      </c>
      <c r="O158" s="61" t="s">
        <v>18</v>
      </c>
      <c r="P158" s="7">
        <f t="shared" si="8"/>
        <v>224</v>
      </c>
      <c r="Q158" s="8"/>
    </row>
    <row r="159" spans="1:17" s="9" customFormat="1" ht="22.5" thickTop="1" thickBot="1" x14ac:dyDescent="0.3">
      <c r="A159" s="1"/>
      <c r="B159" s="112" t="s">
        <v>52</v>
      </c>
      <c r="C159" s="113"/>
      <c r="D159" s="113"/>
      <c r="E159" s="114"/>
      <c r="F159" s="115" t="s">
        <v>42</v>
      </c>
      <c r="G159" s="63" t="s">
        <v>20</v>
      </c>
      <c r="H159" s="63" t="s">
        <v>34</v>
      </c>
      <c r="I159" s="63" t="s">
        <v>34</v>
      </c>
      <c r="J159" s="28"/>
      <c r="K159" s="135"/>
      <c r="L159" s="61"/>
      <c r="M159" s="61"/>
      <c r="N159" s="61"/>
      <c r="O159" s="61"/>
      <c r="P159" s="7">
        <f t="shared" si="8"/>
        <v>225</v>
      </c>
      <c r="Q159" s="8"/>
    </row>
    <row r="160" spans="1:17" s="9" customFormat="1" ht="15.75" thickTop="1" x14ac:dyDescent="0.25">
      <c r="A160" s="1"/>
      <c r="B160" s="136"/>
      <c r="C160" s="137"/>
      <c r="D160" s="137"/>
      <c r="E160" s="138"/>
      <c r="F160" s="139"/>
      <c r="G160" s="69"/>
      <c r="H160" s="69"/>
      <c r="I160" s="81"/>
      <c r="J160" s="64"/>
      <c r="K160" s="70"/>
      <c r="L160" s="117"/>
      <c r="M160" s="118"/>
      <c r="N160" s="119"/>
      <c r="O160" s="120"/>
      <c r="P160" s="7">
        <f t="shared" si="8"/>
        <v>226</v>
      </c>
      <c r="Q160" s="8">
        <f t="shared" ref="Q160" si="18">+Q131</f>
        <v>164</v>
      </c>
    </row>
    <row r="161" spans="1:17" s="9" customFormat="1" ht="15.75" thickBot="1" x14ac:dyDescent="0.3">
      <c r="A161" s="1"/>
      <c r="B161" s="140" t="s">
        <v>26</v>
      </c>
      <c r="C161" s="141"/>
      <c r="D161" s="141"/>
      <c r="E161" s="142"/>
      <c r="F161" s="143">
        <v>0</v>
      </c>
      <c r="G161" s="144" t="s">
        <v>26</v>
      </c>
      <c r="H161" s="143">
        <v>0</v>
      </c>
      <c r="I161" s="143">
        <v>0</v>
      </c>
      <c r="J161" s="64"/>
      <c r="K161" s="145" t="s">
        <v>26</v>
      </c>
      <c r="L161" s="146" t="s">
        <v>26</v>
      </c>
      <c r="M161" s="147" t="s">
        <v>26</v>
      </c>
      <c r="N161" s="143">
        <v>0</v>
      </c>
      <c r="O161" s="143">
        <v>0</v>
      </c>
      <c r="P161" s="7">
        <f t="shared" si="8"/>
        <v>227</v>
      </c>
      <c r="Q161" s="8"/>
    </row>
    <row r="162" spans="1:17" s="9" customFormat="1" ht="16.5" thickTop="1" thickBot="1" x14ac:dyDescent="0.3">
      <c r="A162" s="1"/>
      <c r="B162" s="101"/>
      <c r="C162" s="101"/>
      <c r="D162" s="101"/>
      <c r="E162" s="101"/>
      <c r="F162" s="101"/>
      <c r="G162" s="101"/>
      <c r="H162" s="128" t="s">
        <v>53</v>
      </c>
      <c r="I162" s="103">
        <f>SUM(I160:I161)</f>
        <v>0</v>
      </c>
      <c r="J162" s="28"/>
      <c r="K162" s="148">
        <f>SUM(K160:K161)</f>
        <v>0</v>
      </c>
      <c r="L162" s="149"/>
      <c r="M162" s="150"/>
      <c r="N162" s="151"/>
      <c r="O162" s="148">
        <f>SUM(O160:O161)</f>
        <v>0</v>
      </c>
      <c r="P162" s="7">
        <f t="shared" si="8"/>
        <v>228</v>
      </c>
      <c r="Q162" s="8"/>
    </row>
    <row r="163" spans="1:17" s="9" customFormat="1" ht="16.5" thickTop="1" thickBot="1" x14ac:dyDescent="0.3">
      <c r="A163" s="1"/>
      <c r="B163" s="28"/>
      <c r="C163" s="28"/>
      <c r="D163" s="28"/>
      <c r="E163" s="152"/>
      <c r="F163" s="152"/>
      <c r="G163" s="152"/>
      <c r="H163" s="153"/>
      <c r="I163" s="154"/>
      <c r="J163" s="28"/>
      <c r="K163" s="155"/>
      <c r="L163" s="156"/>
      <c r="M163" s="156"/>
      <c r="N163" s="156"/>
      <c r="O163" s="157"/>
      <c r="P163" s="7">
        <f t="shared" ref="P163:P226" si="19">+P162+1</f>
        <v>229</v>
      </c>
      <c r="Q163" s="8"/>
    </row>
    <row r="164" spans="1:17" s="9" customFormat="1" ht="16.5" customHeight="1" thickTop="1" thickBot="1" x14ac:dyDescent="0.3">
      <c r="A164" s="1"/>
      <c r="B164" s="28"/>
      <c r="C164" s="28"/>
      <c r="D164" s="158"/>
      <c r="E164" s="159" t="s">
        <v>54</v>
      </c>
      <c r="F164" s="159"/>
      <c r="G164" s="159"/>
      <c r="H164" s="159"/>
      <c r="I164" s="160">
        <f>I112+I128+I157+I162</f>
        <v>226.63300000000001</v>
      </c>
      <c r="J164" s="28"/>
      <c r="K164" s="161"/>
      <c r="L164" s="162"/>
      <c r="M164" s="162"/>
      <c r="N164" s="162"/>
      <c r="O164" s="163"/>
      <c r="P164" s="7">
        <f t="shared" si="19"/>
        <v>230</v>
      </c>
      <c r="Q164" s="8"/>
    </row>
    <row r="165" spans="1:17" s="9" customFormat="1" ht="16.5" thickTop="1" thickBot="1" x14ac:dyDescent="0.3">
      <c r="A165" s="1"/>
      <c r="B165" s="28"/>
      <c r="C165" s="28"/>
      <c r="D165" s="158"/>
      <c r="E165" s="164" t="s">
        <v>55</v>
      </c>
      <c r="F165" s="164"/>
      <c r="G165" s="164"/>
      <c r="H165" s="165">
        <v>0.2</v>
      </c>
      <c r="I165" s="166">
        <f>I164*H165</f>
        <v>45.326600000000006</v>
      </c>
      <c r="J165" s="28"/>
      <c r="K165" s="167"/>
      <c r="L165" s="168"/>
      <c r="M165" s="168"/>
      <c r="N165" s="168"/>
      <c r="O165" s="169"/>
      <c r="P165" s="7">
        <f t="shared" si="19"/>
        <v>231</v>
      </c>
      <c r="Q165" s="8"/>
    </row>
    <row r="166" spans="1:17" s="9" customFormat="1" ht="16.5" thickTop="1" thickBot="1" x14ac:dyDescent="0.3">
      <c r="A166" s="1"/>
      <c r="B166" s="28"/>
      <c r="C166" s="28"/>
      <c r="D166" s="158"/>
      <c r="E166" s="170" t="s">
        <v>56</v>
      </c>
      <c r="F166" s="170"/>
      <c r="G166" s="170"/>
      <c r="H166" s="171">
        <v>0</v>
      </c>
      <c r="I166" s="166">
        <v>0</v>
      </c>
      <c r="J166" s="28"/>
      <c r="K166" s="172">
        <f>+K112+K128+K157+K162</f>
        <v>1</v>
      </c>
      <c r="L166" s="173"/>
      <c r="M166" s="174"/>
      <c r="N166" s="175"/>
      <c r="O166" s="172">
        <f>+O112+O128+O157+O162</f>
        <v>0</v>
      </c>
      <c r="P166" s="7">
        <f t="shared" si="19"/>
        <v>232</v>
      </c>
      <c r="Q166" s="8"/>
    </row>
    <row r="167" spans="1:17" s="9" customFormat="1" ht="16.5" thickTop="1" thickBot="1" x14ac:dyDescent="0.3">
      <c r="A167" s="1"/>
      <c r="B167" s="28" t="s">
        <v>27</v>
      </c>
      <c r="C167" s="28"/>
      <c r="D167" s="158"/>
      <c r="E167" s="170" t="s">
        <v>57</v>
      </c>
      <c r="F167" s="170"/>
      <c r="G167" s="170"/>
      <c r="H167" s="170"/>
      <c r="I167" s="166">
        <f>+I164+I165</f>
        <v>271.95960000000002</v>
      </c>
      <c r="J167" s="28"/>
      <c r="K167" s="176" t="s">
        <v>58</v>
      </c>
      <c r="L167" s="177"/>
      <c r="M167" s="178"/>
      <c r="N167" s="179"/>
      <c r="O167" s="176" t="s">
        <v>59</v>
      </c>
      <c r="P167" s="7">
        <f t="shared" si="19"/>
        <v>233</v>
      </c>
      <c r="Q167" s="8"/>
    </row>
    <row r="168" spans="1:17" s="9" customFormat="1" ht="16.5" thickTop="1" thickBot="1" x14ac:dyDescent="0.3">
      <c r="A168" s="1"/>
      <c r="B168" s="28" t="s">
        <v>27</v>
      </c>
      <c r="C168" s="28"/>
      <c r="D168" s="158"/>
      <c r="E168" s="180" t="s">
        <v>60</v>
      </c>
      <c r="F168" s="181"/>
      <c r="G168" s="181"/>
      <c r="H168" s="182"/>
      <c r="I168" s="183">
        <f>ROUND(I167,2)</f>
        <v>271.95999999999998</v>
      </c>
      <c r="J168" s="152"/>
      <c r="K168" s="184"/>
      <c r="L168" s="185"/>
      <c r="M168" s="184"/>
      <c r="N168" s="185"/>
      <c r="O168" s="185"/>
      <c r="P168" s="7">
        <f t="shared" si="19"/>
        <v>234</v>
      </c>
      <c r="Q168" s="8"/>
    </row>
    <row r="169" spans="1:17" s="9" customFormat="1" ht="15.75" thickTop="1" x14ac:dyDescent="0.25">
      <c r="A169" s="1"/>
      <c r="B169" s="5"/>
      <c r="C169" s="5"/>
      <c r="D169" s="28"/>
      <c r="E169" s="101"/>
      <c r="F169" s="101"/>
      <c r="G169" s="101"/>
      <c r="H169" s="186"/>
      <c r="I169" s="101"/>
      <c r="J169" s="28"/>
      <c r="K169" s="14"/>
      <c r="L169" s="15"/>
      <c r="M169" s="14"/>
      <c r="N169" s="15"/>
      <c r="O169" s="15"/>
      <c r="P169" s="7">
        <f t="shared" si="19"/>
        <v>235</v>
      </c>
      <c r="Q169" s="8"/>
    </row>
    <row r="170" spans="1:17" s="9" customFormat="1" x14ac:dyDescent="0.25">
      <c r="A170" s="1"/>
      <c r="B170" s="5"/>
      <c r="C170" s="5"/>
      <c r="D170" s="28"/>
      <c r="E170" s="101"/>
      <c r="F170" s="101"/>
      <c r="G170" s="101"/>
      <c r="H170" s="186"/>
      <c r="I170" s="101"/>
      <c r="J170" s="28"/>
      <c r="K170" s="14"/>
      <c r="L170" s="15"/>
      <c r="M170" s="14"/>
      <c r="N170" s="15"/>
      <c r="O170" s="15"/>
      <c r="P170" s="7">
        <f t="shared" si="19"/>
        <v>236</v>
      </c>
      <c r="Q170" s="8"/>
    </row>
    <row r="171" spans="1:17" s="9" customFormat="1" ht="15.75" thickBot="1" x14ac:dyDescent="0.3">
      <c r="A171" s="1"/>
      <c r="B171" s="2"/>
      <c r="C171" s="2"/>
      <c r="D171" s="2"/>
      <c r="E171" s="2"/>
      <c r="F171" s="2"/>
      <c r="G171" s="2"/>
      <c r="H171" s="3"/>
      <c r="I171" s="4"/>
      <c r="J171" s="5"/>
      <c r="K171" s="6"/>
      <c r="L171" s="6"/>
      <c r="M171" s="6"/>
      <c r="N171" s="6"/>
      <c r="O171" s="6"/>
      <c r="P171" s="7"/>
      <c r="Q171" s="8"/>
    </row>
    <row r="172" spans="1:17" s="9" customFormat="1" ht="16.5" thickTop="1" thickBot="1" x14ac:dyDescent="0.3">
      <c r="A172" s="1"/>
      <c r="B172" s="10" t="s">
        <v>0</v>
      </c>
      <c r="C172" s="11" t="str">
        <f>'[1]PRESUPUESTO REFERENCIAL'!$B$6</f>
        <v>CONSTRUCCIÓN DEL MALECÓN EN LA PARROQUIA URBANA SATÉLITE LA AURORA</v>
      </c>
      <c r="D172" s="12"/>
      <c r="E172" s="12"/>
      <c r="F172" s="12"/>
      <c r="G172" s="12"/>
      <c r="H172" s="12"/>
      <c r="I172" s="13"/>
      <c r="J172" s="5"/>
      <c r="K172" s="14"/>
      <c r="L172" s="14"/>
      <c r="M172" s="14"/>
      <c r="N172" s="14"/>
      <c r="O172" s="15"/>
      <c r="P172" s="7"/>
      <c r="Q172" s="8"/>
    </row>
    <row r="173" spans="1:17" s="9" customFormat="1" ht="15.75" thickTop="1" x14ac:dyDescent="0.25">
      <c r="A173" s="1"/>
      <c r="B173" s="16" t="s">
        <v>1</v>
      </c>
      <c r="C173" s="17"/>
      <c r="D173" s="17"/>
      <c r="E173" s="17"/>
      <c r="F173" s="17"/>
      <c r="G173" s="17"/>
      <c r="H173" s="17"/>
      <c r="I173" s="18"/>
      <c r="J173" s="5"/>
      <c r="K173" s="14"/>
      <c r="L173" s="14"/>
      <c r="M173" s="14"/>
      <c r="N173" s="14"/>
      <c r="O173" s="15"/>
      <c r="P173" s="7"/>
      <c r="Q173" s="8"/>
    </row>
    <row r="174" spans="1:17" s="9" customFormat="1" x14ac:dyDescent="0.25">
      <c r="A174" s="1"/>
      <c r="B174" s="5"/>
      <c r="C174" s="5"/>
      <c r="D174" s="5"/>
      <c r="E174" s="5"/>
      <c r="F174" s="5"/>
      <c r="G174" s="19"/>
      <c r="H174" s="19"/>
      <c r="I174" s="19"/>
      <c r="J174" s="5"/>
      <c r="K174" s="14"/>
      <c r="L174" s="14"/>
      <c r="M174" s="14"/>
      <c r="N174" s="14"/>
      <c r="O174" s="15"/>
      <c r="P174" s="7"/>
      <c r="Q174" s="8"/>
    </row>
    <row r="175" spans="1:17" s="9" customFormat="1" x14ac:dyDescent="0.25">
      <c r="A175" s="1"/>
      <c r="B175" s="5"/>
      <c r="C175" s="20" t="s">
        <v>2</v>
      </c>
      <c r="D175" s="21" t="s">
        <v>3</v>
      </c>
      <c r="E175" s="22"/>
      <c r="F175" s="22"/>
      <c r="G175" s="19"/>
      <c r="H175" s="19"/>
      <c r="I175" s="19"/>
      <c r="J175" s="5"/>
      <c r="K175" s="14"/>
      <c r="L175" s="14"/>
      <c r="M175" s="14"/>
      <c r="N175" s="14"/>
      <c r="O175" s="15"/>
      <c r="P175" s="7"/>
      <c r="Q175" s="8"/>
    </row>
    <row r="176" spans="1:17" s="9" customFormat="1" x14ac:dyDescent="0.25">
      <c r="A176" s="1"/>
      <c r="B176" s="5"/>
      <c r="C176" s="20" t="s">
        <v>4</v>
      </c>
      <c r="D176" s="21" t="s">
        <v>5</v>
      </c>
      <c r="E176" s="5"/>
      <c r="F176" s="5"/>
      <c r="G176" s="19"/>
      <c r="H176" s="19"/>
      <c r="I176" s="19"/>
      <c r="J176" s="5"/>
      <c r="K176" s="14"/>
      <c r="L176" s="14"/>
      <c r="M176" s="14"/>
      <c r="N176" s="14"/>
      <c r="O176" s="15"/>
      <c r="P176" s="7"/>
      <c r="Q176" s="8"/>
    </row>
    <row r="177" spans="1:17" s="9" customFormat="1" x14ac:dyDescent="0.25">
      <c r="A177" s="1"/>
      <c r="B177" s="23"/>
      <c r="C177" s="2"/>
      <c r="D177" s="24"/>
      <c r="E177" s="2"/>
      <c r="F177" s="2"/>
      <c r="G177" s="19"/>
      <c r="H177" s="19"/>
      <c r="I177" s="19"/>
      <c r="J177" s="5"/>
      <c r="K177" s="14"/>
      <c r="L177" s="14"/>
      <c r="M177" s="14"/>
      <c r="N177" s="14"/>
      <c r="O177" s="15"/>
      <c r="P177" s="7"/>
      <c r="Q177" s="8"/>
    </row>
    <row r="178" spans="1:17" s="9" customFormat="1" ht="15.75" thickBot="1" x14ac:dyDescent="0.3">
      <c r="A178" s="1"/>
      <c r="B178" s="25" t="s">
        <v>6</v>
      </c>
      <c r="C178" s="26"/>
      <c r="D178" s="26"/>
      <c r="E178" s="26"/>
      <c r="F178" s="26"/>
      <c r="G178" s="26"/>
      <c r="H178" s="26"/>
      <c r="I178" s="27"/>
      <c r="J178" s="28"/>
      <c r="K178" s="29"/>
      <c r="L178" s="30"/>
      <c r="M178" s="30"/>
      <c r="N178" s="30"/>
      <c r="O178" s="31"/>
      <c r="P178" s="7"/>
      <c r="Q178" s="8"/>
    </row>
    <row r="179" spans="1:17" s="9" customFormat="1" ht="15.75" thickTop="1" x14ac:dyDescent="0.25">
      <c r="A179" s="1"/>
      <c r="B179" s="32"/>
      <c r="C179" s="33"/>
      <c r="D179" s="34"/>
      <c r="E179" s="34"/>
      <c r="F179" s="34"/>
      <c r="G179" s="34"/>
      <c r="H179" s="35"/>
      <c r="I179" s="36" t="s">
        <v>7</v>
      </c>
      <c r="J179" s="37"/>
      <c r="K179" s="38" t="s">
        <v>8</v>
      </c>
      <c r="L179" s="39"/>
      <c r="M179" s="39"/>
      <c r="N179" s="39"/>
      <c r="O179" s="40"/>
      <c r="P179" s="7"/>
      <c r="Q179" s="8"/>
    </row>
    <row r="180" spans="1:17" s="9" customFormat="1" x14ac:dyDescent="0.25">
      <c r="A180" s="1"/>
      <c r="B180" s="41" t="s">
        <v>9</v>
      </c>
      <c r="C180" s="42">
        <f>+'[1]PRESUPUESTO REFERENCIAL'!B1125</f>
        <v>1003</v>
      </c>
      <c r="D180" s="43"/>
      <c r="E180" s="41" t="s">
        <v>10</v>
      </c>
      <c r="F180" s="44" t="str">
        <f>+'[1]PRESUPUESTO REFERENCIAL'!D1125</f>
        <v>m</v>
      </c>
      <c r="G180" s="45"/>
      <c r="H180" s="46" t="s">
        <v>11</v>
      </c>
      <c r="I180" s="47">
        <v>1</v>
      </c>
      <c r="J180" s="37"/>
      <c r="K180" s="48"/>
      <c r="L180" s="49"/>
      <c r="M180" s="49"/>
      <c r="N180" s="49"/>
      <c r="O180" s="50"/>
      <c r="P180" s="7"/>
      <c r="Q180" s="8"/>
    </row>
    <row r="181" spans="1:17" s="9" customFormat="1" ht="15.75" thickBot="1" x14ac:dyDescent="0.3">
      <c r="A181" s="1"/>
      <c r="B181" s="51" t="s">
        <v>12</v>
      </c>
      <c r="C181" s="52" t="str">
        <f>+'[1]PRESUPUESTO REFERENCIAL'!C1125</f>
        <v>CANALIZACION DE BATERIA DE 4 x 50mm PVC PESADO</v>
      </c>
      <c r="D181" s="53"/>
      <c r="E181" s="53"/>
      <c r="F181" s="53"/>
      <c r="G181" s="53"/>
      <c r="H181" s="53"/>
      <c r="I181" s="54"/>
      <c r="J181" s="28"/>
      <c r="K181" s="55"/>
      <c r="L181" s="56"/>
      <c r="M181" s="56"/>
      <c r="N181" s="56"/>
      <c r="O181" s="57"/>
      <c r="P181" s="7"/>
      <c r="Q181" s="8"/>
    </row>
    <row r="182" spans="1:17" s="9" customFormat="1" ht="16.5" thickTop="1" thickBot="1" x14ac:dyDescent="0.3">
      <c r="A182" s="1"/>
      <c r="B182" s="58" t="s">
        <v>13</v>
      </c>
      <c r="C182" s="59"/>
      <c r="D182" s="59"/>
      <c r="E182" s="59"/>
      <c r="F182" s="59"/>
      <c r="G182" s="59"/>
      <c r="H182" s="59"/>
      <c r="I182" s="59"/>
      <c r="J182" s="60"/>
      <c r="K182" s="61" t="s">
        <v>14</v>
      </c>
      <c r="L182" s="61" t="s">
        <v>15</v>
      </c>
      <c r="M182" s="61" t="s">
        <v>16</v>
      </c>
      <c r="N182" s="61" t="s">
        <v>17</v>
      </c>
      <c r="O182" s="61" t="s">
        <v>18</v>
      </c>
      <c r="P182" s="7"/>
      <c r="Q182" s="8"/>
    </row>
    <row r="183" spans="1:17" s="9" customFormat="1" ht="22.5" thickTop="1" thickBot="1" x14ac:dyDescent="0.3">
      <c r="A183" s="1"/>
      <c r="B183" s="62" t="s">
        <v>19</v>
      </c>
      <c r="C183" s="62"/>
      <c r="D183" s="62"/>
      <c r="E183" s="63" t="s">
        <v>20</v>
      </c>
      <c r="F183" s="63" t="s">
        <v>21</v>
      </c>
      <c r="G183" s="63" t="s">
        <v>22</v>
      </c>
      <c r="H183" s="63" t="s">
        <v>23</v>
      </c>
      <c r="I183" s="63" t="s">
        <v>24</v>
      </c>
      <c r="J183" s="64"/>
      <c r="K183" s="61"/>
      <c r="L183" s="61"/>
      <c r="M183" s="61"/>
      <c r="N183" s="61"/>
      <c r="O183" s="61"/>
      <c r="P183" s="7">
        <f t="shared" ref="P183" si="20">ROW(A184)+65</f>
        <v>249</v>
      </c>
      <c r="Q183" s="8"/>
    </row>
    <row r="184" spans="1:17" s="9" customFormat="1" ht="16.5" customHeight="1" thickTop="1" thickBot="1" x14ac:dyDescent="0.3">
      <c r="A184" s="1" t="s">
        <v>25</v>
      </c>
      <c r="B184" s="65" t="str">
        <f>INDEX([1]EQUIPOS!$A$3:$I$326,MATCH('APUS2 (1001 - 1053)'!A184,[1]EQUIPOS!$A$3:$A$326,0),2)</f>
        <v>HERRAMIENTA MENOR (5% MO)</v>
      </c>
      <c r="C184" s="66"/>
      <c r="D184" s="67"/>
      <c r="E184" s="68" t="s">
        <v>26</v>
      </c>
      <c r="F184" s="68">
        <v>0.05</v>
      </c>
      <c r="G184" s="68" t="s">
        <v>27</v>
      </c>
      <c r="H184" s="68" t="s">
        <v>26</v>
      </c>
      <c r="I184" s="69">
        <f>I213*5%</f>
        <v>1.0885000000000002</v>
      </c>
      <c r="J184" s="64"/>
      <c r="K184" s="70">
        <f>((I184*100%)/$I$249)</f>
        <v>2.5427193197612625E-2</v>
      </c>
      <c r="L184" s="71">
        <f>INDEX([1]EQUIPOS!$A$3:$I$326,MATCH('APUS2 (1001 - 1053)'!A184,[1]EQUIPOS!$A$3:$A$326,0),6)</f>
        <v>4292100117</v>
      </c>
      <c r="M184" s="72" t="str">
        <f>INDEX([1]EQUIPOS!$A$3:$I$326,MATCH('APUS2 (1001 - 1053)'!A184,[1]EQUIPOS!$A$3:$A$326,0),7)</f>
        <v>NP</v>
      </c>
      <c r="N184" s="73">
        <f>INDEX([1]EQUIPOS!$A$3:$I$326,MATCH('APUS2 (1001 - 1053)'!A184,[1]EQUIPOS!$A$3:$A$326,0),8)</f>
        <v>0</v>
      </c>
      <c r="O184" s="74">
        <f>INDEX([1]EQUIPOS!$A$3:$I$326,MATCH('APUS2 (1001 - 1053)'!A184,[1]EQUIPOS!$A$3:$A$326,0),9)</f>
        <v>0</v>
      </c>
      <c r="P184" s="7">
        <f t="shared" ref="P184:P185" si="21">+P183+1</f>
        <v>250</v>
      </c>
      <c r="Q184" s="8">
        <f t="shared" ref="Q184" si="22">IF($A184=0," ",$P183)</f>
        <v>249</v>
      </c>
    </row>
    <row r="185" spans="1:17" s="9" customFormat="1" ht="16.5" thickTop="1" thickBot="1" x14ac:dyDescent="0.3">
      <c r="A185" s="1"/>
      <c r="B185" s="75"/>
      <c r="C185" s="76"/>
      <c r="D185" s="77"/>
      <c r="E185" s="78"/>
      <c r="F185" s="79"/>
      <c r="G185" s="79"/>
      <c r="H185" s="80"/>
      <c r="I185" s="81"/>
      <c r="J185" s="64"/>
      <c r="K185" s="70"/>
      <c r="L185" s="82"/>
      <c r="M185" s="83"/>
      <c r="N185" s="84"/>
      <c r="O185" s="85"/>
      <c r="P185" s="7">
        <f t="shared" si="21"/>
        <v>251</v>
      </c>
      <c r="Q185" s="8">
        <f t="shared" ref="Q185" si="23">+$Q184</f>
        <v>249</v>
      </c>
    </row>
    <row r="186" spans="1:17" s="9" customFormat="1" ht="16.5" thickTop="1" thickBot="1" x14ac:dyDescent="0.3">
      <c r="A186" s="1"/>
      <c r="B186" s="75"/>
      <c r="C186" s="76"/>
      <c r="D186" s="77"/>
      <c r="E186" s="78"/>
      <c r="F186" s="79"/>
      <c r="G186" s="79"/>
      <c r="H186" s="80"/>
      <c r="I186" s="81"/>
      <c r="J186" s="64"/>
      <c r="K186" s="70"/>
      <c r="L186" s="82"/>
      <c r="M186" s="83"/>
      <c r="N186" s="84"/>
      <c r="O186" s="85"/>
      <c r="P186" s="7">
        <f t="shared" si="19"/>
        <v>252</v>
      </c>
      <c r="Q186" s="8"/>
    </row>
    <row r="187" spans="1:17" s="9" customFormat="1" ht="16.5" thickTop="1" thickBot="1" x14ac:dyDescent="0.3">
      <c r="A187" s="1"/>
      <c r="B187" s="75"/>
      <c r="C187" s="76"/>
      <c r="D187" s="77"/>
      <c r="E187" s="78"/>
      <c r="F187" s="79"/>
      <c r="G187" s="79"/>
      <c r="H187" s="80"/>
      <c r="I187" s="81"/>
      <c r="J187" s="64"/>
      <c r="K187" s="70"/>
      <c r="L187" s="82"/>
      <c r="M187" s="83"/>
      <c r="N187" s="84"/>
      <c r="O187" s="85"/>
      <c r="P187" s="7">
        <f t="shared" si="19"/>
        <v>253</v>
      </c>
      <c r="Q187" s="8"/>
    </row>
    <row r="188" spans="1:17" s="9" customFormat="1" ht="16.5" thickTop="1" thickBot="1" x14ac:dyDescent="0.3">
      <c r="A188" s="1"/>
      <c r="B188" s="75"/>
      <c r="C188" s="76"/>
      <c r="D188" s="77"/>
      <c r="E188" s="78"/>
      <c r="F188" s="79"/>
      <c r="G188" s="79"/>
      <c r="H188" s="80"/>
      <c r="I188" s="81"/>
      <c r="J188" s="64"/>
      <c r="K188" s="70"/>
      <c r="L188" s="82"/>
      <c r="M188" s="83"/>
      <c r="N188" s="84"/>
      <c r="O188" s="85"/>
      <c r="P188" s="7">
        <f t="shared" si="19"/>
        <v>254</v>
      </c>
      <c r="Q188" s="8"/>
    </row>
    <row r="189" spans="1:17" s="9" customFormat="1" ht="16.5" thickTop="1" thickBot="1" x14ac:dyDescent="0.3">
      <c r="A189" s="1"/>
      <c r="B189" s="75"/>
      <c r="C189" s="76"/>
      <c r="D189" s="77"/>
      <c r="E189" s="78"/>
      <c r="F189" s="79"/>
      <c r="G189" s="86"/>
      <c r="H189" s="80"/>
      <c r="I189" s="81"/>
      <c r="J189" s="64"/>
      <c r="K189" s="87"/>
      <c r="L189" s="82"/>
      <c r="M189" s="83"/>
      <c r="N189" s="84"/>
      <c r="O189" s="85"/>
      <c r="P189" s="7">
        <f t="shared" si="19"/>
        <v>255</v>
      </c>
      <c r="Q189" s="8"/>
    </row>
    <row r="190" spans="1:17" s="9" customFormat="1" ht="16.5" thickTop="1" thickBot="1" x14ac:dyDescent="0.3">
      <c r="A190" s="1"/>
      <c r="B190" s="75"/>
      <c r="C190" s="76"/>
      <c r="D190" s="77"/>
      <c r="E190" s="78"/>
      <c r="F190" s="79"/>
      <c r="G190" s="86"/>
      <c r="H190" s="80"/>
      <c r="I190" s="81"/>
      <c r="J190" s="64"/>
      <c r="K190" s="87"/>
      <c r="L190" s="82"/>
      <c r="M190" s="83"/>
      <c r="N190" s="84"/>
      <c r="O190" s="85"/>
      <c r="P190" s="7">
        <f t="shared" si="19"/>
        <v>256</v>
      </c>
      <c r="Q190" s="8"/>
    </row>
    <row r="191" spans="1:17" s="9" customFormat="1" ht="16.5" thickTop="1" thickBot="1" x14ac:dyDescent="0.3">
      <c r="A191" s="1"/>
      <c r="B191" s="75"/>
      <c r="C191" s="76"/>
      <c r="D191" s="77"/>
      <c r="E191" s="78"/>
      <c r="F191" s="79"/>
      <c r="G191" s="86"/>
      <c r="H191" s="80"/>
      <c r="I191" s="81"/>
      <c r="J191" s="64"/>
      <c r="K191" s="87"/>
      <c r="L191" s="82"/>
      <c r="M191" s="83"/>
      <c r="N191" s="84"/>
      <c r="O191" s="85"/>
      <c r="P191" s="7">
        <f t="shared" si="19"/>
        <v>257</v>
      </c>
      <c r="Q191" s="8"/>
    </row>
    <row r="192" spans="1:17" s="9" customFormat="1" ht="16.5" thickTop="1" thickBot="1" x14ac:dyDescent="0.3">
      <c r="A192" s="1"/>
      <c r="B192" s="75"/>
      <c r="C192" s="76"/>
      <c r="D192" s="77"/>
      <c r="E192" s="78"/>
      <c r="F192" s="79"/>
      <c r="G192" s="86"/>
      <c r="H192" s="80"/>
      <c r="I192" s="81"/>
      <c r="J192" s="64"/>
      <c r="K192" s="87"/>
      <c r="L192" s="82"/>
      <c r="M192" s="83"/>
      <c r="N192" s="84"/>
      <c r="O192" s="85"/>
      <c r="P192" s="7">
        <f t="shared" si="19"/>
        <v>258</v>
      </c>
      <c r="Q192" s="8"/>
    </row>
    <row r="193" spans="1:17" s="9" customFormat="1" ht="16.5" thickTop="1" thickBot="1" x14ac:dyDescent="0.3">
      <c r="A193" s="1"/>
      <c r="B193" s="75"/>
      <c r="C193" s="76"/>
      <c r="D193" s="77"/>
      <c r="E193" s="78"/>
      <c r="F193" s="79"/>
      <c r="G193" s="86"/>
      <c r="H193" s="80"/>
      <c r="I193" s="81"/>
      <c r="J193" s="64"/>
      <c r="K193" s="87"/>
      <c r="L193" s="82"/>
      <c r="M193" s="83"/>
      <c r="N193" s="84"/>
      <c r="O193" s="85"/>
      <c r="P193" s="7">
        <f t="shared" si="19"/>
        <v>259</v>
      </c>
      <c r="Q193" s="8"/>
    </row>
    <row r="194" spans="1:17" s="9" customFormat="1" ht="16.5" thickTop="1" thickBot="1" x14ac:dyDescent="0.3">
      <c r="A194" s="1"/>
      <c r="B194" s="75"/>
      <c r="C194" s="76"/>
      <c r="D194" s="77"/>
      <c r="E194" s="78"/>
      <c r="F194" s="79"/>
      <c r="G194" s="86"/>
      <c r="H194" s="80"/>
      <c r="I194" s="81"/>
      <c r="J194" s="64"/>
      <c r="K194" s="87"/>
      <c r="L194" s="82"/>
      <c r="M194" s="83"/>
      <c r="N194" s="84"/>
      <c r="O194" s="85"/>
      <c r="P194" s="7">
        <f t="shared" si="19"/>
        <v>260</v>
      </c>
      <c r="Q194" s="8"/>
    </row>
    <row r="195" spans="1:17" s="9" customFormat="1" ht="16.5" thickTop="1" thickBot="1" x14ac:dyDescent="0.3">
      <c r="A195" s="1"/>
      <c r="B195" s="75"/>
      <c r="C195" s="76"/>
      <c r="D195" s="77"/>
      <c r="E195" s="78"/>
      <c r="F195" s="79"/>
      <c r="G195" s="86"/>
      <c r="H195" s="80"/>
      <c r="I195" s="81"/>
      <c r="J195" s="64"/>
      <c r="K195" s="87"/>
      <c r="L195" s="82"/>
      <c r="M195" s="83"/>
      <c r="N195" s="84"/>
      <c r="O195" s="85"/>
      <c r="P195" s="7">
        <f t="shared" si="19"/>
        <v>261</v>
      </c>
      <c r="Q195" s="8"/>
    </row>
    <row r="196" spans="1:17" s="9" customFormat="1" ht="16.5" thickTop="1" thickBot="1" x14ac:dyDescent="0.3">
      <c r="A196" s="1"/>
      <c r="B196" s="88"/>
      <c r="C196" s="89"/>
      <c r="D196" s="90"/>
      <c r="E196" s="91"/>
      <c r="F196" s="92"/>
      <c r="G196" s="93"/>
      <c r="H196" s="94"/>
      <c r="I196" s="95"/>
      <c r="J196" s="64"/>
      <c r="K196" s="96"/>
      <c r="L196" s="97"/>
      <c r="M196" s="98"/>
      <c r="N196" s="99"/>
      <c r="O196" s="100"/>
      <c r="P196" s="7">
        <f t="shared" si="19"/>
        <v>262</v>
      </c>
      <c r="Q196" s="8"/>
    </row>
    <row r="197" spans="1:17" s="9" customFormat="1" ht="16.5" thickTop="1" thickBot="1" x14ac:dyDescent="0.3">
      <c r="A197" s="1"/>
      <c r="B197" s="101"/>
      <c r="C197" s="101"/>
      <c r="D197" s="101"/>
      <c r="E197" s="101"/>
      <c r="F197" s="101"/>
      <c r="G197" s="101"/>
      <c r="H197" s="102" t="s">
        <v>29</v>
      </c>
      <c r="I197" s="103">
        <f>SUM(I184:I196)</f>
        <v>1.0885000000000002</v>
      </c>
      <c r="J197" s="104"/>
      <c r="K197" s="105">
        <f>SUM(K184:K196)</f>
        <v>2.5427193197612625E-2</v>
      </c>
      <c r="L197" s="106"/>
      <c r="M197" s="107"/>
      <c r="N197" s="108"/>
      <c r="O197" s="105">
        <f>SUM(O184:O196)</f>
        <v>0</v>
      </c>
      <c r="P197" s="7">
        <f t="shared" si="19"/>
        <v>263</v>
      </c>
      <c r="Q197" s="8"/>
    </row>
    <row r="198" spans="1:17" s="9" customFormat="1" ht="16.5" thickTop="1" thickBot="1" x14ac:dyDescent="0.3">
      <c r="A198" s="1"/>
      <c r="B198" s="58" t="s">
        <v>30</v>
      </c>
      <c r="C198" s="109"/>
      <c r="D198" s="109"/>
      <c r="E198" s="109"/>
      <c r="F198" s="109"/>
      <c r="G198" s="109"/>
      <c r="H198" s="110"/>
      <c r="I198" s="111"/>
      <c r="J198" s="60"/>
      <c r="K198" s="61" t="s">
        <v>14</v>
      </c>
      <c r="L198" s="61" t="s">
        <v>15</v>
      </c>
      <c r="M198" s="61" t="s">
        <v>16</v>
      </c>
      <c r="N198" s="61" t="s">
        <v>17</v>
      </c>
      <c r="O198" s="61" t="s">
        <v>18</v>
      </c>
      <c r="P198" s="7">
        <f t="shared" si="19"/>
        <v>264</v>
      </c>
      <c r="Q198" s="8"/>
    </row>
    <row r="199" spans="1:17" s="9" customFormat="1" ht="22.5" thickTop="1" thickBot="1" x14ac:dyDescent="0.3">
      <c r="A199" s="1"/>
      <c r="B199" s="112" t="s">
        <v>31</v>
      </c>
      <c r="C199" s="113"/>
      <c r="D199" s="114"/>
      <c r="E199" s="115" t="s">
        <v>20</v>
      </c>
      <c r="F199" s="115" t="s">
        <v>32</v>
      </c>
      <c r="G199" s="63" t="s">
        <v>33</v>
      </c>
      <c r="H199" s="116" t="s">
        <v>23</v>
      </c>
      <c r="I199" s="116" t="s">
        <v>34</v>
      </c>
      <c r="J199" s="28"/>
      <c r="K199" s="61"/>
      <c r="L199" s="61"/>
      <c r="M199" s="61"/>
      <c r="N199" s="61"/>
      <c r="O199" s="61"/>
      <c r="P199" s="7">
        <f t="shared" si="19"/>
        <v>265</v>
      </c>
      <c r="Q199" s="8"/>
    </row>
    <row r="200" spans="1:17" s="9" customFormat="1" ht="16.5" customHeight="1" thickTop="1" thickBot="1" x14ac:dyDescent="0.3">
      <c r="A200" s="1" t="s">
        <v>38</v>
      </c>
      <c r="B200" s="65" t="str">
        <f>INDEX([1]SUELDOS!$B$3:$O$294,MATCH('APUS2 (1001 - 1053)'!A200,[1]SUELDOS!$B$3:$B$294,0),2)</f>
        <v>PEON</v>
      </c>
      <c r="C200" s="66"/>
      <c r="D200" s="67"/>
      <c r="E200" s="68">
        <v>2</v>
      </c>
      <c r="F200" s="68">
        <f>INDEX([1]SUELDOS!$B$3:$O$294,MATCH('APUS2 (1001 - 1053)'!A200,[1]SUELDOS!$B$3:$B$294,0),10)</f>
        <v>4.2300000000000004</v>
      </c>
      <c r="G200" s="79">
        <f t="shared" ref="G200:G203" si="24">+E200*F200</f>
        <v>8.4600000000000009</v>
      </c>
      <c r="H200" s="69">
        <f>I180</f>
        <v>1</v>
      </c>
      <c r="I200" s="81">
        <f t="shared" ref="I200:I203" si="25">G200*H200</f>
        <v>8.4600000000000009</v>
      </c>
      <c r="J200" s="64"/>
      <c r="K200" s="70">
        <f t="shared" ref="K200:K203" si="26">((I200*100%)/$I$249)</f>
        <v>0.19762430358456845</v>
      </c>
      <c r="L200" s="117">
        <f>INDEX([1]SUELDOS!$B$3:$O$294,MATCH('APUS2 (1001 - 1053)'!A200,[1]SUELDOS!$B$3:$B$294,0),11)</f>
        <v>851230012</v>
      </c>
      <c r="M200" s="118" t="str">
        <f>INDEX([1]SUELDOS!$B$3:$O$294,MATCH('APUS2 (1001 - 1053)'!A200,[1]SUELDOS!$B$3:$B$294,0),12)</f>
        <v>NP</v>
      </c>
      <c r="N200" s="119">
        <f>INDEX([1]SUELDOS!$B$3:$O$294,MATCH('APUS2 (1001 - 1053)'!A200,[1]SUELDOS!$B$3:$B$294,0),13)</f>
        <v>0</v>
      </c>
      <c r="O200" s="120">
        <f>INDEX([1]SUELDOS!$B$3:$O$294,MATCH('APUS2 (1001 - 1053)'!A200,[1]SUELDOS!$B$3:$B$294,0),14)</f>
        <v>0</v>
      </c>
      <c r="P200" s="7">
        <f t="shared" si="19"/>
        <v>266</v>
      </c>
      <c r="Q200" s="8">
        <f t="shared" ref="Q200" si="27">+Q184</f>
        <v>249</v>
      </c>
    </row>
    <row r="201" spans="1:17" s="9" customFormat="1" ht="16.5" thickTop="1" thickBot="1" x14ac:dyDescent="0.3">
      <c r="A201" s="1" t="s">
        <v>35</v>
      </c>
      <c r="B201" s="75" t="str">
        <f>INDEX([1]SUELDOS!$B$3:$O$294,MATCH('APUS2 (1001 - 1053)'!A201,[1]SUELDOS!$B$3:$B$294,0),2)</f>
        <v xml:space="preserve">ELECTRICISTA O INSTALADOR DE REVESTIMIENTO EN GENERAL </v>
      </c>
      <c r="C201" s="76"/>
      <c r="D201" s="77"/>
      <c r="E201" s="79">
        <v>1</v>
      </c>
      <c r="F201" s="79">
        <f>INDEX([1]SUELDOS!$B$3:$O$294,MATCH('APUS2 (1001 - 1053)'!A201,[1]SUELDOS!$B$3:$B$294,0),10)</f>
        <v>4.28</v>
      </c>
      <c r="G201" s="79">
        <f t="shared" si="24"/>
        <v>4.28</v>
      </c>
      <c r="H201" s="80">
        <f>I180</f>
        <v>1</v>
      </c>
      <c r="I201" s="81">
        <f t="shared" si="25"/>
        <v>4.28</v>
      </c>
      <c r="J201" s="64"/>
      <c r="K201" s="70">
        <f t="shared" si="26"/>
        <v>9.9980144130254495E-2</v>
      </c>
      <c r="L201" s="82">
        <f>INDEX([1]SUELDOS!$B$3:$O$294,MATCH('APUS2 (1001 - 1053)'!A201,[1]SUELDOS!$B$3:$B$294,0),11)</f>
        <v>546110012</v>
      </c>
      <c r="M201" s="82" t="str">
        <f>INDEX([1]SUELDOS!$B$3:$O$294,MATCH('APUS2 (1001 - 1053)'!A201,[1]SUELDOS!$B$3:$B$294,0),12)</f>
        <v>NP</v>
      </c>
      <c r="N201" s="121">
        <f>INDEX([1]SUELDOS!$B$3:$O$294,MATCH('APUS2 (1001 - 1053)'!A201,[1]SUELDOS!$B$3:$B$294,0),13)</f>
        <v>0</v>
      </c>
      <c r="O201" s="85">
        <f>INDEX([1]SUELDOS!$B$3:$O$294,MATCH('APUS2 (1001 - 1053)'!A201,[1]SUELDOS!$B$3:$B$294,0),14)</f>
        <v>0</v>
      </c>
      <c r="P201" s="7">
        <f t="shared" si="19"/>
        <v>267</v>
      </c>
      <c r="Q201" s="8"/>
    </row>
    <row r="202" spans="1:17" s="9" customFormat="1" ht="16.5" thickTop="1" thickBot="1" x14ac:dyDescent="0.3">
      <c r="A202" s="1" t="s">
        <v>67</v>
      </c>
      <c r="B202" s="75" t="str">
        <f>INDEX([1]SUELDOS!$B$3:$O$294,MATCH('APUS2 (1001 - 1053)'!A202,[1]SUELDOS!$B$3:$B$294,0),2)</f>
        <v>MAESTRO MAYOR EN EJECUCION DE OBRAS CIVILES</v>
      </c>
      <c r="C202" s="76"/>
      <c r="D202" s="77"/>
      <c r="E202" s="79">
        <v>1</v>
      </c>
      <c r="F202" s="79">
        <f>INDEX([1]SUELDOS!$B$3:$O$294,MATCH('APUS2 (1001 - 1053)'!A202,[1]SUELDOS!$B$3:$B$294,0),10)</f>
        <v>4.75</v>
      </c>
      <c r="G202" s="79">
        <f t="shared" si="24"/>
        <v>4.75</v>
      </c>
      <c r="H202" s="80">
        <f>I180</f>
        <v>1</v>
      </c>
      <c r="I202" s="81">
        <f t="shared" si="25"/>
        <v>4.75</v>
      </c>
      <c r="J202" s="64"/>
      <c r="K202" s="70">
        <f t="shared" si="26"/>
        <v>0.11095927210717495</v>
      </c>
      <c r="L202" s="82">
        <f>INDEX([1]SUELDOS!$B$3:$O$294,MATCH('APUS2 (1001 - 1053)'!A202,[1]SUELDOS!$B$3:$B$294,0),11)</f>
        <v>541210012</v>
      </c>
      <c r="M202" s="82" t="str">
        <f>INDEX([1]SUELDOS!$B$3:$O$294,MATCH('APUS2 (1001 - 1053)'!A202,[1]SUELDOS!$B$3:$B$294,0),12)</f>
        <v>NP</v>
      </c>
      <c r="N202" s="121">
        <f>INDEX([1]SUELDOS!$B$3:$O$294,MATCH('APUS2 (1001 - 1053)'!A202,[1]SUELDOS!$B$3:$B$294,0),13)</f>
        <v>0</v>
      </c>
      <c r="O202" s="85">
        <f>INDEX([1]SUELDOS!$B$3:$O$294,MATCH('APUS2 (1001 - 1053)'!A202,[1]SUELDOS!$B$3:$B$294,0),14)</f>
        <v>0</v>
      </c>
      <c r="P202" s="7">
        <f t="shared" si="19"/>
        <v>268</v>
      </c>
      <c r="Q202" s="8"/>
    </row>
    <row r="203" spans="1:17" s="9" customFormat="1" ht="16.5" thickTop="1" thickBot="1" x14ac:dyDescent="0.3">
      <c r="A203" s="1" t="s">
        <v>68</v>
      </c>
      <c r="B203" s="75" t="str">
        <f>INDEX([1]SUELDOS!$B$3:$O$294,MATCH('APUS2 (1001 - 1053)'!A203,[1]SUELDOS!$B$3:$B$294,0),2)</f>
        <v>TUBERO (EN CONSTRUCCION)</v>
      </c>
      <c r="C203" s="76"/>
      <c r="D203" s="77"/>
      <c r="E203" s="79">
        <v>1</v>
      </c>
      <c r="F203" s="79">
        <f>INDEX([1]SUELDOS!$B$3:$O$294,MATCH('APUS2 (1001 - 1053)'!A203,[1]SUELDOS!$B$3:$B$294,0),10)</f>
        <v>4.28</v>
      </c>
      <c r="G203" s="79">
        <f t="shared" si="24"/>
        <v>4.28</v>
      </c>
      <c r="H203" s="80">
        <f>I180</f>
        <v>1</v>
      </c>
      <c r="I203" s="81">
        <f t="shared" si="25"/>
        <v>4.28</v>
      </c>
      <c r="J203" s="64"/>
      <c r="K203" s="70">
        <f t="shared" si="26"/>
        <v>9.9980144130254495E-2</v>
      </c>
      <c r="L203" s="82" t="str">
        <f>INDEX([1]SUELDOS!$B$3:$O$294,MATCH('APUS2 (1001 - 1053)'!A203,[1]SUELDOS!$B$3:$B$294,0),11)</f>
        <v>851230012</v>
      </c>
      <c r="M203" s="82" t="str">
        <f>INDEX([1]SUELDOS!$B$3:$O$294,MATCH('APUS2 (1001 - 1053)'!A203,[1]SUELDOS!$B$3:$B$294,0),12)</f>
        <v>NP</v>
      </c>
      <c r="N203" s="121">
        <f>INDEX([1]SUELDOS!$B$3:$O$294,MATCH('APUS2 (1001 - 1053)'!A203,[1]SUELDOS!$B$3:$B$294,0),13)</f>
        <v>0</v>
      </c>
      <c r="O203" s="85">
        <f>INDEX([1]SUELDOS!$B$3:$O$294,MATCH('APUS2 (1001 - 1053)'!A203,[1]SUELDOS!$B$3:$B$294,0),14)</f>
        <v>0</v>
      </c>
      <c r="P203" s="7">
        <f t="shared" si="19"/>
        <v>269</v>
      </c>
      <c r="Q203" s="8"/>
    </row>
    <row r="204" spans="1:17" s="9" customFormat="1" ht="16.5" thickTop="1" thickBot="1" x14ac:dyDescent="0.3">
      <c r="A204" s="1"/>
      <c r="B204" s="75"/>
      <c r="C204" s="76"/>
      <c r="D204" s="77"/>
      <c r="E204" s="79"/>
      <c r="F204" s="79"/>
      <c r="G204" s="79"/>
      <c r="H204" s="80"/>
      <c r="I204" s="81"/>
      <c r="J204" s="64"/>
      <c r="K204" s="70"/>
      <c r="L204" s="82"/>
      <c r="M204" s="82"/>
      <c r="N204" s="121"/>
      <c r="O204" s="85"/>
      <c r="P204" s="7">
        <f t="shared" si="19"/>
        <v>270</v>
      </c>
      <c r="Q204" s="8"/>
    </row>
    <row r="205" spans="1:17" s="9" customFormat="1" ht="16.5" thickTop="1" thickBot="1" x14ac:dyDescent="0.3">
      <c r="A205" s="1"/>
      <c r="B205" s="75"/>
      <c r="C205" s="76"/>
      <c r="D205" s="77"/>
      <c r="E205" s="79"/>
      <c r="F205" s="79"/>
      <c r="G205" s="79"/>
      <c r="H205" s="80"/>
      <c r="I205" s="81"/>
      <c r="J205" s="64"/>
      <c r="K205" s="70"/>
      <c r="L205" s="82"/>
      <c r="M205" s="82"/>
      <c r="N205" s="121"/>
      <c r="O205" s="85"/>
      <c r="P205" s="7">
        <f t="shared" si="19"/>
        <v>271</v>
      </c>
      <c r="Q205" s="8"/>
    </row>
    <row r="206" spans="1:17" s="9" customFormat="1" ht="16.5" thickTop="1" thickBot="1" x14ac:dyDescent="0.3">
      <c r="A206" s="1"/>
      <c r="B206" s="75"/>
      <c r="C206" s="76"/>
      <c r="D206" s="77"/>
      <c r="E206" s="78"/>
      <c r="F206" s="79"/>
      <c r="G206" s="79"/>
      <c r="H206" s="80"/>
      <c r="I206" s="81"/>
      <c r="J206" s="64"/>
      <c r="K206" s="70"/>
      <c r="L206" s="82"/>
      <c r="M206" s="82"/>
      <c r="N206" s="121"/>
      <c r="O206" s="85"/>
      <c r="P206" s="7">
        <f t="shared" si="19"/>
        <v>272</v>
      </c>
      <c r="Q206" s="8"/>
    </row>
    <row r="207" spans="1:17" s="9" customFormat="1" ht="16.5" thickTop="1" thickBot="1" x14ac:dyDescent="0.3">
      <c r="A207" s="1"/>
      <c r="B207" s="75"/>
      <c r="C207" s="76"/>
      <c r="D207" s="77"/>
      <c r="E207" s="78"/>
      <c r="F207" s="79"/>
      <c r="G207" s="79"/>
      <c r="H207" s="80"/>
      <c r="I207" s="81"/>
      <c r="J207" s="64"/>
      <c r="K207" s="87"/>
      <c r="L207" s="82"/>
      <c r="M207" s="82"/>
      <c r="N207" s="121"/>
      <c r="O207" s="85"/>
      <c r="P207" s="7">
        <f t="shared" si="19"/>
        <v>273</v>
      </c>
      <c r="Q207" s="8"/>
    </row>
    <row r="208" spans="1:17" s="9" customFormat="1" ht="16.5" thickTop="1" thickBot="1" x14ac:dyDescent="0.3">
      <c r="A208" s="1"/>
      <c r="B208" s="75"/>
      <c r="C208" s="76"/>
      <c r="D208" s="77"/>
      <c r="E208" s="78"/>
      <c r="F208" s="79"/>
      <c r="G208" s="79"/>
      <c r="H208" s="80"/>
      <c r="I208" s="81"/>
      <c r="J208" s="64"/>
      <c r="K208" s="87"/>
      <c r="L208" s="82"/>
      <c r="M208" s="82"/>
      <c r="N208" s="121"/>
      <c r="O208" s="85"/>
      <c r="P208" s="7">
        <f t="shared" si="19"/>
        <v>274</v>
      </c>
      <c r="Q208" s="8"/>
    </row>
    <row r="209" spans="1:17" s="9" customFormat="1" ht="16.5" thickTop="1" thickBot="1" x14ac:dyDescent="0.3">
      <c r="A209" s="1"/>
      <c r="B209" s="75"/>
      <c r="C209" s="76"/>
      <c r="D209" s="77"/>
      <c r="E209" s="78"/>
      <c r="F209" s="79"/>
      <c r="G209" s="79"/>
      <c r="H209" s="80"/>
      <c r="I209" s="81"/>
      <c r="J209" s="64"/>
      <c r="K209" s="87"/>
      <c r="L209" s="82"/>
      <c r="M209" s="82"/>
      <c r="N209" s="121"/>
      <c r="O209" s="85"/>
      <c r="P209" s="7">
        <f t="shared" si="19"/>
        <v>275</v>
      </c>
      <c r="Q209" s="8"/>
    </row>
    <row r="210" spans="1:17" s="9" customFormat="1" ht="16.5" thickTop="1" thickBot="1" x14ac:dyDescent="0.3">
      <c r="A210" s="1"/>
      <c r="B210" s="75"/>
      <c r="C210" s="76"/>
      <c r="D210" s="77"/>
      <c r="E210" s="78"/>
      <c r="F210" s="79"/>
      <c r="G210" s="79"/>
      <c r="H210" s="80"/>
      <c r="I210" s="81"/>
      <c r="J210" s="64"/>
      <c r="K210" s="87"/>
      <c r="L210" s="82"/>
      <c r="M210" s="82"/>
      <c r="N210" s="121"/>
      <c r="O210" s="85"/>
      <c r="P210" s="7">
        <f t="shared" si="19"/>
        <v>276</v>
      </c>
      <c r="Q210" s="8"/>
    </row>
    <row r="211" spans="1:17" s="9" customFormat="1" ht="16.5" thickTop="1" thickBot="1" x14ac:dyDescent="0.3">
      <c r="A211" s="1"/>
      <c r="B211" s="75"/>
      <c r="C211" s="76"/>
      <c r="D211" s="77"/>
      <c r="E211" s="78"/>
      <c r="F211" s="79"/>
      <c r="G211" s="79"/>
      <c r="H211" s="80"/>
      <c r="I211" s="81"/>
      <c r="J211" s="64"/>
      <c r="K211" s="87"/>
      <c r="L211" s="82"/>
      <c r="M211" s="82"/>
      <c r="N211" s="121"/>
      <c r="O211" s="85"/>
      <c r="P211" s="7">
        <f t="shared" si="19"/>
        <v>277</v>
      </c>
      <c r="Q211" s="8"/>
    </row>
    <row r="212" spans="1:17" s="9" customFormat="1" ht="16.5" thickTop="1" thickBot="1" x14ac:dyDescent="0.3">
      <c r="A212" s="1"/>
      <c r="B212" s="122" t="s">
        <v>26</v>
      </c>
      <c r="C212" s="123"/>
      <c r="D212" s="124"/>
      <c r="E212" s="91" t="s">
        <v>26</v>
      </c>
      <c r="F212" s="125" t="s">
        <v>26</v>
      </c>
      <c r="G212" s="126" t="s">
        <v>26</v>
      </c>
      <c r="H212" s="94" t="s">
        <v>26</v>
      </c>
      <c r="I212" s="127" t="s">
        <v>26</v>
      </c>
      <c r="J212" s="64"/>
      <c r="K212" s="96" t="s">
        <v>26</v>
      </c>
      <c r="L212" s="97" t="s">
        <v>26</v>
      </c>
      <c r="M212" s="98" t="s">
        <v>26</v>
      </c>
      <c r="N212" s="99" t="s">
        <v>26</v>
      </c>
      <c r="O212" s="100" t="s">
        <v>26</v>
      </c>
      <c r="P212" s="7">
        <f t="shared" si="19"/>
        <v>278</v>
      </c>
      <c r="Q212" s="8"/>
    </row>
    <row r="213" spans="1:17" s="9" customFormat="1" ht="16.5" thickTop="1" thickBot="1" x14ac:dyDescent="0.3">
      <c r="A213" s="1"/>
      <c r="B213" s="101"/>
      <c r="C213" s="101"/>
      <c r="D213" s="101"/>
      <c r="E213" s="101"/>
      <c r="F213" s="101"/>
      <c r="G213" s="101"/>
      <c r="H213" s="128" t="s">
        <v>39</v>
      </c>
      <c r="I213" s="103">
        <f>SUM(I200:I212)</f>
        <v>21.770000000000003</v>
      </c>
      <c r="J213" s="104"/>
      <c r="K213" s="105">
        <f>SUM(K200:K212)</f>
        <v>0.50854386395225237</v>
      </c>
      <c r="L213" s="106"/>
      <c r="M213" s="107"/>
      <c r="N213" s="108"/>
      <c r="O213" s="105">
        <f>SUM(O200:O212)</f>
        <v>0</v>
      </c>
      <c r="P213" s="7">
        <f t="shared" si="19"/>
        <v>279</v>
      </c>
      <c r="Q213" s="8"/>
    </row>
    <row r="214" spans="1:17" s="9" customFormat="1" ht="16.5" thickTop="1" thickBot="1" x14ac:dyDescent="0.3">
      <c r="A214" s="1"/>
      <c r="B214" s="58" t="s">
        <v>40</v>
      </c>
      <c r="C214" s="109"/>
      <c r="D214" s="109"/>
      <c r="E214" s="109"/>
      <c r="F214" s="109"/>
      <c r="G214" s="109"/>
      <c r="H214" s="110"/>
      <c r="I214" s="111"/>
      <c r="J214" s="60"/>
      <c r="K214" s="61" t="s">
        <v>14</v>
      </c>
      <c r="L214" s="61" t="s">
        <v>15</v>
      </c>
      <c r="M214" s="61" t="s">
        <v>16</v>
      </c>
      <c r="N214" s="61" t="s">
        <v>17</v>
      </c>
      <c r="O214" s="61" t="s">
        <v>18</v>
      </c>
      <c r="P214" s="7">
        <f t="shared" si="19"/>
        <v>280</v>
      </c>
      <c r="Q214" s="8"/>
    </row>
    <row r="215" spans="1:17" s="9" customFormat="1" ht="22.5" thickTop="1" thickBot="1" x14ac:dyDescent="0.3">
      <c r="A215" s="1"/>
      <c r="B215" s="112" t="s">
        <v>41</v>
      </c>
      <c r="C215" s="113"/>
      <c r="D215" s="113"/>
      <c r="E215" s="114"/>
      <c r="F215" s="63" t="s">
        <v>42</v>
      </c>
      <c r="G215" s="63" t="s">
        <v>20</v>
      </c>
      <c r="H215" s="63" t="s">
        <v>34</v>
      </c>
      <c r="I215" s="63" t="s">
        <v>24</v>
      </c>
      <c r="J215" s="28"/>
      <c r="K215" s="61"/>
      <c r="L215" s="61"/>
      <c r="M215" s="61"/>
      <c r="N215" s="61"/>
      <c r="O215" s="61"/>
      <c r="P215" s="7">
        <f t="shared" si="19"/>
        <v>281</v>
      </c>
      <c r="Q215" s="8"/>
    </row>
    <row r="216" spans="1:17" s="9" customFormat="1" ht="15.75" customHeight="1" thickTop="1" x14ac:dyDescent="0.25">
      <c r="A216" s="1" t="s">
        <v>69</v>
      </c>
      <c r="B216" s="129" t="str">
        <f>INDEX('[1]MATERIAL-TRANSPORTE'!$A$3:$K$1016,MATCH('APUS2 (1001 - 1053)'!A216,'[1]MATERIAL-TRANSPORTE'!$A$3:$A$1016,0),2)</f>
        <v>TUBO 50mm PVC PESADO x 3.00m</v>
      </c>
      <c r="C216" s="130"/>
      <c r="D216" s="130"/>
      <c r="E216" s="131"/>
      <c r="F216" s="132" t="str">
        <f>INDEX('[1]MATERIAL-TRANSPORTE'!$A$3:$K$1016,MATCH('APUS2 (1001 - 1053)'!A216,'[1]MATERIAL-TRANSPORTE'!$A$3:$A$1016,0),6)</f>
        <v>u</v>
      </c>
      <c r="G216" s="80">
        <v>1.33</v>
      </c>
      <c r="H216" s="80">
        <f>INDEX('[1]MATERIAL-TRANSPORTE'!$A$3:$K$1016,MATCH('APUS2 (1001 - 1053)'!A216,'[1]MATERIAL-TRANSPORTE'!$A$3:$A$1016,0),7)</f>
        <v>15</v>
      </c>
      <c r="I216" s="81">
        <f t="shared" ref="I216" si="28">G216*H216</f>
        <v>19.950000000000003</v>
      </c>
      <c r="J216" s="64"/>
      <c r="K216" s="70">
        <f t="shared" ref="K216" si="29">((I216*100%)/$I$249)</f>
        <v>0.46602894285013485</v>
      </c>
      <c r="L216" s="82" t="str">
        <f>INDEX('[1]MATERIAL-TRANSPORTE'!$A$3:$K$1016,MATCH('APUS2 (1001 - 1053)'!A216,'[1]MATERIAL-TRANSPORTE'!$A$3:$A$1016,0),8)</f>
        <v>363201021</v>
      </c>
      <c r="M216" s="83" t="str">
        <f>INDEX('[1]MATERIAL-TRANSPORTE'!$A$3:$K$1016,MATCH('APUS2 (1001 - 1053)'!A216,'[1]MATERIAL-TRANSPORTE'!$A$3:$A$1016,0),9)</f>
        <v>NP</v>
      </c>
      <c r="N216" s="84">
        <f>INDEX('[1]MATERIAL-TRANSPORTE'!$A$3:$K$1016,MATCH('APUS2 (1001 - 1053)'!A216,'[1]MATERIAL-TRANSPORTE'!$A$3:$A$1016,0),10)</f>
        <v>0</v>
      </c>
      <c r="O216" s="85">
        <f>INDEX('[1]MATERIAL-TRANSPORTE'!$A$3:$K$1016,MATCH('APUS2 (1001 - 1053)'!A216,'[1]MATERIAL-TRANSPORTE'!$A$3:$A$1016,0),11)</f>
        <v>0</v>
      </c>
      <c r="P216" s="7">
        <f t="shared" si="19"/>
        <v>282</v>
      </c>
      <c r="Q216" s="8">
        <f t="shared" ref="Q216" si="30">+Q200</f>
        <v>249</v>
      </c>
    </row>
    <row r="217" spans="1:17" s="9" customFormat="1" x14ac:dyDescent="0.25">
      <c r="A217" s="1"/>
      <c r="B217" s="129"/>
      <c r="C217" s="130"/>
      <c r="D217" s="130"/>
      <c r="E217" s="131"/>
      <c r="F217" s="132"/>
      <c r="G217" s="80"/>
      <c r="H217" s="80"/>
      <c r="I217" s="81"/>
      <c r="J217" s="64"/>
      <c r="K217" s="87"/>
      <c r="L217" s="82"/>
      <c r="M217" s="83"/>
      <c r="N217" s="84"/>
      <c r="O217" s="85"/>
      <c r="P217" s="7">
        <f t="shared" si="19"/>
        <v>283</v>
      </c>
      <c r="Q217" s="8"/>
    </row>
    <row r="218" spans="1:17" s="9" customFormat="1" x14ac:dyDescent="0.25">
      <c r="A218" s="1"/>
      <c r="B218" s="129"/>
      <c r="C218" s="130"/>
      <c r="D218" s="130"/>
      <c r="E218" s="131"/>
      <c r="F218" s="132"/>
      <c r="G218" s="80"/>
      <c r="H218" s="80"/>
      <c r="I218" s="81"/>
      <c r="J218" s="64"/>
      <c r="K218" s="87"/>
      <c r="L218" s="82"/>
      <c r="M218" s="83"/>
      <c r="N218" s="84"/>
      <c r="O218" s="85"/>
      <c r="P218" s="7">
        <f t="shared" si="19"/>
        <v>284</v>
      </c>
      <c r="Q218" s="8"/>
    </row>
    <row r="219" spans="1:17" s="9" customFormat="1" x14ac:dyDescent="0.25">
      <c r="A219" s="1"/>
      <c r="B219" s="129"/>
      <c r="C219" s="130"/>
      <c r="D219" s="130"/>
      <c r="E219" s="131"/>
      <c r="F219" s="132"/>
      <c r="G219" s="80"/>
      <c r="H219" s="80"/>
      <c r="I219" s="81"/>
      <c r="J219" s="64"/>
      <c r="K219" s="87"/>
      <c r="L219" s="82"/>
      <c r="M219" s="83"/>
      <c r="N219" s="84"/>
      <c r="O219" s="85"/>
      <c r="P219" s="7">
        <f t="shared" si="19"/>
        <v>285</v>
      </c>
      <c r="Q219" s="8"/>
    </row>
    <row r="220" spans="1:17" s="9" customFormat="1" x14ac:dyDescent="0.25">
      <c r="A220" s="1"/>
      <c r="B220" s="129"/>
      <c r="C220" s="130"/>
      <c r="D220" s="130"/>
      <c r="E220" s="131"/>
      <c r="F220" s="132"/>
      <c r="G220" s="80"/>
      <c r="H220" s="80"/>
      <c r="I220" s="81"/>
      <c r="J220" s="64"/>
      <c r="K220" s="87"/>
      <c r="L220" s="82"/>
      <c r="M220" s="83"/>
      <c r="N220" s="84"/>
      <c r="O220" s="85"/>
      <c r="P220" s="7">
        <f t="shared" si="19"/>
        <v>286</v>
      </c>
      <c r="Q220" s="8"/>
    </row>
    <row r="221" spans="1:17" s="9" customFormat="1" x14ac:dyDescent="0.25">
      <c r="A221" s="1"/>
      <c r="B221" s="129"/>
      <c r="C221" s="130"/>
      <c r="D221" s="130"/>
      <c r="E221" s="131"/>
      <c r="F221" s="132"/>
      <c r="G221" s="80"/>
      <c r="H221" s="80"/>
      <c r="I221" s="81"/>
      <c r="J221" s="64"/>
      <c r="K221" s="87"/>
      <c r="L221" s="82"/>
      <c r="M221" s="83"/>
      <c r="N221" s="84"/>
      <c r="O221" s="85"/>
      <c r="P221" s="7">
        <f t="shared" si="19"/>
        <v>287</v>
      </c>
      <c r="Q221" s="8"/>
    </row>
    <row r="222" spans="1:17" s="9" customFormat="1" x14ac:dyDescent="0.25">
      <c r="A222" s="1"/>
      <c r="B222" s="129"/>
      <c r="C222" s="130"/>
      <c r="D222" s="130"/>
      <c r="E222" s="131"/>
      <c r="F222" s="132"/>
      <c r="G222" s="80"/>
      <c r="H222" s="80"/>
      <c r="I222" s="81"/>
      <c r="J222" s="64"/>
      <c r="K222" s="87"/>
      <c r="L222" s="82"/>
      <c r="M222" s="83"/>
      <c r="N222" s="84"/>
      <c r="O222" s="85"/>
      <c r="P222" s="7">
        <f t="shared" si="19"/>
        <v>288</v>
      </c>
      <c r="Q222" s="8"/>
    </row>
    <row r="223" spans="1:17" s="9" customFormat="1" x14ac:dyDescent="0.25">
      <c r="A223" s="1"/>
      <c r="B223" s="129"/>
      <c r="C223" s="130"/>
      <c r="D223" s="130"/>
      <c r="E223" s="131"/>
      <c r="F223" s="132"/>
      <c r="G223" s="80"/>
      <c r="H223" s="80"/>
      <c r="I223" s="81"/>
      <c r="J223" s="64"/>
      <c r="K223" s="87"/>
      <c r="L223" s="82"/>
      <c r="M223" s="83"/>
      <c r="N223" s="84"/>
      <c r="O223" s="85"/>
      <c r="P223" s="7">
        <f t="shared" si="19"/>
        <v>289</v>
      </c>
      <c r="Q223" s="8"/>
    </row>
    <row r="224" spans="1:17" s="9" customFormat="1" x14ac:dyDescent="0.25">
      <c r="A224" s="1"/>
      <c r="B224" s="129"/>
      <c r="C224" s="130"/>
      <c r="D224" s="130"/>
      <c r="E224" s="131"/>
      <c r="F224" s="132"/>
      <c r="G224" s="80"/>
      <c r="H224" s="80"/>
      <c r="I224" s="81"/>
      <c r="J224" s="64"/>
      <c r="K224" s="87"/>
      <c r="L224" s="82"/>
      <c r="M224" s="83"/>
      <c r="N224" s="84"/>
      <c r="O224" s="85"/>
      <c r="P224" s="7">
        <f t="shared" si="19"/>
        <v>290</v>
      </c>
      <c r="Q224" s="8"/>
    </row>
    <row r="225" spans="1:17" s="9" customFormat="1" x14ac:dyDescent="0.25">
      <c r="A225" s="1"/>
      <c r="B225" s="129"/>
      <c r="C225" s="130"/>
      <c r="D225" s="130"/>
      <c r="E225" s="131"/>
      <c r="F225" s="132"/>
      <c r="G225" s="80"/>
      <c r="H225" s="80"/>
      <c r="I225" s="81"/>
      <c r="J225" s="64"/>
      <c r="K225" s="87"/>
      <c r="L225" s="82"/>
      <c r="M225" s="83"/>
      <c r="N225" s="84"/>
      <c r="O225" s="85"/>
      <c r="P225" s="7">
        <f t="shared" si="19"/>
        <v>291</v>
      </c>
      <c r="Q225" s="8"/>
    </row>
    <row r="226" spans="1:17" s="9" customFormat="1" x14ac:dyDescent="0.25">
      <c r="A226" s="1"/>
      <c r="B226" s="129"/>
      <c r="C226" s="130"/>
      <c r="D226" s="130"/>
      <c r="E226" s="131"/>
      <c r="F226" s="132"/>
      <c r="G226" s="80"/>
      <c r="H226" s="80"/>
      <c r="I226" s="81"/>
      <c r="J226" s="64"/>
      <c r="K226" s="87"/>
      <c r="L226" s="82"/>
      <c r="M226" s="83"/>
      <c r="N226" s="84"/>
      <c r="O226" s="85"/>
      <c r="P226" s="7">
        <f t="shared" si="19"/>
        <v>292</v>
      </c>
      <c r="Q226" s="8"/>
    </row>
    <row r="227" spans="1:17" s="9" customFormat="1" x14ac:dyDescent="0.25">
      <c r="A227" s="1"/>
      <c r="B227" s="129"/>
      <c r="C227" s="130"/>
      <c r="D227" s="130"/>
      <c r="E227" s="131"/>
      <c r="F227" s="132"/>
      <c r="G227" s="80"/>
      <c r="H227" s="80"/>
      <c r="I227" s="81"/>
      <c r="J227" s="64"/>
      <c r="K227" s="87"/>
      <c r="L227" s="82"/>
      <c r="M227" s="83"/>
      <c r="N227" s="84"/>
      <c r="O227" s="85"/>
      <c r="P227" s="7">
        <f t="shared" ref="P227:P290" si="31">+P226+1</f>
        <v>293</v>
      </c>
      <c r="Q227" s="8"/>
    </row>
    <row r="228" spans="1:17" s="9" customFormat="1" x14ac:dyDescent="0.25">
      <c r="A228" s="1"/>
      <c r="B228" s="129"/>
      <c r="C228" s="130"/>
      <c r="D228" s="130"/>
      <c r="E228" s="131"/>
      <c r="F228" s="132"/>
      <c r="G228" s="80"/>
      <c r="H228" s="80"/>
      <c r="I228" s="81"/>
      <c r="J228" s="64"/>
      <c r="K228" s="87"/>
      <c r="L228" s="82"/>
      <c r="M228" s="83"/>
      <c r="N228" s="84"/>
      <c r="O228" s="85"/>
      <c r="P228" s="7">
        <f t="shared" si="31"/>
        <v>294</v>
      </c>
      <c r="Q228" s="8"/>
    </row>
    <row r="229" spans="1:17" s="9" customFormat="1" x14ac:dyDescent="0.25">
      <c r="A229" s="1"/>
      <c r="B229" s="129"/>
      <c r="C229" s="130"/>
      <c r="D229" s="130"/>
      <c r="E229" s="131"/>
      <c r="F229" s="132"/>
      <c r="G229" s="80"/>
      <c r="H229" s="80"/>
      <c r="I229" s="81"/>
      <c r="J229" s="64"/>
      <c r="K229" s="87"/>
      <c r="L229" s="82"/>
      <c r="M229" s="83"/>
      <c r="N229" s="84"/>
      <c r="O229" s="85"/>
      <c r="P229" s="7">
        <f t="shared" si="31"/>
        <v>295</v>
      </c>
      <c r="Q229" s="8"/>
    </row>
    <row r="230" spans="1:17" s="9" customFormat="1" x14ac:dyDescent="0.25">
      <c r="A230" s="1"/>
      <c r="B230" s="129"/>
      <c r="C230" s="130"/>
      <c r="D230" s="130"/>
      <c r="E230" s="131"/>
      <c r="F230" s="132"/>
      <c r="G230" s="80"/>
      <c r="H230" s="80"/>
      <c r="I230" s="81"/>
      <c r="J230" s="64"/>
      <c r="K230" s="87"/>
      <c r="L230" s="82"/>
      <c r="M230" s="83"/>
      <c r="N230" s="84"/>
      <c r="O230" s="85"/>
      <c r="P230" s="7">
        <f t="shared" si="31"/>
        <v>296</v>
      </c>
      <c r="Q230" s="8"/>
    </row>
    <row r="231" spans="1:17" s="9" customFormat="1" x14ac:dyDescent="0.25">
      <c r="A231" s="1"/>
      <c r="B231" s="129"/>
      <c r="C231" s="130"/>
      <c r="D231" s="130"/>
      <c r="E231" s="131"/>
      <c r="F231" s="132"/>
      <c r="G231" s="80"/>
      <c r="H231" s="80"/>
      <c r="I231" s="81"/>
      <c r="J231" s="64"/>
      <c r="K231" s="87"/>
      <c r="L231" s="82"/>
      <c r="M231" s="83"/>
      <c r="N231" s="84"/>
      <c r="O231" s="85"/>
      <c r="P231" s="7">
        <f t="shared" si="31"/>
        <v>297</v>
      </c>
      <c r="Q231" s="8"/>
    </row>
    <row r="232" spans="1:17" s="9" customFormat="1" x14ac:dyDescent="0.25">
      <c r="A232" s="1"/>
      <c r="B232" s="129"/>
      <c r="C232" s="130"/>
      <c r="D232" s="130"/>
      <c r="E232" s="131"/>
      <c r="F232" s="132"/>
      <c r="G232" s="80"/>
      <c r="H232" s="80"/>
      <c r="I232" s="81"/>
      <c r="J232" s="64"/>
      <c r="K232" s="87"/>
      <c r="L232" s="82"/>
      <c r="M232" s="83"/>
      <c r="N232" s="84"/>
      <c r="O232" s="85"/>
      <c r="P232" s="7">
        <f t="shared" si="31"/>
        <v>298</v>
      </c>
      <c r="Q232" s="8"/>
    </row>
    <row r="233" spans="1:17" s="9" customFormat="1" x14ac:dyDescent="0.25">
      <c r="A233" s="1"/>
      <c r="B233" s="129" t="s">
        <v>26</v>
      </c>
      <c r="C233" s="130"/>
      <c r="D233" s="130"/>
      <c r="E233" s="131"/>
      <c r="F233" s="132" t="s">
        <v>26</v>
      </c>
      <c r="G233" s="80" t="s">
        <v>26</v>
      </c>
      <c r="H233" s="80" t="s">
        <v>26</v>
      </c>
      <c r="I233" s="81" t="s">
        <v>26</v>
      </c>
      <c r="J233" s="64"/>
      <c r="K233" s="87" t="s">
        <v>26</v>
      </c>
      <c r="L233" s="82" t="s">
        <v>26</v>
      </c>
      <c r="M233" s="83" t="s">
        <v>26</v>
      </c>
      <c r="N233" s="84" t="s">
        <v>26</v>
      </c>
      <c r="O233" s="85" t="s">
        <v>26</v>
      </c>
      <c r="P233" s="7">
        <f t="shared" si="31"/>
        <v>299</v>
      </c>
      <c r="Q233" s="8"/>
    </row>
    <row r="234" spans="1:17" s="9" customFormat="1" x14ac:dyDescent="0.25">
      <c r="A234" s="1"/>
      <c r="B234" s="129" t="s">
        <v>26</v>
      </c>
      <c r="C234" s="130"/>
      <c r="D234" s="130"/>
      <c r="E234" s="131"/>
      <c r="F234" s="132" t="s">
        <v>26</v>
      </c>
      <c r="G234" s="80" t="s">
        <v>26</v>
      </c>
      <c r="H234" s="80" t="s">
        <v>26</v>
      </c>
      <c r="I234" s="81" t="s">
        <v>26</v>
      </c>
      <c r="J234" s="64"/>
      <c r="K234" s="87" t="s">
        <v>26</v>
      </c>
      <c r="L234" s="82" t="s">
        <v>26</v>
      </c>
      <c r="M234" s="83" t="s">
        <v>26</v>
      </c>
      <c r="N234" s="84" t="s">
        <v>26</v>
      </c>
      <c r="O234" s="85" t="s">
        <v>26</v>
      </c>
      <c r="P234" s="7">
        <f t="shared" si="31"/>
        <v>300</v>
      </c>
      <c r="Q234" s="8"/>
    </row>
    <row r="235" spans="1:17" s="9" customFormat="1" x14ac:dyDescent="0.25">
      <c r="A235" s="1"/>
      <c r="B235" s="129" t="s">
        <v>26</v>
      </c>
      <c r="C235" s="130"/>
      <c r="D235" s="130"/>
      <c r="E235" s="131"/>
      <c r="F235" s="132" t="s">
        <v>26</v>
      </c>
      <c r="G235" s="80" t="s">
        <v>26</v>
      </c>
      <c r="H235" s="80" t="s">
        <v>26</v>
      </c>
      <c r="I235" s="81" t="s">
        <v>26</v>
      </c>
      <c r="J235" s="64"/>
      <c r="K235" s="87" t="s">
        <v>26</v>
      </c>
      <c r="L235" s="82" t="s">
        <v>26</v>
      </c>
      <c r="M235" s="83" t="s">
        <v>26</v>
      </c>
      <c r="N235" s="84" t="s">
        <v>26</v>
      </c>
      <c r="O235" s="85" t="s">
        <v>26</v>
      </c>
      <c r="P235" s="7">
        <f t="shared" si="31"/>
        <v>301</v>
      </c>
      <c r="Q235" s="8"/>
    </row>
    <row r="236" spans="1:17" s="9" customFormat="1" x14ac:dyDescent="0.25">
      <c r="A236" s="1"/>
      <c r="B236" s="129" t="s">
        <v>26</v>
      </c>
      <c r="C236" s="130"/>
      <c r="D236" s="130"/>
      <c r="E236" s="131"/>
      <c r="F236" s="132" t="s">
        <v>26</v>
      </c>
      <c r="G236" s="80" t="s">
        <v>26</v>
      </c>
      <c r="H236" s="80" t="s">
        <v>26</v>
      </c>
      <c r="I236" s="81" t="s">
        <v>26</v>
      </c>
      <c r="J236" s="64"/>
      <c r="K236" s="87" t="s">
        <v>26</v>
      </c>
      <c r="L236" s="82" t="s">
        <v>26</v>
      </c>
      <c r="M236" s="83" t="s">
        <v>26</v>
      </c>
      <c r="N236" s="84" t="s">
        <v>26</v>
      </c>
      <c r="O236" s="85" t="s">
        <v>26</v>
      </c>
      <c r="P236" s="7">
        <f t="shared" si="31"/>
        <v>302</v>
      </c>
      <c r="Q236" s="8"/>
    </row>
    <row r="237" spans="1:17" s="9" customFormat="1" x14ac:dyDescent="0.25">
      <c r="A237" s="1"/>
      <c r="B237" s="129" t="s">
        <v>26</v>
      </c>
      <c r="C237" s="130"/>
      <c r="D237" s="130"/>
      <c r="E237" s="131"/>
      <c r="F237" s="132" t="s">
        <v>26</v>
      </c>
      <c r="G237" s="80" t="s">
        <v>26</v>
      </c>
      <c r="H237" s="80" t="s">
        <v>26</v>
      </c>
      <c r="I237" s="81" t="s">
        <v>26</v>
      </c>
      <c r="J237" s="64"/>
      <c r="K237" s="87" t="s">
        <v>26</v>
      </c>
      <c r="L237" s="82" t="s">
        <v>26</v>
      </c>
      <c r="M237" s="83" t="s">
        <v>26</v>
      </c>
      <c r="N237" s="84" t="s">
        <v>26</v>
      </c>
      <c r="O237" s="85" t="s">
        <v>26</v>
      </c>
      <c r="P237" s="7">
        <f t="shared" si="31"/>
        <v>303</v>
      </c>
      <c r="Q237" s="8"/>
    </row>
    <row r="238" spans="1:17" s="9" customFormat="1" x14ac:dyDescent="0.25">
      <c r="A238" s="1"/>
      <c r="B238" s="129" t="s">
        <v>26</v>
      </c>
      <c r="C238" s="130"/>
      <c r="D238" s="130"/>
      <c r="E238" s="131"/>
      <c r="F238" s="132" t="s">
        <v>26</v>
      </c>
      <c r="G238" s="80" t="s">
        <v>26</v>
      </c>
      <c r="H238" s="80" t="s">
        <v>26</v>
      </c>
      <c r="I238" s="81" t="s">
        <v>26</v>
      </c>
      <c r="J238" s="64"/>
      <c r="K238" s="87" t="s">
        <v>26</v>
      </c>
      <c r="L238" s="82" t="s">
        <v>26</v>
      </c>
      <c r="M238" s="83" t="s">
        <v>26</v>
      </c>
      <c r="N238" s="84" t="s">
        <v>26</v>
      </c>
      <c r="O238" s="85" t="s">
        <v>26</v>
      </c>
      <c r="P238" s="7">
        <f t="shared" si="31"/>
        <v>304</v>
      </c>
      <c r="Q238" s="8"/>
    </row>
    <row r="239" spans="1:17" s="9" customFormat="1" x14ac:dyDescent="0.25">
      <c r="A239" s="1"/>
      <c r="B239" s="129" t="s">
        <v>26</v>
      </c>
      <c r="C239" s="130"/>
      <c r="D239" s="130"/>
      <c r="E239" s="131"/>
      <c r="F239" s="132" t="s">
        <v>26</v>
      </c>
      <c r="G239" s="80" t="s">
        <v>26</v>
      </c>
      <c r="H239" s="80" t="s">
        <v>26</v>
      </c>
      <c r="I239" s="81" t="s">
        <v>26</v>
      </c>
      <c r="J239" s="64"/>
      <c r="K239" s="87" t="s">
        <v>26</v>
      </c>
      <c r="L239" s="82" t="s">
        <v>26</v>
      </c>
      <c r="M239" s="83" t="s">
        <v>26</v>
      </c>
      <c r="N239" s="84" t="s">
        <v>26</v>
      </c>
      <c r="O239" s="85" t="s">
        <v>26</v>
      </c>
      <c r="P239" s="7">
        <f t="shared" si="31"/>
        <v>305</v>
      </c>
      <c r="Q239" s="8"/>
    </row>
    <row r="240" spans="1:17" s="9" customFormat="1" x14ac:dyDescent="0.25">
      <c r="A240" s="1"/>
      <c r="B240" s="129" t="s">
        <v>26</v>
      </c>
      <c r="C240" s="130"/>
      <c r="D240" s="130"/>
      <c r="E240" s="131"/>
      <c r="F240" s="132" t="s">
        <v>26</v>
      </c>
      <c r="G240" s="80" t="s">
        <v>26</v>
      </c>
      <c r="H240" s="80" t="s">
        <v>26</v>
      </c>
      <c r="I240" s="81" t="s">
        <v>26</v>
      </c>
      <c r="J240" s="64"/>
      <c r="K240" s="87" t="s">
        <v>26</v>
      </c>
      <c r="L240" s="82" t="s">
        <v>26</v>
      </c>
      <c r="M240" s="83" t="s">
        <v>26</v>
      </c>
      <c r="N240" s="84" t="s">
        <v>26</v>
      </c>
      <c r="O240" s="85" t="s">
        <v>26</v>
      </c>
      <c r="P240" s="7">
        <f t="shared" si="31"/>
        <v>306</v>
      </c>
      <c r="Q240" s="8"/>
    </row>
    <row r="241" spans="1:17" s="9" customFormat="1" ht="15.75" thickBot="1" x14ac:dyDescent="0.3">
      <c r="A241" s="1"/>
      <c r="B241" s="122" t="s">
        <v>26</v>
      </c>
      <c r="C241" s="123"/>
      <c r="D241" s="123"/>
      <c r="E241" s="124"/>
      <c r="F241" s="133" t="s">
        <v>26</v>
      </c>
      <c r="G241" s="94" t="s">
        <v>26</v>
      </c>
      <c r="H241" s="94" t="s">
        <v>26</v>
      </c>
      <c r="I241" s="95" t="s">
        <v>26</v>
      </c>
      <c r="J241" s="64"/>
      <c r="K241" s="96" t="s">
        <v>26</v>
      </c>
      <c r="L241" s="97" t="s">
        <v>26</v>
      </c>
      <c r="M241" s="98" t="s">
        <v>26</v>
      </c>
      <c r="N241" s="99" t="s">
        <v>26</v>
      </c>
      <c r="O241" s="100" t="s">
        <v>26</v>
      </c>
      <c r="P241" s="7">
        <f t="shared" si="31"/>
        <v>307</v>
      </c>
      <c r="Q241" s="8"/>
    </row>
    <row r="242" spans="1:17" s="9" customFormat="1" ht="16.5" thickTop="1" thickBot="1" x14ac:dyDescent="0.3">
      <c r="A242" s="1"/>
      <c r="B242" s="101"/>
      <c r="C242" s="101"/>
      <c r="D242" s="101"/>
      <c r="E242" s="101"/>
      <c r="F242" s="101"/>
      <c r="G242" s="101"/>
      <c r="H242" s="128" t="s">
        <v>50</v>
      </c>
      <c r="I242" s="103">
        <f>SUM(I216:I241)</f>
        <v>19.950000000000003</v>
      </c>
      <c r="J242" s="104"/>
      <c r="K242" s="105">
        <f>SUM(K216:K241)</f>
        <v>0.46602894285013485</v>
      </c>
      <c r="L242" s="106"/>
      <c r="M242" s="107"/>
      <c r="N242" s="108"/>
      <c r="O242" s="105">
        <f>SUM(O216:O241)</f>
        <v>0</v>
      </c>
      <c r="P242" s="7">
        <f t="shared" si="31"/>
        <v>308</v>
      </c>
      <c r="Q242" s="8"/>
    </row>
    <row r="243" spans="1:17" s="9" customFormat="1" ht="16.5" thickTop="1" thickBot="1" x14ac:dyDescent="0.3">
      <c r="A243" s="1"/>
      <c r="B243" s="58" t="s">
        <v>51</v>
      </c>
      <c r="C243" s="109"/>
      <c r="D243" s="109"/>
      <c r="E243" s="109"/>
      <c r="F243" s="109"/>
      <c r="G243" s="109"/>
      <c r="H243" s="110"/>
      <c r="I243" s="111"/>
      <c r="J243" s="60"/>
      <c r="K243" s="134" t="s">
        <v>14</v>
      </c>
      <c r="L243" s="61" t="s">
        <v>15</v>
      </c>
      <c r="M243" s="61" t="s">
        <v>16</v>
      </c>
      <c r="N243" s="61" t="s">
        <v>17</v>
      </c>
      <c r="O243" s="61" t="s">
        <v>18</v>
      </c>
      <c r="P243" s="7">
        <f t="shared" si="31"/>
        <v>309</v>
      </c>
      <c r="Q243" s="8"/>
    </row>
    <row r="244" spans="1:17" s="9" customFormat="1" ht="22.5" thickTop="1" thickBot="1" x14ac:dyDescent="0.3">
      <c r="A244" s="1"/>
      <c r="B244" s="112" t="s">
        <v>52</v>
      </c>
      <c r="C244" s="113"/>
      <c r="D244" s="113"/>
      <c r="E244" s="114"/>
      <c r="F244" s="115" t="s">
        <v>42</v>
      </c>
      <c r="G244" s="63" t="s">
        <v>20</v>
      </c>
      <c r="H244" s="63" t="s">
        <v>34</v>
      </c>
      <c r="I244" s="63" t="s">
        <v>34</v>
      </c>
      <c r="J244" s="28"/>
      <c r="K244" s="135"/>
      <c r="L244" s="61"/>
      <c r="M244" s="61"/>
      <c r="N244" s="61"/>
      <c r="O244" s="61"/>
      <c r="P244" s="7">
        <f t="shared" si="31"/>
        <v>310</v>
      </c>
      <c r="Q244" s="8"/>
    </row>
    <row r="245" spans="1:17" s="9" customFormat="1" ht="15.75" thickTop="1" x14ac:dyDescent="0.25">
      <c r="A245" s="1"/>
      <c r="B245" s="136"/>
      <c r="C245" s="137"/>
      <c r="D245" s="137"/>
      <c r="E245" s="138"/>
      <c r="F245" s="139"/>
      <c r="G245" s="69"/>
      <c r="H245" s="69"/>
      <c r="I245" s="81"/>
      <c r="J245" s="64"/>
      <c r="K245" s="70"/>
      <c r="L245" s="117"/>
      <c r="M245" s="118"/>
      <c r="N245" s="119"/>
      <c r="O245" s="120"/>
      <c r="P245" s="7">
        <f t="shared" si="31"/>
        <v>311</v>
      </c>
      <c r="Q245" s="8">
        <f t="shared" ref="Q245" si="32">+Q216</f>
        <v>249</v>
      </c>
    </row>
    <row r="246" spans="1:17" s="9" customFormat="1" ht="15.75" thickBot="1" x14ac:dyDescent="0.3">
      <c r="A246" s="1"/>
      <c r="B246" s="140" t="s">
        <v>26</v>
      </c>
      <c r="C246" s="141"/>
      <c r="D246" s="141"/>
      <c r="E246" s="142"/>
      <c r="F246" s="143">
        <v>0</v>
      </c>
      <c r="G246" s="144" t="s">
        <v>26</v>
      </c>
      <c r="H246" s="143">
        <v>0</v>
      </c>
      <c r="I246" s="143">
        <v>0</v>
      </c>
      <c r="J246" s="64"/>
      <c r="K246" s="145" t="s">
        <v>26</v>
      </c>
      <c r="L246" s="146" t="s">
        <v>26</v>
      </c>
      <c r="M246" s="147" t="s">
        <v>26</v>
      </c>
      <c r="N246" s="143">
        <v>0</v>
      </c>
      <c r="O246" s="143">
        <v>0</v>
      </c>
      <c r="P246" s="7">
        <f t="shared" si="31"/>
        <v>312</v>
      </c>
      <c r="Q246" s="8"/>
    </row>
    <row r="247" spans="1:17" s="9" customFormat="1" ht="16.5" thickTop="1" thickBot="1" x14ac:dyDescent="0.3">
      <c r="A247" s="1"/>
      <c r="B247" s="101"/>
      <c r="C247" s="101"/>
      <c r="D247" s="101"/>
      <c r="E247" s="101"/>
      <c r="F247" s="101"/>
      <c r="G247" s="101"/>
      <c r="H247" s="128" t="s">
        <v>53</v>
      </c>
      <c r="I247" s="103">
        <f>SUM(I245:I246)</f>
        <v>0</v>
      </c>
      <c r="J247" s="28"/>
      <c r="K247" s="148">
        <f>SUM(K245:K246)</f>
        <v>0</v>
      </c>
      <c r="L247" s="149"/>
      <c r="M247" s="150"/>
      <c r="N247" s="151"/>
      <c r="O247" s="148">
        <f>SUM(O245:O246)</f>
        <v>0</v>
      </c>
      <c r="P247" s="7">
        <f t="shared" si="31"/>
        <v>313</v>
      </c>
      <c r="Q247" s="8"/>
    </row>
    <row r="248" spans="1:17" s="9" customFormat="1" ht="16.5" thickTop="1" thickBot="1" x14ac:dyDescent="0.3">
      <c r="A248" s="1"/>
      <c r="B248" s="28"/>
      <c r="C248" s="28"/>
      <c r="D248" s="28"/>
      <c r="E248" s="152"/>
      <c r="F248" s="152"/>
      <c r="G248" s="152"/>
      <c r="H248" s="153"/>
      <c r="I248" s="154"/>
      <c r="J248" s="28"/>
      <c r="K248" s="155"/>
      <c r="L248" s="156"/>
      <c r="M248" s="156"/>
      <c r="N248" s="156"/>
      <c r="O248" s="157"/>
      <c r="P248" s="7">
        <f t="shared" si="31"/>
        <v>314</v>
      </c>
      <c r="Q248" s="8"/>
    </row>
    <row r="249" spans="1:17" s="9" customFormat="1" ht="16.5" customHeight="1" thickTop="1" thickBot="1" x14ac:dyDescent="0.3">
      <c r="A249" s="1"/>
      <c r="B249" s="28"/>
      <c r="C249" s="28"/>
      <c r="D249" s="158"/>
      <c r="E249" s="159" t="s">
        <v>54</v>
      </c>
      <c r="F249" s="159"/>
      <c r="G249" s="159"/>
      <c r="H249" s="159"/>
      <c r="I249" s="160">
        <f>I197+I213+I242+I247</f>
        <v>42.808500000000009</v>
      </c>
      <c r="J249" s="28"/>
      <c r="K249" s="161"/>
      <c r="L249" s="162"/>
      <c r="M249" s="162"/>
      <c r="N249" s="162"/>
      <c r="O249" s="163"/>
      <c r="P249" s="7">
        <f t="shared" si="31"/>
        <v>315</v>
      </c>
      <c r="Q249" s="8"/>
    </row>
    <row r="250" spans="1:17" s="9" customFormat="1" ht="16.5" thickTop="1" thickBot="1" x14ac:dyDescent="0.3">
      <c r="A250" s="1"/>
      <c r="B250" s="28"/>
      <c r="C250" s="28"/>
      <c r="D250" s="158"/>
      <c r="E250" s="164" t="s">
        <v>55</v>
      </c>
      <c r="F250" s="164"/>
      <c r="G250" s="164"/>
      <c r="H250" s="165">
        <v>0.2</v>
      </c>
      <c r="I250" s="166">
        <f>I249*H250</f>
        <v>8.5617000000000019</v>
      </c>
      <c r="J250" s="28"/>
      <c r="K250" s="167"/>
      <c r="L250" s="168"/>
      <c r="M250" s="168"/>
      <c r="N250" s="168"/>
      <c r="O250" s="169"/>
      <c r="P250" s="7">
        <f t="shared" si="31"/>
        <v>316</v>
      </c>
      <c r="Q250" s="8"/>
    </row>
    <row r="251" spans="1:17" s="9" customFormat="1" ht="16.5" thickTop="1" thickBot="1" x14ac:dyDescent="0.3">
      <c r="A251" s="1"/>
      <c r="B251" s="28"/>
      <c r="C251" s="28"/>
      <c r="D251" s="158"/>
      <c r="E251" s="170" t="s">
        <v>56</v>
      </c>
      <c r="F251" s="170"/>
      <c r="G251" s="170"/>
      <c r="H251" s="171">
        <v>0</v>
      </c>
      <c r="I251" s="166">
        <v>0</v>
      </c>
      <c r="J251" s="28"/>
      <c r="K251" s="172">
        <f>+K197+K213+K242+K247</f>
        <v>0.99999999999999989</v>
      </c>
      <c r="L251" s="173"/>
      <c r="M251" s="174"/>
      <c r="N251" s="175"/>
      <c r="O251" s="172">
        <f>+O197+O213+O242+O247</f>
        <v>0</v>
      </c>
      <c r="P251" s="7">
        <f t="shared" si="31"/>
        <v>317</v>
      </c>
      <c r="Q251" s="8"/>
    </row>
    <row r="252" spans="1:17" s="9" customFormat="1" ht="16.5" thickTop="1" thickBot="1" x14ac:dyDescent="0.3">
      <c r="A252" s="1"/>
      <c r="B252" s="28" t="s">
        <v>27</v>
      </c>
      <c r="C252" s="28"/>
      <c r="D252" s="158"/>
      <c r="E252" s="170" t="s">
        <v>57</v>
      </c>
      <c r="F252" s="170"/>
      <c r="G252" s="170"/>
      <c r="H252" s="170"/>
      <c r="I252" s="166">
        <f>+I249+I250</f>
        <v>51.370200000000011</v>
      </c>
      <c r="J252" s="28"/>
      <c r="K252" s="176" t="s">
        <v>58</v>
      </c>
      <c r="L252" s="177"/>
      <c r="M252" s="178"/>
      <c r="N252" s="179"/>
      <c r="O252" s="176" t="s">
        <v>59</v>
      </c>
      <c r="P252" s="7">
        <f t="shared" si="31"/>
        <v>318</v>
      </c>
      <c r="Q252" s="8"/>
    </row>
    <row r="253" spans="1:17" s="9" customFormat="1" ht="16.5" thickTop="1" thickBot="1" x14ac:dyDescent="0.3">
      <c r="A253" s="1"/>
      <c r="B253" s="28" t="s">
        <v>27</v>
      </c>
      <c r="C253" s="28"/>
      <c r="D253" s="158"/>
      <c r="E253" s="180" t="s">
        <v>60</v>
      </c>
      <c r="F253" s="181"/>
      <c r="G253" s="181"/>
      <c r="H253" s="182"/>
      <c r="I253" s="183">
        <f>ROUND(I252,2)</f>
        <v>51.37</v>
      </c>
      <c r="J253" s="152"/>
      <c r="K253" s="184"/>
      <c r="L253" s="185"/>
      <c r="M253" s="184"/>
      <c r="N253" s="185"/>
      <c r="O253" s="185"/>
      <c r="P253" s="7">
        <f t="shared" si="31"/>
        <v>319</v>
      </c>
      <c r="Q253" s="8"/>
    </row>
    <row r="254" spans="1:17" s="9" customFormat="1" ht="15.75" thickTop="1" x14ac:dyDescent="0.25">
      <c r="A254" s="1"/>
      <c r="B254" s="5"/>
      <c r="C254" s="5"/>
      <c r="D254" s="28"/>
      <c r="E254" s="101"/>
      <c r="F254" s="101"/>
      <c r="G254" s="101"/>
      <c r="H254" s="186"/>
      <c r="I254" s="101"/>
      <c r="J254" s="28"/>
      <c r="K254" s="14"/>
      <c r="L254" s="15"/>
      <c r="M254" s="14"/>
      <c r="N254" s="15"/>
      <c r="O254" s="15"/>
      <c r="P254" s="7">
        <f t="shared" si="31"/>
        <v>320</v>
      </c>
      <c r="Q254" s="8"/>
    </row>
    <row r="255" spans="1:17" s="9" customFormat="1" x14ac:dyDescent="0.25">
      <c r="A255" s="1"/>
      <c r="B255" s="5"/>
      <c r="C255" s="5"/>
      <c r="D255" s="28"/>
      <c r="E255" s="101"/>
      <c r="F255" s="101"/>
      <c r="G255" s="101"/>
      <c r="H255" s="186"/>
      <c r="I255" s="101"/>
      <c r="J255" s="28"/>
      <c r="K255" s="14"/>
      <c r="L255" s="15"/>
      <c r="M255" s="14"/>
      <c r="N255" s="15"/>
      <c r="O255" s="15"/>
      <c r="P255" s="7">
        <f t="shared" si="31"/>
        <v>321</v>
      </c>
      <c r="Q255" s="8"/>
    </row>
    <row r="256" spans="1:17" s="9" customFormat="1" ht="15.75" thickBot="1" x14ac:dyDescent="0.3">
      <c r="A256" s="1"/>
      <c r="B256" s="2"/>
      <c r="C256" s="2"/>
      <c r="D256" s="2"/>
      <c r="E256" s="2"/>
      <c r="F256" s="2"/>
      <c r="G256" s="2"/>
      <c r="H256" s="3"/>
      <c r="I256" s="4"/>
      <c r="J256" s="5"/>
      <c r="K256" s="6"/>
      <c r="L256" s="6"/>
      <c r="M256" s="6"/>
      <c r="N256" s="6"/>
      <c r="O256" s="6"/>
      <c r="P256" s="7"/>
      <c r="Q256" s="8"/>
    </row>
    <row r="257" spans="1:17" s="9" customFormat="1" ht="16.5" thickTop="1" thickBot="1" x14ac:dyDescent="0.3">
      <c r="A257" s="1"/>
      <c r="B257" s="10" t="s">
        <v>0</v>
      </c>
      <c r="C257" s="11" t="str">
        <f>'[1]PRESUPUESTO REFERENCIAL'!$B$6</f>
        <v>CONSTRUCCIÓN DEL MALECÓN EN LA PARROQUIA URBANA SATÉLITE LA AURORA</v>
      </c>
      <c r="D257" s="12"/>
      <c r="E257" s="12"/>
      <c r="F257" s="12"/>
      <c r="G257" s="12"/>
      <c r="H257" s="12"/>
      <c r="I257" s="13"/>
      <c r="J257" s="5"/>
      <c r="K257" s="14"/>
      <c r="L257" s="14"/>
      <c r="M257" s="14"/>
      <c r="N257" s="14"/>
      <c r="O257" s="15"/>
      <c r="P257" s="7"/>
      <c r="Q257" s="8"/>
    </row>
    <row r="258" spans="1:17" s="9" customFormat="1" ht="15.75" thickTop="1" x14ac:dyDescent="0.25">
      <c r="A258" s="1"/>
      <c r="B258" s="16" t="s">
        <v>1</v>
      </c>
      <c r="C258" s="17"/>
      <c r="D258" s="17"/>
      <c r="E258" s="17"/>
      <c r="F258" s="17"/>
      <c r="G258" s="17"/>
      <c r="H258" s="17"/>
      <c r="I258" s="18"/>
      <c r="J258" s="5"/>
      <c r="K258" s="14"/>
      <c r="L258" s="14"/>
      <c r="M258" s="14"/>
      <c r="N258" s="14"/>
      <c r="O258" s="15"/>
      <c r="P258" s="7"/>
      <c r="Q258" s="8"/>
    </row>
    <row r="259" spans="1:17" s="9" customFormat="1" x14ac:dyDescent="0.25">
      <c r="A259" s="1"/>
      <c r="B259" s="5"/>
      <c r="C259" s="5"/>
      <c r="D259" s="5"/>
      <c r="E259" s="5"/>
      <c r="F259" s="5"/>
      <c r="G259" s="19"/>
      <c r="H259" s="19"/>
      <c r="I259" s="19"/>
      <c r="J259" s="5"/>
      <c r="K259" s="14"/>
      <c r="L259" s="14"/>
      <c r="M259" s="14"/>
      <c r="N259" s="14"/>
      <c r="O259" s="15"/>
      <c r="P259" s="7"/>
      <c r="Q259" s="8"/>
    </row>
    <row r="260" spans="1:17" s="9" customFormat="1" x14ac:dyDescent="0.25">
      <c r="A260" s="1"/>
      <c r="B260" s="5"/>
      <c r="C260" s="20" t="s">
        <v>2</v>
      </c>
      <c r="D260" s="21" t="s">
        <v>3</v>
      </c>
      <c r="E260" s="22"/>
      <c r="F260" s="22"/>
      <c r="G260" s="19"/>
      <c r="H260" s="19"/>
      <c r="I260" s="19"/>
      <c r="J260" s="5"/>
      <c r="K260" s="14"/>
      <c r="L260" s="14"/>
      <c r="M260" s="14"/>
      <c r="N260" s="14"/>
      <c r="O260" s="15"/>
      <c r="P260" s="7"/>
      <c r="Q260" s="8"/>
    </row>
    <row r="261" spans="1:17" s="9" customFormat="1" x14ac:dyDescent="0.25">
      <c r="A261" s="1"/>
      <c r="B261" s="5"/>
      <c r="C261" s="20" t="s">
        <v>4</v>
      </c>
      <c r="D261" s="21" t="s">
        <v>5</v>
      </c>
      <c r="E261" s="5"/>
      <c r="F261" s="5"/>
      <c r="G261" s="19"/>
      <c r="H261" s="19"/>
      <c r="I261" s="19"/>
      <c r="J261" s="5"/>
      <c r="K261" s="14"/>
      <c r="L261" s="14"/>
      <c r="M261" s="14"/>
      <c r="N261" s="14"/>
      <c r="O261" s="15"/>
      <c r="P261" s="7"/>
      <c r="Q261" s="8"/>
    </row>
    <row r="262" spans="1:17" s="9" customFormat="1" x14ac:dyDescent="0.25">
      <c r="A262" s="1"/>
      <c r="B262" s="23"/>
      <c r="C262" s="2"/>
      <c r="D262" s="24"/>
      <c r="E262" s="2"/>
      <c r="F262" s="2"/>
      <c r="G262" s="19"/>
      <c r="H262" s="19"/>
      <c r="I262" s="19"/>
      <c r="J262" s="5"/>
      <c r="K262" s="14"/>
      <c r="L262" s="14"/>
      <c r="M262" s="14"/>
      <c r="N262" s="14"/>
      <c r="O262" s="15"/>
      <c r="P262" s="7"/>
      <c r="Q262" s="8"/>
    </row>
    <row r="263" spans="1:17" s="9" customFormat="1" ht="15.75" thickBot="1" x14ac:dyDescent="0.3">
      <c r="A263" s="1"/>
      <c r="B263" s="25" t="s">
        <v>6</v>
      </c>
      <c r="C263" s="26"/>
      <c r="D263" s="26"/>
      <c r="E263" s="26"/>
      <c r="F263" s="26"/>
      <c r="G263" s="26"/>
      <c r="H263" s="26"/>
      <c r="I263" s="27"/>
      <c r="J263" s="28"/>
      <c r="K263" s="29"/>
      <c r="L263" s="30"/>
      <c r="M263" s="30"/>
      <c r="N263" s="30"/>
      <c r="O263" s="31"/>
      <c r="P263" s="7"/>
      <c r="Q263" s="8"/>
    </row>
    <row r="264" spans="1:17" s="9" customFormat="1" ht="15.75" thickTop="1" x14ac:dyDescent="0.25">
      <c r="A264" s="1"/>
      <c r="B264" s="32"/>
      <c r="C264" s="33"/>
      <c r="D264" s="34"/>
      <c r="E264" s="34"/>
      <c r="F264" s="34"/>
      <c r="G264" s="34"/>
      <c r="H264" s="35"/>
      <c r="I264" s="36" t="s">
        <v>7</v>
      </c>
      <c r="J264" s="37"/>
      <c r="K264" s="38" t="s">
        <v>8</v>
      </c>
      <c r="L264" s="39"/>
      <c r="M264" s="39"/>
      <c r="N264" s="39"/>
      <c r="O264" s="40"/>
      <c r="P264" s="7"/>
      <c r="Q264" s="8"/>
    </row>
    <row r="265" spans="1:17" s="9" customFormat="1" x14ac:dyDescent="0.25">
      <c r="A265" s="1"/>
      <c r="B265" s="41" t="s">
        <v>9</v>
      </c>
      <c r="C265" s="42">
        <f>+'[1]PRESUPUESTO REFERENCIAL'!B1126</f>
        <v>1004</v>
      </c>
      <c r="D265" s="43"/>
      <c r="E265" s="41" t="s">
        <v>10</v>
      </c>
      <c r="F265" s="44" t="str">
        <f>+'[1]PRESUPUESTO REFERENCIAL'!D1126</f>
        <v>m</v>
      </c>
      <c r="G265" s="45"/>
      <c r="H265" s="46" t="s">
        <v>11</v>
      </c>
      <c r="I265" s="47">
        <v>2.0001000000000002</v>
      </c>
      <c r="J265" s="37"/>
      <c r="K265" s="48"/>
      <c r="L265" s="49"/>
      <c r="M265" s="49"/>
      <c r="N265" s="49"/>
      <c r="O265" s="50"/>
      <c r="P265" s="7"/>
      <c r="Q265" s="8"/>
    </row>
    <row r="266" spans="1:17" s="9" customFormat="1" ht="15.75" thickBot="1" x14ac:dyDescent="0.3">
      <c r="A266" s="1"/>
      <c r="B266" s="51" t="s">
        <v>12</v>
      </c>
      <c r="C266" s="52" t="str">
        <f>+'[1]PRESUPUESTO REFERENCIAL'!C1126</f>
        <v>CANALIZACION 4 x 50mm PVC PESADO + 4 x 110mm PVC PESADO</v>
      </c>
      <c r="D266" s="53"/>
      <c r="E266" s="53"/>
      <c r="F266" s="53"/>
      <c r="G266" s="53"/>
      <c r="H266" s="53"/>
      <c r="I266" s="54"/>
      <c r="J266" s="28"/>
      <c r="K266" s="55"/>
      <c r="L266" s="56"/>
      <c r="M266" s="56"/>
      <c r="N266" s="56"/>
      <c r="O266" s="57"/>
      <c r="P266" s="7"/>
      <c r="Q266" s="8"/>
    </row>
    <row r="267" spans="1:17" s="9" customFormat="1" ht="16.5" thickTop="1" thickBot="1" x14ac:dyDescent="0.3">
      <c r="A267" s="1"/>
      <c r="B267" s="58" t="s">
        <v>13</v>
      </c>
      <c r="C267" s="59"/>
      <c r="D267" s="59"/>
      <c r="E267" s="59"/>
      <c r="F267" s="59"/>
      <c r="G267" s="59"/>
      <c r="H267" s="59"/>
      <c r="I267" s="59"/>
      <c r="J267" s="60"/>
      <c r="K267" s="61" t="s">
        <v>14</v>
      </c>
      <c r="L267" s="61" t="s">
        <v>15</v>
      </c>
      <c r="M267" s="61" t="s">
        <v>16</v>
      </c>
      <c r="N267" s="61" t="s">
        <v>17</v>
      </c>
      <c r="O267" s="61" t="s">
        <v>18</v>
      </c>
      <c r="P267" s="7"/>
      <c r="Q267" s="8"/>
    </row>
    <row r="268" spans="1:17" s="9" customFormat="1" ht="22.5" thickTop="1" thickBot="1" x14ac:dyDescent="0.3">
      <c r="A268" s="1"/>
      <c r="B268" s="62" t="s">
        <v>19</v>
      </c>
      <c r="C268" s="62"/>
      <c r="D268" s="62"/>
      <c r="E268" s="63" t="s">
        <v>20</v>
      </c>
      <c r="F268" s="63" t="s">
        <v>21</v>
      </c>
      <c r="G268" s="63" t="s">
        <v>22</v>
      </c>
      <c r="H268" s="63" t="s">
        <v>23</v>
      </c>
      <c r="I268" s="63" t="s">
        <v>24</v>
      </c>
      <c r="J268" s="64"/>
      <c r="K268" s="61"/>
      <c r="L268" s="61"/>
      <c r="M268" s="61"/>
      <c r="N268" s="61"/>
      <c r="O268" s="61"/>
      <c r="P268" s="7">
        <f t="shared" ref="P268" si="33">ROW(A269)+65</f>
        <v>334</v>
      </c>
      <c r="Q268" s="8"/>
    </row>
    <row r="269" spans="1:17" s="9" customFormat="1" ht="16.5" customHeight="1" thickTop="1" thickBot="1" x14ac:dyDescent="0.3">
      <c r="A269" s="1" t="s">
        <v>25</v>
      </c>
      <c r="B269" s="65" t="str">
        <f>INDEX([1]EQUIPOS!$A$3:$I$326,MATCH('APUS2 (1001 - 1053)'!A269,[1]EQUIPOS!$A$3:$A$326,0),2)</f>
        <v>HERRAMIENTA MENOR (5% MO)</v>
      </c>
      <c r="C269" s="66"/>
      <c r="D269" s="67"/>
      <c r="E269" s="68" t="s">
        <v>26</v>
      </c>
      <c r="F269" s="68">
        <v>0.05</v>
      </c>
      <c r="G269" s="68" t="s">
        <v>27</v>
      </c>
      <c r="H269" s="68" t="s">
        <v>26</v>
      </c>
      <c r="I269" s="69">
        <f>I298*5%</f>
        <v>1.7490874500000004</v>
      </c>
      <c r="J269" s="64"/>
      <c r="K269" s="70">
        <f>((I269*100%)/$I$334)</f>
        <v>1.8110088028752004E-2</v>
      </c>
      <c r="L269" s="71">
        <f>INDEX([1]EQUIPOS!$A$3:$I$326,MATCH('APUS2 (1001 - 1053)'!A269,[1]EQUIPOS!$A$3:$A$326,0),6)</f>
        <v>4292100117</v>
      </c>
      <c r="M269" s="72" t="str">
        <f>INDEX([1]EQUIPOS!$A$3:$I$326,MATCH('APUS2 (1001 - 1053)'!A269,[1]EQUIPOS!$A$3:$A$326,0),7)</f>
        <v>NP</v>
      </c>
      <c r="N269" s="73">
        <f>INDEX([1]EQUIPOS!$A$3:$I$326,MATCH('APUS2 (1001 - 1053)'!A269,[1]EQUIPOS!$A$3:$A$326,0),8)</f>
        <v>0</v>
      </c>
      <c r="O269" s="74">
        <f>INDEX([1]EQUIPOS!$A$3:$I$326,MATCH('APUS2 (1001 - 1053)'!A269,[1]EQUIPOS!$A$3:$A$326,0),9)</f>
        <v>0</v>
      </c>
      <c r="P269" s="7">
        <f t="shared" ref="P269:P270" si="34">+P268+1</f>
        <v>335</v>
      </c>
      <c r="Q269" s="8">
        <f t="shared" ref="Q269" si="35">IF($A269=0," ",$P268)</f>
        <v>334</v>
      </c>
    </row>
    <row r="270" spans="1:17" s="9" customFormat="1" ht="16.5" thickTop="1" thickBot="1" x14ac:dyDescent="0.3">
      <c r="A270" s="1"/>
      <c r="B270" s="75"/>
      <c r="C270" s="76"/>
      <c r="D270" s="77"/>
      <c r="E270" s="78"/>
      <c r="F270" s="79"/>
      <c r="G270" s="79"/>
      <c r="H270" s="80"/>
      <c r="I270" s="81"/>
      <c r="J270" s="64"/>
      <c r="K270" s="70"/>
      <c r="L270" s="82"/>
      <c r="M270" s="83"/>
      <c r="N270" s="84"/>
      <c r="O270" s="85"/>
      <c r="P270" s="7">
        <f t="shared" si="34"/>
        <v>336</v>
      </c>
      <c r="Q270" s="8">
        <f t="shared" ref="Q270" si="36">+$Q269</f>
        <v>334</v>
      </c>
    </row>
    <row r="271" spans="1:17" s="9" customFormat="1" ht="16.5" thickTop="1" thickBot="1" x14ac:dyDescent="0.3">
      <c r="A271" s="1"/>
      <c r="B271" s="75"/>
      <c r="C271" s="76"/>
      <c r="D271" s="77"/>
      <c r="E271" s="78"/>
      <c r="F271" s="79"/>
      <c r="G271" s="79"/>
      <c r="H271" s="80"/>
      <c r="I271" s="81"/>
      <c r="J271" s="64"/>
      <c r="K271" s="70"/>
      <c r="L271" s="82"/>
      <c r="M271" s="83"/>
      <c r="N271" s="84"/>
      <c r="O271" s="85"/>
      <c r="P271" s="7">
        <f t="shared" si="31"/>
        <v>337</v>
      </c>
      <c r="Q271" s="8"/>
    </row>
    <row r="272" spans="1:17" s="9" customFormat="1" ht="16.5" thickTop="1" thickBot="1" x14ac:dyDescent="0.3">
      <c r="A272" s="1"/>
      <c r="B272" s="75"/>
      <c r="C272" s="76"/>
      <c r="D272" s="77"/>
      <c r="E272" s="78"/>
      <c r="F272" s="79"/>
      <c r="G272" s="79"/>
      <c r="H272" s="80"/>
      <c r="I272" s="81"/>
      <c r="J272" s="64"/>
      <c r="K272" s="70"/>
      <c r="L272" s="82"/>
      <c r="M272" s="83"/>
      <c r="N272" s="84"/>
      <c r="O272" s="85"/>
      <c r="P272" s="7">
        <f t="shared" si="31"/>
        <v>338</v>
      </c>
      <c r="Q272" s="8"/>
    </row>
    <row r="273" spans="1:17" s="9" customFormat="1" ht="16.5" thickTop="1" thickBot="1" x14ac:dyDescent="0.3">
      <c r="A273" s="1"/>
      <c r="B273" s="75"/>
      <c r="C273" s="76"/>
      <c r="D273" s="77"/>
      <c r="E273" s="78"/>
      <c r="F273" s="79"/>
      <c r="G273" s="79"/>
      <c r="H273" s="80"/>
      <c r="I273" s="81"/>
      <c r="J273" s="64"/>
      <c r="K273" s="70"/>
      <c r="L273" s="82"/>
      <c r="M273" s="83"/>
      <c r="N273" s="84"/>
      <c r="O273" s="85"/>
      <c r="P273" s="7">
        <f t="shared" si="31"/>
        <v>339</v>
      </c>
      <c r="Q273" s="8"/>
    </row>
    <row r="274" spans="1:17" s="9" customFormat="1" ht="16.5" thickTop="1" thickBot="1" x14ac:dyDescent="0.3">
      <c r="A274" s="1"/>
      <c r="B274" s="75"/>
      <c r="C274" s="76"/>
      <c r="D274" s="77"/>
      <c r="E274" s="78"/>
      <c r="F274" s="79"/>
      <c r="G274" s="86"/>
      <c r="H274" s="80"/>
      <c r="I274" s="81"/>
      <c r="J274" s="64"/>
      <c r="K274" s="87"/>
      <c r="L274" s="82"/>
      <c r="M274" s="83"/>
      <c r="N274" s="84"/>
      <c r="O274" s="85"/>
      <c r="P274" s="7">
        <f t="shared" si="31"/>
        <v>340</v>
      </c>
      <c r="Q274" s="8"/>
    </row>
    <row r="275" spans="1:17" s="9" customFormat="1" ht="16.5" thickTop="1" thickBot="1" x14ac:dyDescent="0.3">
      <c r="A275" s="1"/>
      <c r="B275" s="75"/>
      <c r="C275" s="76"/>
      <c r="D275" s="77"/>
      <c r="E275" s="78"/>
      <c r="F275" s="79"/>
      <c r="G275" s="86"/>
      <c r="H275" s="80"/>
      <c r="I275" s="81"/>
      <c r="J275" s="64"/>
      <c r="K275" s="87"/>
      <c r="L275" s="82"/>
      <c r="M275" s="83"/>
      <c r="N275" s="84"/>
      <c r="O275" s="85"/>
      <c r="P275" s="7">
        <f t="shared" si="31"/>
        <v>341</v>
      </c>
      <c r="Q275" s="8"/>
    </row>
    <row r="276" spans="1:17" s="9" customFormat="1" ht="16.5" thickTop="1" thickBot="1" x14ac:dyDescent="0.3">
      <c r="A276" s="1"/>
      <c r="B276" s="75"/>
      <c r="C276" s="76"/>
      <c r="D276" s="77"/>
      <c r="E276" s="78"/>
      <c r="F276" s="79"/>
      <c r="G276" s="86"/>
      <c r="H276" s="80"/>
      <c r="I276" s="81"/>
      <c r="J276" s="64"/>
      <c r="K276" s="87"/>
      <c r="L276" s="82"/>
      <c r="M276" s="83"/>
      <c r="N276" s="84"/>
      <c r="O276" s="85"/>
      <c r="P276" s="7">
        <f t="shared" si="31"/>
        <v>342</v>
      </c>
      <c r="Q276" s="8"/>
    </row>
    <row r="277" spans="1:17" s="9" customFormat="1" ht="16.5" thickTop="1" thickBot="1" x14ac:dyDescent="0.3">
      <c r="A277" s="1"/>
      <c r="B277" s="75"/>
      <c r="C277" s="76"/>
      <c r="D277" s="77"/>
      <c r="E277" s="78"/>
      <c r="F277" s="79"/>
      <c r="G277" s="86"/>
      <c r="H277" s="80"/>
      <c r="I277" s="81"/>
      <c r="J277" s="64"/>
      <c r="K277" s="87"/>
      <c r="L277" s="82"/>
      <c r="M277" s="83"/>
      <c r="N277" s="84"/>
      <c r="O277" s="85"/>
      <c r="P277" s="7">
        <f t="shared" si="31"/>
        <v>343</v>
      </c>
      <c r="Q277" s="8"/>
    </row>
    <row r="278" spans="1:17" s="9" customFormat="1" ht="16.5" thickTop="1" thickBot="1" x14ac:dyDescent="0.3">
      <c r="A278" s="1"/>
      <c r="B278" s="75"/>
      <c r="C278" s="76"/>
      <c r="D278" s="77"/>
      <c r="E278" s="78"/>
      <c r="F278" s="79"/>
      <c r="G278" s="86"/>
      <c r="H278" s="80"/>
      <c r="I278" s="81"/>
      <c r="J278" s="64"/>
      <c r="K278" s="87"/>
      <c r="L278" s="82"/>
      <c r="M278" s="83"/>
      <c r="N278" s="84"/>
      <c r="O278" s="85"/>
      <c r="P278" s="7">
        <f t="shared" si="31"/>
        <v>344</v>
      </c>
      <c r="Q278" s="8"/>
    </row>
    <row r="279" spans="1:17" s="9" customFormat="1" ht="16.5" thickTop="1" thickBot="1" x14ac:dyDescent="0.3">
      <c r="A279" s="1"/>
      <c r="B279" s="75"/>
      <c r="C279" s="76"/>
      <c r="D279" s="77"/>
      <c r="E279" s="78"/>
      <c r="F279" s="79"/>
      <c r="G279" s="86"/>
      <c r="H279" s="80"/>
      <c r="I279" s="81"/>
      <c r="J279" s="64"/>
      <c r="K279" s="87"/>
      <c r="L279" s="82"/>
      <c r="M279" s="83"/>
      <c r="N279" s="84"/>
      <c r="O279" s="85"/>
      <c r="P279" s="7">
        <f t="shared" si="31"/>
        <v>345</v>
      </c>
      <c r="Q279" s="8"/>
    </row>
    <row r="280" spans="1:17" s="9" customFormat="1" ht="16.5" thickTop="1" thickBot="1" x14ac:dyDescent="0.3">
      <c r="A280" s="1"/>
      <c r="B280" s="75"/>
      <c r="C280" s="76"/>
      <c r="D280" s="77"/>
      <c r="E280" s="78"/>
      <c r="F280" s="79"/>
      <c r="G280" s="86"/>
      <c r="H280" s="80"/>
      <c r="I280" s="81"/>
      <c r="J280" s="64"/>
      <c r="K280" s="87"/>
      <c r="L280" s="82"/>
      <c r="M280" s="83"/>
      <c r="N280" s="84"/>
      <c r="O280" s="85"/>
      <c r="P280" s="7">
        <f t="shared" si="31"/>
        <v>346</v>
      </c>
      <c r="Q280" s="8"/>
    </row>
    <row r="281" spans="1:17" s="9" customFormat="1" ht="16.5" thickTop="1" thickBot="1" x14ac:dyDescent="0.3">
      <c r="A281" s="1"/>
      <c r="B281" s="88"/>
      <c r="C281" s="89"/>
      <c r="D281" s="90"/>
      <c r="E281" s="91"/>
      <c r="F281" s="92"/>
      <c r="G281" s="93"/>
      <c r="H281" s="94"/>
      <c r="I281" s="95"/>
      <c r="J281" s="64"/>
      <c r="K281" s="96"/>
      <c r="L281" s="97"/>
      <c r="M281" s="98"/>
      <c r="N281" s="99"/>
      <c r="O281" s="100"/>
      <c r="P281" s="7">
        <f t="shared" si="31"/>
        <v>347</v>
      </c>
      <c r="Q281" s="8"/>
    </row>
    <row r="282" spans="1:17" s="9" customFormat="1" ht="16.5" thickTop="1" thickBot="1" x14ac:dyDescent="0.3">
      <c r="A282" s="1"/>
      <c r="B282" s="101"/>
      <c r="C282" s="101"/>
      <c r="D282" s="101"/>
      <c r="E282" s="101"/>
      <c r="F282" s="101"/>
      <c r="G282" s="101"/>
      <c r="H282" s="102" t="s">
        <v>29</v>
      </c>
      <c r="I282" s="103">
        <f>SUM(I269:I281)</f>
        <v>1.7490874500000004</v>
      </c>
      <c r="J282" s="104"/>
      <c r="K282" s="105">
        <f>SUM(K269:K281)</f>
        <v>1.8110088028752004E-2</v>
      </c>
      <c r="L282" s="106"/>
      <c r="M282" s="107"/>
      <c r="N282" s="108"/>
      <c r="O282" s="105">
        <f>SUM(O269:O281)</f>
        <v>0</v>
      </c>
      <c r="P282" s="7">
        <f t="shared" si="31"/>
        <v>348</v>
      </c>
      <c r="Q282" s="8"/>
    </row>
    <row r="283" spans="1:17" s="9" customFormat="1" ht="16.5" thickTop="1" thickBot="1" x14ac:dyDescent="0.3">
      <c r="A283" s="1"/>
      <c r="B283" s="58" t="s">
        <v>30</v>
      </c>
      <c r="C283" s="109"/>
      <c r="D283" s="109"/>
      <c r="E283" s="109"/>
      <c r="F283" s="109"/>
      <c r="G283" s="109"/>
      <c r="H283" s="110"/>
      <c r="I283" s="111"/>
      <c r="J283" s="60"/>
      <c r="K283" s="61" t="s">
        <v>14</v>
      </c>
      <c r="L283" s="61" t="s">
        <v>15</v>
      </c>
      <c r="M283" s="61" t="s">
        <v>16</v>
      </c>
      <c r="N283" s="61" t="s">
        <v>17</v>
      </c>
      <c r="O283" s="61" t="s">
        <v>18</v>
      </c>
      <c r="P283" s="7">
        <f t="shared" si="31"/>
        <v>349</v>
      </c>
      <c r="Q283" s="8"/>
    </row>
    <row r="284" spans="1:17" s="9" customFormat="1" ht="22.5" thickTop="1" thickBot="1" x14ac:dyDescent="0.3">
      <c r="A284" s="1"/>
      <c r="B284" s="112" t="s">
        <v>31</v>
      </c>
      <c r="C284" s="113"/>
      <c r="D284" s="114"/>
      <c r="E284" s="115" t="s">
        <v>20</v>
      </c>
      <c r="F284" s="115" t="s">
        <v>32</v>
      </c>
      <c r="G284" s="63" t="s">
        <v>33</v>
      </c>
      <c r="H284" s="116" t="s">
        <v>23</v>
      </c>
      <c r="I284" s="116" t="s">
        <v>34</v>
      </c>
      <c r="J284" s="28"/>
      <c r="K284" s="61"/>
      <c r="L284" s="61"/>
      <c r="M284" s="61"/>
      <c r="N284" s="61"/>
      <c r="O284" s="61"/>
      <c r="P284" s="7">
        <f t="shared" si="31"/>
        <v>350</v>
      </c>
      <c r="Q284" s="8"/>
    </row>
    <row r="285" spans="1:17" s="9" customFormat="1" ht="16.5" thickTop="1" thickBot="1" x14ac:dyDescent="0.3">
      <c r="A285" s="1" t="s">
        <v>38</v>
      </c>
      <c r="B285" s="65" t="str">
        <f>INDEX([1]SUELDOS!$B$3:$O$294,MATCH('APUS2 (1001 - 1053)'!A285,[1]SUELDOS!$B$3:$B$294,0),2)</f>
        <v>PEON</v>
      </c>
      <c r="C285" s="66"/>
      <c r="D285" s="67"/>
      <c r="E285" s="68">
        <v>2</v>
      </c>
      <c r="F285" s="68">
        <f>INDEX([1]SUELDOS!$B$3:$O$294,MATCH('APUS2 (1001 - 1053)'!A285,[1]SUELDOS!$B$3:$B$294,0),10)</f>
        <v>4.2300000000000004</v>
      </c>
      <c r="G285" s="79">
        <f t="shared" ref="G285:G287" si="37">+E285*F285</f>
        <v>8.4600000000000009</v>
      </c>
      <c r="H285" s="69">
        <f>I265</f>
        <v>2.0001000000000002</v>
      </c>
      <c r="I285" s="81">
        <f>G285*H285</f>
        <v>16.920846000000004</v>
      </c>
      <c r="J285" s="64"/>
      <c r="K285" s="70">
        <f t="shared" ref="K285:K287" si="38">((I285*100%)/$I$334)</f>
        <v>0.17519879327986501</v>
      </c>
      <c r="L285" s="117">
        <f>INDEX([1]SUELDOS!$B$3:$O$294,MATCH('APUS2 (1001 - 1053)'!A285,[1]SUELDOS!$B$3:$B$294,0),11)</f>
        <v>851230012</v>
      </c>
      <c r="M285" s="118" t="str">
        <f>INDEX([1]SUELDOS!$B$3:$O$294,MATCH('APUS2 (1001 - 1053)'!A285,[1]SUELDOS!$B$3:$B$294,0),12)</f>
        <v>NP</v>
      </c>
      <c r="N285" s="119">
        <f>INDEX([1]SUELDOS!$B$3:$O$294,MATCH('APUS2 (1001 - 1053)'!A285,[1]SUELDOS!$B$3:$B$294,0),13)</f>
        <v>0</v>
      </c>
      <c r="O285" s="120">
        <f>INDEX([1]SUELDOS!$B$3:$O$294,MATCH('APUS2 (1001 - 1053)'!A285,[1]SUELDOS!$B$3:$B$294,0),14)</f>
        <v>0</v>
      </c>
      <c r="P285" s="7">
        <f t="shared" si="31"/>
        <v>351</v>
      </c>
      <c r="Q285" s="8">
        <f t="shared" ref="Q285" si="39">+Q269</f>
        <v>334</v>
      </c>
    </row>
    <row r="286" spans="1:17" s="9" customFormat="1" ht="16.5" customHeight="1" thickTop="1" thickBot="1" x14ac:dyDescent="0.3">
      <c r="A286" s="1" t="s">
        <v>36</v>
      </c>
      <c r="B286" s="75" t="str">
        <f>INDEX([1]SUELDOS!$B$3:$O$294,MATCH('APUS2 (1001 - 1053)'!A286,[1]SUELDOS!$B$3:$B$294,0),2)</f>
        <v>MAESTRO ELECTRICO/LINIERO/SUBESTACIONES</v>
      </c>
      <c r="C286" s="76"/>
      <c r="D286" s="77"/>
      <c r="E286" s="79">
        <v>1</v>
      </c>
      <c r="F286" s="79">
        <f>INDEX([1]SUELDOS!$B$3:$O$294,MATCH('APUS2 (1001 - 1053)'!A286,[1]SUELDOS!$B$3:$B$294,0),10)</f>
        <v>4.75</v>
      </c>
      <c r="G286" s="79">
        <f t="shared" si="37"/>
        <v>4.75</v>
      </c>
      <c r="H286" s="80">
        <f>I265</f>
        <v>2.0001000000000002</v>
      </c>
      <c r="I286" s="81">
        <f>G286*H286</f>
        <v>9.5004750000000016</v>
      </c>
      <c r="J286" s="64"/>
      <c r="K286" s="70">
        <f t="shared" si="38"/>
        <v>9.8368116794250435E-2</v>
      </c>
      <c r="L286" s="82">
        <f>INDEX([1]SUELDOS!$B$3:$O$294,MATCH('APUS2 (1001 - 1053)'!A286,[1]SUELDOS!$B$3:$B$294,0),11)</f>
        <v>851230012</v>
      </c>
      <c r="M286" s="82" t="str">
        <f>INDEX([1]SUELDOS!$B$3:$O$294,MATCH('APUS2 (1001 - 1053)'!A286,[1]SUELDOS!$B$3:$B$294,0),12)</f>
        <v>NP</v>
      </c>
      <c r="N286" s="121">
        <f>INDEX([1]SUELDOS!$B$3:$O$294,MATCH('APUS2 (1001 - 1053)'!A286,[1]SUELDOS!$B$3:$B$294,0),13)</f>
        <v>0</v>
      </c>
      <c r="O286" s="85">
        <f>INDEX([1]SUELDOS!$B$3:$O$294,MATCH('APUS2 (1001 - 1053)'!A286,[1]SUELDOS!$B$3:$B$294,0),14)</f>
        <v>0</v>
      </c>
      <c r="P286" s="7">
        <f t="shared" si="31"/>
        <v>352</v>
      </c>
      <c r="Q286" s="8"/>
    </row>
    <row r="287" spans="1:17" s="9" customFormat="1" ht="16.5" customHeight="1" thickTop="1" thickBot="1" x14ac:dyDescent="0.3">
      <c r="A287" s="1" t="s">
        <v>68</v>
      </c>
      <c r="B287" s="75" t="str">
        <f>INDEX([1]SUELDOS!$B$3:$O$294,MATCH('APUS2 (1001 - 1053)'!A287,[1]SUELDOS!$B$3:$B$294,0),2)</f>
        <v>TUBERO (EN CONSTRUCCION)</v>
      </c>
      <c r="C287" s="76"/>
      <c r="D287" s="77"/>
      <c r="E287" s="79">
        <v>1</v>
      </c>
      <c r="F287" s="79">
        <f>INDEX([1]SUELDOS!$B$3:$O$294,MATCH('APUS2 (1001 - 1053)'!A287,[1]SUELDOS!$B$3:$B$294,0),10)</f>
        <v>4.28</v>
      </c>
      <c r="G287" s="79">
        <f t="shared" si="37"/>
        <v>4.28</v>
      </c>
      <c r="H287" s="80">
        <f>I265</f>
        <v>2.0001000000000002</v>
      </c>
      <c r="I287" s="81">
        <f>G287*H287</f>
        <v>8.5604280000000017</v>
      </c>
      <c r="J287" s="64"/>
      <c r="K287" s="70">
        <f t="shared" si="38"/>
        <v>8.8634850500924608E-2</v>
      </c>
      <c r="L287" s="82" t="str">
        <f>INDEX([1]SUELDOS!$B$3:$O$294,MATCH('APUS2 (1001 - 1053)'!A287,[1]SUELDOS!$B$3:$B$294,0),11)</f>
        <v>851230012</v>
      </c>
      <c r="M287" s="82" t="str">
        <f>INDEX([1]SUELDOS!$B$3:$O$294,MATCH('APUS2 (1001 - 1053)'!A287,[1]SUELDOS!$B$3:$B$294,0),12)</f>
        <v>NP</v>
      </c>
      <c r="N287" s="121">
        <f>INDEX([1]SUELDOS!$B$3:$O$294,MATCH('APUS2 (1001 - 1053)'!A287,[1]SUELDOS!$B$3:$B$294,0),13)</f>
        <v>0</v>
      </c>
      <c r="O287" s="85">
        <f>INDEX([1]SUELDOS!$B$3:$O$294,MATCH('APUS2 (1001 - 1053)'!A287,[1]SUELDOS!$B$3:$B$294,0),14)</f>
        <v>0</v>
      </c>
      <c r="P287" s="7">
        <f t="shared" si="31"/>
        <v>353</v>
      </c>
      <c r="Q287" s="8"/>
    </row>
    <row r="288" spans="1:17" s="9" customFormat="1" ht="16.5" thickTop="1" thickBot="1" x14ac:dyDescent="0.3">
      <c r="A288" s="1"/>
      <c r="B288" s="75"/>
      <c r="C288" s="76"/>
      <c r="D288" s="77"/>
      <c r="E288" s="79"/>
      <c r="F288" s="79"/>
      <c r="G288" s="79"/>
      <c r="H288" s="80"/>
      <c r="I288" s="81"/>
      <c r="J288" s="64"/>
      <c r="K288" s="70"/>
      <c r="L288" s="82"/>
      <c r="M288" s="82"/>
      <c r="N288" s="121"/>
      <c r="O288" s="85"/>
      <c r="P288" s="7">
        <f t="shared" si="31"/>
        <v>354</v>
      </c>
      <c r="Q288" s="8"/>
    </row>
    <row r="289" spans="1:17" s="9" customFormat="1" ht="16.5" thickTop="1" thickBot="1" x14ac:dyDescent="0.3">
      <c r="A289" s="1"/>
      <c r="B289" s="75"/>
      <c r="C289" s="76"/>
      <c r="D289" s="77"/>
      <c r="E289" s="79"/>
      <c r="F289" s="79"/>
      <c r="G289" s="79"/>
      <c r="H289" s="80"/>
      <c r="I289" s="81"/>
      <c r="J289" s="64"/>
      <c r="K289" s="70"/>
      <c r="L289" s="82"/>
      <c r="M289" s="82"/>
      <c r="N289" s="121"/>
      <c r="O289" s="85"/>
      <c r="P289" s="7">
        <f t="shared" si="31"/>
        <v>355</v>
      </c>
      <c r="Q289" s="8"/>
    </row>
    <row r="290" spans="1:17" s="9" customFormat="1" ht="16.5" thickTop="1" thickBot="1" x14ac:dyDescent="0.3">
      <c r="A290" s="1"/>
      <c r="B290" s="75"/>
      <c r="C290" s="76"/>
      <c r="D290" s="77"/>
      <c r="E290" s="79"/>
      <c r="F290" s="79"/>
      <c r="G290" s="79"/>
      <c r="H290" s="80"/>
      <c r="I290" s="81"/>
      <c r="J290" s="64"/>
      <c r="K290" s="70"/>
      <c r="L290" s="82"/>
      <c r="M290" s="82"/>
      <c r="N290" s="121"/>
      <c r="O290" s="85"/>
      <c r="P290" s="7">
        <f t="shared" si="31"/>
        <v>356</v>
      </c>
      <c r="Q290" s="8"/>
    </row>
    <row r="291" spans="1:17" s="9" customFormat="1" ht="16.5" thickTop="1" thickBot="1" x14ac:dyDescent="0.3">
      <c r="A291" s="1"/>
      <c r="B291" s="75"/>
      <c r="C291" s="76"/>
      <c r="D291" s="77"/>
      <c r="E291" s="78"/>
      <c r="F291" s="79"/>
      <c r="G291" s="79"/>
      <c r="H291" s="80"/>
      <c r="I291" s="81"/>
      <c r="J291" s="64"/>
      <c r="K291" s="70"/>
      <c r="L291" s="82"/>
      <c r="M291" s="82"/>
      <c r="N291" s="121"/>
      <c r="O291" s="85"/>
      <c r="P291" s="7">
        <f t="shared" ref="P291:P340" si="40">+P290+1</f>
        <v>357</v>
      </c>
      <c r="Q291" s="8"/>
    </row>
    <row r="292" spans="1:17" s="9" customFormat="1" ht="16.5" thickTop="1" thickBot="1" x14ac:dyDescent="0.3">
      <c r="A292" s="1"/>
      <c r="B292" s="75"/>
      <c r="C292" s="76"/>
      <c r="D292" s="77"/>
      <c r="E292" s="78"/>
      <c r="F292" s="79"/>
      <c r="G292" s="79"/>
      <c r="H292" s="80"/>
      <c r="I292" s="81"/>
      <c r="J292" s="64"/>
      <c r="K292" s="87"/>
      <c r="L292" s="82"/>
      <c r="M292" s="82"/>
      <c r="N292" s="121"/>
      <c r="O292" s="85"/>
      <c r="P292" s="7">
        <f t="shared" si="40"/>
        <v>358</v>
      </c>
      <c r="Q292" s="8"/>
    </row>
    <row r="293" spans="1:17" s="9" customFormat="1" ht="16.5" thickTop="1" thickBot="1" x14ac:dyDescent="0.3">
      <c r="A293" s="1"/>
      <c r="B293" s="75"/>
      <c r="C293" s="76"/>
      <c r="D293" s="77"/>
      <c r="E293" s="78"/>
      <c r="F293" s="79"/>
      <c r="G293" s="79"/>
      <c r="H293" s="80"/>
      <c r="I293" s="81"/>
      <c r="J293" s="64"/>
      <c r="K293" s="87"/>
      <c r="L293" s="82"/>
      <c r="M293" s="82"/>
      <c r="N293" s="121"/>
      <c r="O293" s="85"/>
      <c r="P293" s="7">
        <f t="shared" si="40"/>
        <v>359</v>
      </c>
      <c r="Q293" s="8"/>
    </row>
    <row r="294" spans="1:17" s="9" customFormat="1" ht="16.5" thickTop="1" thickBot="1" x14ac:dyDescent="0.3">
      <c r="A294" s="1"/>
      <c r="B294" s="75"/>
      <c r="C294" s="76"/>
      <c r="D294" s="77"/>
      <c r="E294" s="78"/>
      <c r="F294" s="79"/>
      <c r="G294" s="79"/>
      <c r="H294" s="80"/>
      <c r="I294" s="81"/>
      <c r="J294" s="64"/>
      <c r="K294" s="87"/>
      <c r="L294" s="82"/>
      <c r="M294" s="82"/>
      <c r="N294" s="121"/>
      <c r="O294" s="85"/>
      <c r="P294" s="7">
        <f t="shared" si="40"/>
        <v>360</v>
      </c>
      <c r="Q294" s="8"/>
    </row>
    <row r="295" spans="1:17" s="9" customFormat="1" ht="16.5" thickTop="1" thickBot="1" x14ac:dyDescent="0.3">
      <c r="A295" s="1"/>
      <c r="B295" s="75"/>
      <c r="C295" s="76"/>
      <c r="D295" s="77"/>
      <c r="E295" s="78"/>
      <c r="F295" s="79"/>
      <c r="G295" s="79"/>
      <c r="H295" s="80"/>
      <c r="I295" s="81"/>
      <c r="J295" s="64"/>
      <c r="K295" s="87"/>
      <c r="L295" s="82"/>
      <c r="M295" s="82"/>
      <c r="N295" s="121"/>
      <c r="O295" s="85"/>
      <c r="P295" s="7">
        <f t="shared" si="40"/>
        <v>361</v>
      </c>
      <c r="Q295" s="8"/>
    </row>
    <row r="296" spans="1:17" s="9" customFormat="1" ht="16.5" thickTop="1" thickBot="1" x14ac:dyDescent="0.3">
      <c r="A296" s="1"/>
      <c r="B296" s="75"/>
      <c r="C296" s="76"/>
      <c r="D296" s="77"/>
      <c r="E296" s="78"/>
      <c r="F296" s="79"/>
      <c r="G296" s="79"/>
      <c r="H296" s="80"/>
      <c r="I296" s="81"/>
      <c r="J296" s="64"/>
      <c r="K296" s="87"/>
      <c r="L296" s="82"/>
      <c r="M296" s="82"/>
      <c r="N296" s="121"/>
      <c r="O296" s="85"/>
      <c r="P296" s="7">
        <f t="shared" si="40"/>
        <v>362</v>
      </c>
      <c r="Q296" s="8"/>
    </row>
    <row r="297" spans="1:17" s="9" customFormat="1" ht="16.5" thickTop="1" thickBot="1" x14ac:dyDescent="0.3">
      <c r="A297" s="1"/>
      <c r="B297" s="122" t="s">
        <v>26</v>
      </c>
      <c r="C297" s="123"/>
      <c r="D297" s="124"/>
      <c r="E297" s="91" t="s">
        <v>26</v>
      </c>
      <c r="F297" s="125" t="s">
        <v>26</v>
      </c>
      <c r="G297" s="126" t="s">
        <v>26</v>
      </c>
      <c r="H297" s="94" t="s">
        <v>26</v>
      </c>
      <c r="I297" s="127" t="s">
        <v>26</v>
      </c>
      <c r="J297" s="64"/>
      <c r="K297" s="96" t="s">
        <v>26</v>
      </c>
      <c r="L297" s="97" t="s">
        <v>26</v>
      </c>
      <c r="M297" s="98" t="s">
        <v>26</v>
      </c>
      <c r="N297" s="99" t="s">
        <v>26</v>
      </c>
      <c r="O297" s="100" t="s">
        <v>26</v>
      </c>
      <c r="P297" s="7">
        <f t="shared" si="40"/>
        <v>363</v>
      </c>
      <c r="Q297" s="8"/>
    </row>
    <row r="298" spans="1:17" s="9" customFormat="1" ht="16.5" thickTop="1" thickBot="1" x14ac:dyDescent="0.3">
      <c r="A298" s="1"/>
      <c r="B298" s="101"/>
      <c r="C298" s="101"/>
      <c r="D298" s="101"/>
      <c r="E298" s="101"/>
      <c r="F298" s="101"/>
      <c r="G298" s="101"/>
      <c r="H298" s="128" t="s">
        <v>39</v>
      </c>
      <c r="I298" s="103">
        <f>SUM(I285:I297)</f>
        <v>34.981749000000008</v>
      </c>
      <c r="J298" s="104"/>
      <c r="K298" s="105">
        <f>SUM(K285:K297)</f>
        <v>0.36220176057504005</v>
      </c>
      <c r="L298" s="106"/>
      <c r="M298" s="107"/>
      <c r="N298" s="108"/>
      <c r="O298" s="105">
        <f>SUM(O285:O297)</f>
        <v>0</v>
      </c>
      <c r="P298" s="7">
        <f t="shared" si="40"/>
        <v>364</v>
      </c>
      <c r="Q298" s="8"/>
    </row>
    <row r="299" spans="1:17" s="9" customFormat="1" ht="16.5" thickTop="1" thickBot="1" x14ac:dyDescent="0.3">
      <c r="A299" s="1"/>
      <c r="B299" s="58" t="s">
        <v>40</v>
      </c>
      <c r="C299" s="109"/>
      <c r="D299" s="109"/>
      <c r="E299" s="109"/>
      <c r="F299" s="109"/>
      <c r="G299" s="109"/>
      <c r="H299" s="110"/>
      <c r="I299" s="111"/>
      <c r="J299" s="60"/>
      <c r="K299" s="61" t="s">
        <v>14</v>
      </c>
      <c r="L299" s="61" t="s">
        <v>15</v>
      </c>
      <c r="M299" s="61" t="s">
        <v>16</v>
      </c>
      <c r="N299" s="61" t="s">
        <v>17</v>
      </c>
      <c r="O299" s="61" t="s">
        <v>18</v>
      </c>
      <c r="P299" s="7">
        <f t="shared" si="40"/>
        <v>365</v>
      </c>
      <c r="Q299" s="8"/>
    </row>
    <row r="300" spans="1:17" s="9" customFormat="1" ht="22.5" thickTop="1" thickBot="1" x14ac:dyDescent="0.3">
      <c r="A300" s="1"/>
      <c r="B300" s="112" t="s">
        <v>41</v>
      </c>
      <c r="C300" s="113"/>
      <c r="D300" s="113"/>
      <c r="E300" s="114"/>
      <c r="F300" s="63" t="s">
        <v>42</v>
      </c>
      <c r="G300" s="63" t="s">
        <v>20</v>
      </c>
      <c r="H300" s="63" t="s">
        <v>34</v>
      </c>
      <c r="I300" s="63" t="s">
        <v>24</v>
      </c>
      <c r="J300" s="28"/>
      <c r="K300" s="61"/>
      <c r="L300" s="61"/>
      <c r="M300" s="61"/>
      <c r="N300" s="61"/>
      <c r="O300" s="61"/>
      <c r="P300" s="7">
        <f t="shared" si="40"/>
        <v>366</v>
      </c>
      <c r="Q300" s="8"/>
    </row>
    <row r="301" spans="1:17" s="9" customFormat="1" ht="15.75" customHeight="1" thickTop="1" x14ac:dyDescent="0.25">
      <c r="A301" s="1" t="s">
        <v>70</v>
      </c>
      <c r="B301" s="129" t="str">
        <f>INDEX('[1]MATERIAL-TRANSPORTE'!$A$3:$K$1016,MATCH('APUS2 (1001 - 1053)'!A301,'[1]MATERIAL-TRANSPORTE'!$A$3:$A$1016,0),2)</f>
        <v>TUBO 110mm PVC PESADO x 3.00m</v>
      </c>
      <c r="C301" s="130"/>
      <c r="D301" s="130"/>
      <c r="E301" s="131"/>
      <c r="F301" s="132" t="str">
        <f>INDEX('[1]MATERIAL-TRANSPORTE'!$A$3:$K$1016,MATCH('APUS2 (1001 - 1053)'!A301,'[1]MATERIAL-TRANSPORTE'!$A$3:$A$1016,0),6)</f>
        <v>u</v>
      </c>
      <c r="G301" s="80">
        <v>1.33</v>
      </c>
      <c r="H301" s="80">
        <f>INDEX('[1]MATERIAL-TRANSPORTE'!$A$3:$K$1016,MATCH('APUS2 (1001 - 1053)'!A301,'[1]MATERIAL-TRANSPORTE'!$A$3:$A$1016,0),7)</f>
        <v>30</v>
      </c>
      <c r="I301" s="81">
        <f t="shared" ref="I301:I302" si="41">G301*H301</f>
        <v>39.900000000000006</v>
      </c>
      <c r="J301" s="64"/>
      <c r="K301" s="70">
        <f t="shared" ref="K301:K302" si="42">((I301*100%)/$I$334)</f>
        <v>0.41312543426413861</v>
      </c>
      <c r="L301" s="82" t="str">
        <f>INDEX('[1]MATERIAL-TRANSPORTE'!$A$3:$K$1016,MATCH('APUS2 (1001 - 1053)'!A301,'[1]MATERIAL-TRANSPORTE'!$A$3:$A$1016,0),8)</f>
        <v>363201021</v>
      </c>
      <c r="M301" s="83" t="str">
        <f>INDEX('[1]MATERIAL-TRANSPORTE'!$A$3:$K$1016,MATCH('APUS2 (1001 - 1053)'!A301,'[1]MATERIAL-TRANSPORTE'!$A$3:$A$1016,0),9)</f>
        <v>NP</v>
      </c>
      <c r="N301" s="84">
        <f>INDEX('[1]MATERIAL-TRANSPORTE'!$A$3:$K$1016,MATCH('APUS2 (1001 - 1053)'!A301,'[1]MATERIAL-TRANSPORTE'!$A$3:$A$1016,0),10)</f>
        <v>0</v>
      </c>
      <c r="O301" s="85">
        <f>INDEX('[1]MATERIAL-TRANSPORTE'!$A$3:$K$1016,MATCH('APUS2 (1001 - 1053)'!A301,'[1]MATERIAL-TRANSPORTE'!$A$3:$A$1016,0),11)</f>
        <v>0</v>
      </c>
      <c r="P301" s="7">
        <f t="shared" si="40"/>
        <v>367</v>
      </c>
      <c r="Q301" s="8">
        <f t="shared" ref="Q301" si="43">+Q285</f>
        <v>334</v>
      </c>
    </row>
    <row r="302" spans="1:17" s="9" customFormat="1" ht="15" customHeight="1" x14ac:dyDescent="0.25">
      <c r="A302" s="1" t="s">
        <v>69</v>
      </c>
      <c r="B302" s="129" t="str">
        <f>INDEX('[1]MATERIAL-TRANSPORTE'!$A$3:$K$1016,MATCH('APUS2 (1001 - 1053)'!A302,'[1]MATERIAL-TRANSPORTE'!$A$3:$A$1016,0),2)</f>
        <v>TUBO 50mm PVC PESADO x 3.00m</v>
      </c>
      <c r="C302" s="130"/>
      <c r="D302" s="130"/>
      <c r="E302" s="131"/>
      <c r="F302" s="132" t="str">
        <f>INDEX('[1]MATERIAL-TRANSPORTE'!$A$3:$K$1016,MATCH('APUS2 (1001 - 1053)'!A302,'[1]MATERIAL-TRANSPORTE'!$A$3:$A$1016,0),6)</f>
        <v>u</v>
      </c>
      <c r="G302" s="80">
        <v>1.33</v>
      </c>
      <c r="H302" s="80">
        <f>INDEX('[1]MATERIAL-TRANSPORTE'!$A$3:$K$1016,MATCH('APUS2 (1001 - 1053)'!A302,'[1]MATERIAL-TRANSPORTE'!$A$3:$A$1016,0),7)</f>
        <v>15</v>
      </c>
      <c r="I302" s="81">
        <f t="shared" si="41"/>
        <v>19.950000000000003</v>
      </c>
      <c r="J302" s="64"/>
      <c r="K302" s="70">
        <f t="shared" si="42"/>
        <v>0.20656271713206931</v>
      </c>
      <c r="L302" s="82" t="str">
        <f>INDEX('[1]MATERIAL-TRANSPORTE'!$A$3:$K$1016,MATCH('APUS2 (1001 - 1053)'!A302,'[1]MATERIAL-TRANSPORTE'!$A$3:$A$1016,0),8)</f>
        <v>363201021</v>
      </c>
      <c r="M302" s="83" t="str">
        <f>INDEX('[1]MATERIAL-TRANSPORTE'!$A$3:$K$1016,MATCH('APUS2 (1001 - 1053)'!A302,'[1]MATERIAL-TRANSPORTE'!$A$3:$A$1016,0),9)</f>
        <v>NP</v>
      </c>
      <c r="N302" s="84">
        <f>INDEX('[1]MATERIAL-TRANSPORTE'!$A$3:$K$1016,MATCH('APUS2 (1001 - 1053)'!A302,'[1]MATERIAL-TRANSPORTE'!$A$3:$A$1016,0),10)</f>
        <v>0</v>
      </c>
      <c r="O302" s="85">
        <f>INDEX('[1]MATERIAL-TRANSPORTE'!$A$3:$K$1016,MATCH('APUS2 (1001 - 1053)'!A302,'[1]MATERIAL-TRANSPORTE'!$A$3:$A$1016,0),11)</f>
        <v>0</v>
      </c>
      <c r="P302" s="7">
        <f t="shared" si="40"/>
        <v>368</v>
      </c>
      <c r="Q302" s="8"/>
    </row>
    <row r="303" spans="1:17" s="9" customFormat="1" x14ac:dyDescent="0.25">
      <c r="A303" s="1"/>
      <c r="B303" s="129"/>
      <c r="C303" s="130"/>
      <c r="D303" s="130"/>
      <c r="E303" s="131"/>
      <c r="F303" s="132"/>
      <c r="G303" s="80"/>
      <c r="H303" s="80"/>
      <c r="I303" s="81"/>
      <c r="J303" s="64"/>
      <c r="K303" s="87"/>
      <c r="L303" s="82"/>
      <c r="M303" s="83"/>
      <c r="N303" s="84"/>
      <c r="O303" s="85"/>
      <c r="P303" s="7">
        <f t="shared" si="40"/>
        <v>369</v>
      </c>
      <c r="Q303" s="8"/>
    </row>
    <row r="304" spans="1:17" s="9" customFormat="1" x14ac:dyDescent="0.25">
      <c r="A304" s="1"/>
      <c r="B304" s="129"/>
      <c r="C304" s="130"/>
      <c r="D304" s="130"/>
      <c r="E304" s="131"/>
      <c r="F304" s="132"/>
      <c r="G304" s="80"/>
      <c r="H304" s="80"/>
      <c r="I304" s="81"/>
      <c r="J304" s="64"/>
      <c r="K304" s="87"/>
      <c r="L304" s="82"/>
      <c r="M304" s="83"/>
      <c r="N304" s="84"/>
      <c r="O304" s="85"/>
      <c r="P304" s="7">
        <f t="shared" si="40"/>
        <v>370</v>
      </c>
      <c r="Q304" s="8"/>
    </row>
    <row r="305" spans="1:17" s="9" customFormat="1" x14ac:dyDescent="0.25">
      <c r="A305" s="1"/>
      <c r="B305" s="129"/>
      <c r="C305" s="130"/>
      <c r="D305" s="130"/>
      <c r="E305" s="131"/>
      <c r="F305" s="132"/>
      <c r="G305" s="80"/>
      <c r="H305" s="80"/>
      <c r="I305" s="81"/>
      <c r="J305" s="64"/>
      <c r="K305" s="87"/>
      <c r="L305" s="82"/>
      <c r="M305" s="83"/>
      <c r="N305" s="84"/>
      <c r="O305" s="85"/>
      <c r="P305" s="7">
        <f t="shared" si="40"/>
        <v>371</v>
      </c>
      <c r="Q305" s="8"/>
    </row>
    <row r="306" spans="1:17" s="9" customFormat="1" x14ac:dyDescent="0.25">
      <c r="A306" s="1"/>
      <c r="B306" s="129"/>
      <c r="C306" s="130"/>
      <c r="D306" s="130"/>
      <c r="E306" s="131"/>
      <c r="F306" s="132"/>
      <c r="G306" s="80"/>
      <c r="H306" s="80"/>
      <c r="I306" s="81"/>
      <c r="J306" s="64"/>
      <c r="K306" s="87"/>
      <c r="L306" s="82"/>
      <c r="M306" s="83"/>
      <c r="N306" s="84"/>
      <c r="O306" s="85"/>
      <c r="P306" s="7">
        <f t="shared" si="40"/>
        <v>372</v>
      </c>
      <c r="Q306" s="8"/>
    </row>
    <row r="307" spans="1:17" s="9" customFormat="1" x14ac:dyDescent="0.25">
      <c r="A307" s="1"/>
      <c r="B307" s="129"/>
      <c r="C307" s="130"/>
      <c r="D307" s="130"/>
      <c r="E307" s="131"/>
      <c r="F307" s="132"/>
      <c r="G307" s="80"/>
      <c r="H307" s="80"/>
      <c r="I307" s="81"/>
      <c r="J307" s="64"/>
      <c r="K307" s="87"/>
      <c r="L307" s="82"/>
      <c r="M307" s="83"/>
      <c r="N307" s="84"/>
      <c r="O307" s="85"/>
      <c r="P307" s="7">
        <f t="shared" si="40"/>
        <v>373</v>
      </c>
      <c r="Q307" s="8"/>
    </row>
    <row r="308" spans="1:17" s="9" customFormat="1" x14ac:dyDescent="0.25">
      <c r="A308" s="1"/>
      <c r="B308" s="129"/>
      <c r="C308" s="130"/>
      <c r="D308" s="130"/>
      <c r="E308" s="131"/>
      <c r="F308" s="132"/>
      <c r="G308" s="80"/>
      <c r="H308" s="80"/>
      <c r="I308" s="81"/>
      <c r="J308" s="64"/>
      <c r="K308" s="87"/>
      <c r="L308" s="82"/>
      <c r="M308" s="83"/>
      <c r="N308" s="84"/>
      <c r="O308" s="85"/>
      <c r="P308" s="7">
        <f t="shared" si="40"/>
        <v>374</v>
      </c>
      <c r="Q308" s="8"/>
    </row>
    <row r="309" spans="1:17" s="9" customFormat="1" x14ac:dyDescent="0.25">
      <c r="A309" s="1"/>
      <c r="B309" s="129"/>
      <c r="C309" s="130"/>
      <c r="D309" s="130"/>
      <c r="E309" s="131"/>
      <c r="F309" s="132"/>
      <c r="G309" s="80"/>
      <c r="H309" s="80"/>
      <c r="I309" s="81"/>
      <c r="J309" s="64"/>
      <c r="K309" s="87"/>
      <c r="L309" s="82"/>
      <c r="M309" s="83"/>
      <c r="N309" s="84"/>
      <c r="O309" s="85"/>
      <c r="P309" s="7">
        <f t="shared" si="40"/>
        <v>375</v>
      </c>
      <c r="Q309" s="8"/>
    </row>
    <row r="310" spans="1:17" s="9" customFormat="1" x14ac:dyDescent="0.25">
      <c r="A310" s="1"/>
      <c r="B310" s="129"/>
      <c r="C310" s="130"/>
      <c r="D310" s="130"/>
      <c r="E310" s="131"/>
      <c r="F310" s="132"/>
      <c r="G310" s="80"/>
      <c r="H310" s="80"/>
      <c r="I310" s="81"/>
      <c r="J310" s="64"/>
      <c r="K310" s="87"/>
      <c r="L310" s="82"/>
      <c r="M310" s="83"/>
      <c r="N310" s="84"/>
      <c r="O310" s="85"/>
      <c r="P310" s="7">
        <f t="shared" si="40"/>
        <v>376</v>
      </c>
      <c r="Q310" s="8"/>
    </row>
    <row r="311" spans="1:17" s="9" customFormat="1" x14ac:dyDescent="0.25">
      <c r="A311" s="1"/>
      <c r="B311" s="129"/>
      <c r="C311" s="130"/>
      <c r="D311" s="130"/>
      <c r="E311" s="131"/>
      <c r="F311" s="132"/>
      <c r="G311" s="80"/>
      <c r="H311" s="80"/>
      <c r="I311" s="81"/>
      <c r="J311" s="64"/>
      <c r="K311" s="87"/>
      <c r="L311" s="82"/>
      <c r="M311" s="83"/>
      <c r="N311" s="84"/>
      <c r="O311" s="85"/>
      <c r="P311" s="7">
        <f t="shared" si="40"/>
        <v>377</v>
      </c>
      <c r="Q311" s="8"/>
    </row>
    <row r="312" spans="1:17" s="9" customFormat="1" x14ac:dyDescent="0.25">
      <c r="A312" s="1"/>
      <c r="B312" s="129"/>
      <c r="C312" s="130"/>
      <c r="D312" s="130"/>
      <c r="E312" s="131"/>
      <c r="F312" s="132"/>
      <c r="G312" s="80"/>
      <c r="H312" s="80"/>
      <c r="I312" s="81"/>
      <c r="J312" s="64"/>
      <c r="K312" s="87"/>
      <c r="L312" s="82"/>
      <c r="M312" s="83"/>
      <c r="N312" s="84"/>
      <c r="O312" s="85"/>
      <c r="P312" s="7">
        <f t="shared" si="40"/>
        <v>378</v>
      </c>
      <c r="Q312" s="8"/>
    </row>
    <row r="313" spans="1:17" s="9" customFormat="1" x14ac:dyDescent="0.25">
      <c r="A313" s="1"/>
      <c r="B313" s="129"/>
      <c r="C313" s="130"/>
      <c r="D313" s="130"/>
      <c r="E313" s="131"/>
      <c r="F313" s="132"/>
      <c r="G313" s="80"/>
      <c r="H313" s="80"/>
      <c r="I313" s="81"/>
      <c r="J313" s="64"/>
      <c r="K313" s="87"/>
      <c r="L313" s="82"/>
      <c r="M313" s="83"/>
      <c r="N313" s="84"/>
      <c r="O313" s="85"/>
      <c r="P313" s="7">
        <f t="shared" si="40"/>
        <v>379</v>
      </c>
      <c r="Q313" s="8"/>
    </row>
    <row r="314" spans="1:17" s="9" customFormat="1" x14ac:dyDescent="0.25">
      <c r="A314" s="1"/>
      <c r="B314" s="129"/>
      <c r="C314" s="130"/>
      <c r="D314" s="130"/>
      <c r="E314" s="131"/>
      <c r="F314" s="132"/>
      <c r="G314" s="80"/>
      <c r="H314" s="80"/>
      <c r="I314" s="81"/>
      <c r="J314" s="64"/>
      <c r="K314" s="87"/>
      <c r="L314" s="82"/>
      <c r="M314" s="83"/>
      <c r="N314" s="84"/>
      <c r="O314" s="85"/>
      <c r="P314" s="7">
        <f t="shared" si="40"/>
        <v>380</v>
      </c>
      <c r="Q314" s="8"/>
    </row>
    <row r="315" spans="1:17" s="9" customFormat="1" x14ac:dyDescent="0.25">
      <c r="A315" s="1"/>
      <c r="B315" s="129"/>
      <c r="C315" s="130"/>
      <c r="D315" s="130"/>
      <c r="E315" s="131"/>
      <c r="F315" s="132"/>
      <c r="G315" s="80"/>
      <c r="H315" s="80"/>
      <c r="I315" s="81"/>
      <c r="J315" s="64"/>
      <c r="K315" s="87"/>
      <c r="L315" s="82"/>
      <c r="M315" s="83"/>
      <c r="N315" s="84"/>
      <c r="O315" s="85"/>
      <c r="P315" s="7">
        <f t="shared" si="40"/>
        <v>381</v>
      </c>
      <c r="Q315" s="8"/>
    </row>
    <row r="316" spans="1:17" s="9" customFormat="1" x14ac:dyDescent="0.25">
      <c r="A316" s="1"/>
      <c r="B316" s="129"/>
      <c r="C316" s="130"/>
      <c r="D316" s="130"/>
      <c r="E316" s="131"/>
      <c r="F316" s="132"/>
      <c r="G316" s="80"/>
      <c r="H316" s="80"/>
      <c r="I316" s="81"/>
      <c r="J316" s="64"/>
      <c r="K316" s="87"/>
      <c r="L316" s="82"/>
      <c r="M316" s="83"/>
      <c r="N316" s="84"/>
      <c r="O316" s="85"/>
      <c r="P316" s="7">
        <f t="shared" si="40"/>
        <v>382</v>
      </c>
      <c r="Q316" s="8"/>
    </row>
    <row r="317" spans="1:17" s="9" customFormat="1" x14ac:dyDescent="0.25">
      <c r="A317" s="1"/>
      <c r="B317" s="129"/>
      <c r="C317" s="130"/>
      <c r="D317" s="130"/>
      <c r="E317" s="131"/>
      <c r="F317" s="132"/>
      <c r="G317" s="80"/>
      <c r="H317" s="80"/>
      <c r="I317" s="81"/>
      <c r="J317" s="64"/>
      <c r="K317" s="87"/>
      <c r="L317" s="82"/>
      <c r="M317" s="83"/>
      <c r="N317" s="84"/>
      <c r="O317" s="85"/>
      <c r="P317" s="7">
        <f t="shared" si="40"/>
        <v>383</v>
      </c>
      <c r="Q317" s="8"/>
    </row>
    <row r="318" spans="1:17" s="9" customFormat="1" x14ac:dyDescent="0.25">
      <c r="A318" s="1"/>
      <c r="B318" s="129" t="s">
        <v>26</v>
      </c>
      <c r="C318" s="130"/>
      <c r="D318" s="130"/>
      <c r="E318" s="131"/>
      <c r="F318" s="132" t="s">
        <v>26</v>
      </c>
      <c r="G318" s="80" t="s">
        <v>26</v>
      </c>
      <c r="H318" s="80" t="s">
        <v>26</v>
      </c>
      <c r="I318" s="81" t="s">
        <v>26</v>
      </c>
      <c r="J318" s="64"/>
      <c r="K318" s="87" t="s">
        <v>26</v>
      </c>
      <c r="L318" s="82" t="s">
        <v>26</v>
      </c>
      <c r="M318" s="83" t="s">
        <v>26</v>
      </c>
      <c r="N318" s="84" t="s">
        <v>26</v>
      </c>
      <c r="O318" s="85" t="s">
        <v>26</v>
      </c>
      <c r="P318" s="7">
        <f t="shared" si="40"/>
        <v>384</v>
      </c>
      <c r="Q318" s="8"/>
    </row>
    <row r="319" spans="1:17" s="9" customFormat="1" x14ac:dyDescent="0.25">
      <c r="A319" s="1"/>
      <c r="B319" s="129" t="s">
        <v>26</v>
      </c>
      <c r="C319" s="130"/>
      <c r="D319" s="130"/>
      <c r="E319" s="131"/>
      <c r="F319" s="132" t="s">
        <v>26</v>
      </c>
      <c r="G319" s="80" t="s">
        <v>26</v>
      </c>
      <c r="H319" s="80" t="s">
        <v>26</v>
      </c>
      <c r="I319" s="81" t="s">
        <v>26</v>
      </c>
      <c r="J319" s="64"/>
      <c r="K319" s="87" t="s">
        <v>26</v>
      </c>
      <c r="L319" s="82" t="s">
        <v>26</v>
      </c>
      <c r="M319" s="83" t="s">
        <v>26</v>
      </c>
      <c r="N319" s="84" t="s">
        <v>26</v>
      </c>
      <c r="O319" s="85" t="s">
        <v>26</v>
      </c>
      <c r="P319" s="7">
        <f t="shared" si="40"/>
        <v>385</v>
      </c>
      <c r="Q319" s="8"/>
    </row>
    <row r="320" spans="1:17" s="9" customFormat="1" x14ac:dyDescent="0.25">
      <c r="A320" s="1"/>
      <c r="B320" s="129" t="s">
        <v>26</v>
      </c>
      <c r="C320" s="130"/>
      <c r="D320" s="130"/>
      <c r="E320" s="131"/>
      <c r="F320" s="132" t="s">
        <v>26</v>
      </c>
      <c r="G320" s="80" t="s">
        <v>26</v>
      </c>
      <c r="H320" s="80" t="s">
        <v>26</v>
      </c>
      <c r="I320" s="81" t="s">
        <v>26</v>
      </c>
      <c r="J320" s="64"/>
      <c r="K320" s="87" t="s">
        <v>26</v>
      </c>
      <c r="L320" s="82" t="s">
        <v>26</v>
      </c>
      <c r="M320" s="83" t="s">
        <v>26</v>
      </c>
      <c r="N320" s="84" t="s">
        <v>26</v>
      </c>
      <c r="O320" s="85" t="s">
        <v>26</v>
      </c>
      <c r="P320" s="7">
        <f t="shared" si="40"/>
        <v>386</v>
      </c>
      <c r="Q320" s="8"/>
    </row>
    <row r="321" spans="1:17" s="9" customFormat="1" x14ac:dyDescent="0.25">
      <c r="A321" s="1"/>
      <c r="B321" s="129" t="s">
        <v>26</v>
      </c>
      <c r="C321" s="130"/>
      <c r="D321" s="130"/>
      <c r="E321" s="131"/>
      <c r="F321" s="132" t="s">
        <v>26</v>
      </c>
      <c r="G321" s="80" t="s">
        <v>26</v>
      </c>
      <c r="H321" s="80" t="s">
        <v>26</v>
      </c>
      <c r="I321" s="81" t="s">
        <v>26</v>
      </c>
      <c r="J321" s="64"/>
      <c r="K321" s="87" t="s">
        <v>26</v>
      </c>
      <c r="L321" s="82" t="s">
        <v>26</v>
      </c>
      <c r="M321" s="83" t="s">
        <v>26</v>
      </c>
      <c r="N321" s="84" t="s">
        <v>26</v>
      </c>
      <c r="O321" s="85" t="s">
        <v>26</v>
      </c>
      <c r="P321" s="7">
        <f t="shared" si="40"/>
        <v>387</v>
      </c>
      <c r="Q321" s="8"/>
    </row>
    <row r="322" spans="1:17" s="9" customFormat="1" x14ac:dyDescent="0.25">
      <c r="A322" s="1"/>
      <c r="B322" s="129" t="s">
        <v>26</v>
      </c>
      <c r="C322" s="130"/>
      <c r="D322" s="130"/>
      <c r="E322" s="131"/>
      <c r="F322" s="132" t="s">
        <v>26</v>
      </c>
      <c r="G322" s="80" t="s">
        <v>26</v>
      </c>
      <c r="H322" s="80" t="s">
        <v>26</v>
      </c>
      <c r="I322" s="81" t="s">
        <v>26</v>
      </c>
      <c r="J322" s="64"/>
      <c r="K322" s="87" t="s">
        <v>26</v>
      </c>
      <c r="L322" s="82" t="s">
        <v>26</v>
      </c>
      <c r="M322" s="83" t="s">
        <v>26</v>
      </c>
      <c r="N322" s="84" t="s">
        <v>26</v>
      </c>
      <c r="O322" s="85" t="s">
        <v>26</v>
      </c>
      <c r="P322" s="7">
        <f t="shared" si="40"/>
        <v>388</v>
      </c>
      <c r="Q322" s="8"/>
    </row>
    <row r="323" spans="1:17" s="9" customFormat="1" x14ac:dyDescent="0.25">
      <c r="A323" s="1"/>
      <c r="B323" s="129" t="s">
        <v>26</v>
      </c>
      <c r="C323" s="130"/>
      <c r="D323" s="130"/>
      <c r="E323" s="131"/>
      <c r="F323" s="132" t="s">
        <v>26</v>
      </c>
      <c r="G323" s="80" t="s">
        <v>26</v>
      </c>
      <c r="H323" s="80" t="s">
        <v>26</v>
      </c>
      <c r="I323" s="81" t="s">
        <v>26</v>
      </c>
      <c r="J323" s="64"/>
      <c r="K323" s="87" t="s">
        <v>26</v>
      </c>
      <c r="L323" s="82" t="s">
        <v>26</v>
      </c>
      <c r="M323" s="83" t="s">
        <v>26</v>
      </c>
      <c r="N323" s="84" t="s">
        <v>26</v>
      </c>
      <c r="O323" s="85" t="s">
        <v>26</v>
      </c>
      <c r="P323" s="7">
        <f t="shared" si="40"/>
        <v>389</v>
      </c>
      <c r="Q323" s="8"/>
    </row>
    <row r="324" spans="1:17" s="9" customFormat="1" x14ac:dyDescent="0.25">
      <c r="A324" s="1"/>
      <c r="B324" s="129" t="s">
        <v>26</v>
      </c>
      <c r="C324" s="130"/>
      <c r="D324" s="130"/>
      <c r="E324" s="131"/>
      <c r="F324" s="132" t="s">
        <v>26</v>
      </c>
      <c r="G324" s="80" t="s">
        <v>26</v>
      </c>
      <c r="H324" s="80" t="s">
        <v>26</v>
      </c>
      <c r="I324" s="81" t="s">
        <v>26</v>
      </c>
      <c r="J324" s="64"/>
      <c r="K324" s="87" t="s">
        <v>26</v>
      </c>
      <c r="L324" s="82" t="s">
        <v>26</v>
      </c>
      <c r="M324" s="83" t="s">
        <v>26</v>
      </c>
      <c r="N324" s="84" t="s">
        <v>26</v>
      </c>
      <c r="O324" s="85" t="s">
        <v>26</v>
      </c>
      <c r="P324" s="7">
        <f t="shared" si="40"/>
        <v>390</v>
      </c>
      <c r="Q324" s="8"/>
    </row>
    <row r="325" spans="1:17" s="9" customFormat="1" x14ac:dyDescent="0.25">
      <c r="A325" s="1"/>
      <c r="B325" s="129" t="s">
        <v>26</v>
      </c>
      <c r="C325" s="130"/>
      <c r="D325" s="130"/>
      <c r="E325" s="131"/>
      <c r="F325" s="132" t="s">
        <v>26</v>
      </c>
      <c r="G325" s="80" t="s">
        <v>26</v>
      </c>
      <c r="H325" s="80" t="s">
        <v>26</v>
      </c>
      <c r="I325" s="81" t="s">
        <v>26</v>
      </c>
      <c r="J325" s="64"/>
      <c r="K325" s="87" t="s">
        <v>26</v>
      </c>
      <c r="L325" s="82" t="s">
        <v>26</v>
      </c>
      <c r="M325" s="83" t="s">
        <v>26</v>
      </c>
      <c r="N325" s="84" t="s">
        <v>26</v>
      </c>
      <c r="O325" s="85" t="s">
        <v>26</v>
      </c>
      <c r="P325" s="7">
        <f t="shared" si="40"/>
        <v>391</v>
      </c>
      <c r="Q325" s="8"/>
    </row>
    <row r="326" spans="1:17" s="9" customFormat="1" ht="15.75" thickBot="1" x14ac:dyDescent="0.3">
      <c r="A326" s="1"/>
      <c r="B326" s="122" t="s">
        <v>26</v>
      </c>
      <c r="C326" s="123"/>
      <c r="D326" s="123"/>
      <c r="E326" s="124"/>
      <c r="F326" s="133" t="s">
        <v>26</v>
      </c>
      <c r="G326" s="94" t="s">
        <v>26</v>
      </c>
      <c r="H326" s="94" t="s">
        <v>26</v>
      </c>
      <c r="I326" s="95" t="s">
        <v>26</v>
      </c>
      <c r="J326" s="64"/>
      <c r="K326" s="96" t="s">
        <v>26</v>
      </c>
      <c r="L326" s="97" t="s">
        <v>26</v>
      </c>
      <c r="M326" s="98" t="s">
        <v>26</v>
      </c>
      <c r="N326" s="99" t="s">
        <v>26</v>
      </c>
      <c r="O326" s="100" t="s">
        <v>26</v>
      </c>
      <c r="P326" s="7">
        <f t="shared" si="40"/>
        <v>392</v>
      </c>
      <c r="Q326" s="8"/>
    </row>
    <row r="327" spans="1:17" s="9" customFormat="1" ht="16.5" thickTop="1" thickBot="1" x14ac:dyDescent="0.3">
      <c r="A327" s="1"/>
      <c r="B327" s="101"/>
      <c r="C327" s="101"/>
      <c r="D327" s="101"/>
      <c r="E327" s="101"/>
      <c r="F327" s="101"/>
      <c r="G327" s="101"/>
      <c r="H327" s="128" t="s">
        <v>50</v>
      </c>
      <c r="I327" s="103">
        <f>SUM(I301:I326)</f>
        <v>59.850000000000009</v>
      </c>
      <c r="J327" s="104"/>
      <c r="K327" s="105">
        <f>SUM(K301:K326)</f>
        <v>0.61968815139620792</v>
      </c>
      <c r="L327" s="106"/>
      <c r="M327" s="107"/>
      <c r="N327" s="108"/>
      <c r="O327" s="105">
        <f>SUM(O301:O326)</f>
        <v>0</v>
      </c>
      <c r="P327" s="7">
        <f t="shared" si="40"/>
        <v>393</v>
      </c>
      <c r="Q327" s="8"/>
    </row>
    <row r="328" spans="1:17" s="9" customFormat="1" ht="16.5" thickTop="1" thickBot="1" x14ac:dyDescent="0.3">
      <c r="A328" s="1"/>
      <c r="B328" s="58" t="s">
        <v>51</v>
      </c>
      <c r="C328" s="109"/>
      <c r="D328" s="109"/>
      <c r="E328" s="109"/>
      <c r="F328" s="109"/>
      <c r="G328" s="109"/>
      <c r="H328" s="110"/>
      <c r="I328" s="111"/>
      <c r="J328" s="60"/>
      <c r="K328" s="134" t="s">
        <v>14</v>
      </c>
      <c r="L328" s="61" t="s">
        <v>15</v>
      </c>
      <c r="M328" s="61" t="s">
        <v>16</v>
      </c>
      <c r="N328" s="61" t="s">
        <v>17</v>
      </c>
      <c r="O328" s="61" t="s">
        <v>18</v>
      </c>
      <c r="P328" s="7">
        <f t="shared" si="40"/>
        <v>394</v>
      </c>
      <c r="Q328" s="8"/>
    </row>
    <row r="329" spans="1:17" s="9" customFormat="1" ht="22.5" thickTop="1" thickBot="1" x14ac:dyDescent="0.3">
      <c r="A329" s="1"/>
      <c r="B329" s="112" t="s">
        <v>52</v>
      </c>
      <c r="C329" s="113"/>
      <c r="D329" s="113"/>
      <c r="E329" s="114"/>
      <c r="F329" s="115" t="s">
        <v>42</v>
      </c>
      <c r="G329" s="63" t="s">
        <v>20</v>
      </c>
      <c r="H329" s="63" t="s">
        <v>34</v>
      </c>
      <c r="I329" s="63" t="s">
        <v>34</v>
      </c>
      <c r="J329" s="28"/>
      <c r="K329" s="135"/>
      <c r="L329" s="61"/>
      <c r="M329" s="61"/>
      <c r="N329" s="61"/>
      <c r="O329" s="61"/>
      <c r="P329" s="7">
        <f t="shared" si="40"/>
        <v>395</v>
      </c>
      <c r="Q329" s="8"/>
    </row>
    <row r="330" spans="1:17" s="9" customFormat="1" ht="15.75" thickTop="1" x14ac:dyDescent="0.25">
      <c r="A330" s="1"/>
      <c r="B330" s="136"/>
      <c r="C330" s="137"/>
      <c r="D330" s="137"/>
      <c r="E330" s="138"/>
      <c r="F330" s="139"/>
      <c r="G330" s="69"/>
      <c r="H330" s="69"/>
      <c r="I330" s="81"/>
      <c r="J330" s="64"/>
      <c r="K330" s="70"/>
      <c r="L330" s="117"/>
      <c r="M330" s="118"/>
      <c r="N330" s="119"/>
      <c r="O330" s="120"/>
      <c r="P330" s="7">
        <f t="shared" si="40"/>
        <v>396</v>
      </c>
      <c r="Q330" s="8">
        <f t="shared" ref="Q330" si="44">+Q301</f>
        <v>334</v>
      </c>
    </row>
    <row r="331" spans="1:17" s="9" customFormat="1" ht="15.75" thickBot="1" x14ac:dyDescent="0.3">
      <c r="A331" s="1"/>
      <c r="B331" s="140" t="s">
        <v>26</v>
      </c>
      <c r="C331" s="141"/>
      <c r="D331" s="141"/>
      <c r="E331" s="142"/>
      <c r="F331" s="143">
        <v>0</v>
      </c>
      <c r="G331" s="144" t="s">
        <v>26</v>
      </c>
      <c r="H331" s="143">
        <v>0</v>
      </c>
      <c r="I331" s="143">
        <v>0</v>
      </c>
      <c r="J331" s="64"/>
      <c r="K331" s="145" t="s">
        <v>26</v>
      </c>
      <c r="L331" s="146" t="s">
        <v>26</v>
      </c>
      <c r="M331" s="147" t="s">
        <v>26</v>
      </c>
      <c r="N331" s="143">
        <v>0</v>
      </c>
      <c r="O331" s="143">
        <v>0</v>
      </c>
      <c r="P331" s="7">
        <f t="shared" si="40"/>
        <v>397</v>
      </c>
      <c r="Q331" s="8"/>
    </row>
    <row r="332" spans="1:17" s="9" customFormat="1" ht="16.5" thickTop="1" thickBot="1" x14ac:dyDescent="0.3">
      <c r="A332" s="1"/>
      <c r="B332" s="101"/>
      <c r="C332" s="101"/>
      <c r="D332" s="101"/>
      <c r="E332" s="101"/>
      <c r="F332" s="101"/>
      <c r="G332" s="101"/>
      <c r="H332" s="128" t="s">
        <v>53</v>
      </c>
      <c r="I332" s="103">
        <f>SUM(I330:I331)</f>
        <v>0</v>
      </c>
      <c r="J332" s="28"/>
      <c r="K332" s="148">
        <f>SUM(K330:K331)</f>
        <v>0</v>
      </c>
      <c r="L332" s="149"/>
      <c r="M332" s="150"/>
      <c r="N332" s="151"/>
      <c r="O332" s="148">
        <f>SUM(O330:O331)</f>
        <v>0</v>
      </c>
      <c r="P332" s="7">
        <f t="shared" si="40"/>
        <v>398</v>
      </c>
      <c r="Q332" s="8"/>
    </row>
    <row r="333" spans="1:17" s="9" customFormat="1" ht="16.5" thickTop="1" thickBot="1" x14ac:dyDescent="0.3">
      <c r="A333" s="1"/>
      <c r="B333" s="28"/>
      <c r="C333" s="28"/>
      <c r="D333" s="28"/>
      <c r="E333" s="152"/>
      <c r="F333" s="152"/>
      <c r="G333" s="152"/>
      <c r="H333" s="153"/>
      <c r="I333" s="154"/>
      <c r="J333" s="28"/>
      <c r="K333" s="155"/>
      <c r="L333" s="156"/>
      <c r="M333" s="156"/>
      <c r="N333" s="156"/>
      <c r="O333" s="157"/>
      <c r="P333" s="7">
        <f t="shared" si="40"/>
        <v>399</v>
      </c>
      <c r="Q333" s="8"/>
    </row>
    <row r="334" spans="1:17" s="9" customFormat="1" ht="16.5" customHeight="1" thickTop="1" thickBot="1" x14ac:dyDescent="0.3">
      <c r="A334" s="1"/>
      <c r="B334" s="28"/>
      <c r="C334" s="28"/>
      <c r="D334" s="158"/>
      <c r="E334" s="159" t="s">
        <v>54</v>
      </c>
      <c r="F334" s="159"/>
      <c r="G334" s="159"/>
      <c r="H334" s="159"/>
      <c r="I334" s="160">
        <f>I282+I298+I327+I332</f>
        <v>96.580836450000021</v>
      </c>
      <c r="J334" s="28"/>
      <c r="K334" s="161"/>
      <c r="L334" s="162"/>
      <c r="M334" s="162"/>
      <c r="N334" s="162"/>
      <c r="O334" s="163"/>
      <c r="P334" s="7">
        <f t="shared" si="40"/>
        <v>400</v>
      </c>
      <c r="Q334" s="8"/>
    </row>
    <row r="335" spans="1:17" s="9" customFormat="1" ht="16.5" thickTop="1" thickBot="1" x14ac:dyDescent="0.3">
      <c r="A335" s="1"/>
      <c r="B335" s="28"/>
      <c r="C335" s="28"/>
      <c r="D335" s="158"/>
      <c r="E335" s="164" t="s">
        <v>55</v>
      </c>
      <c r="F335" s="164"/>
      <c r="G335" s="164"/>
      <c r="H335" s="165">
        <v>0.2</v>
      </c>
      <c r="I335" s="166">
        <f>I334*H335</f>
        <v>19.316167290000006</v>
      </c>
      <c r="J335" s="28"/>
      <c r="K335" s="167"/>
      <c r="L335" s="168"/>
      <c r="M335" s="168"/>
      <c r="N335" s="168"/>
      <c r="O335" s="169"/>
      <c r="P335" s="7">
        <f t="shared" si="40"/>
        <v>401</v>
      </c>
      <c r="Q335" s="8"/>
    </row>
    <row r="336" spans="1:17" s="9" customFormat="1" ht="16.5" thickTop="1" thickBot="1" x14ac:dyDescent="0.3">
      <c r="A336" s="1"/>
      <c r="B336" s="28"/>
      <c r="C336" s="28"/>
      <c r="D336" s="158"/>
      <c r="E336" s="170" t="s">
        <v>56</v>
      </c>
      <c r="F336" s="170"/>
      <c r="G336" s="170"/>
      <c r="H336" s="171">
        <v>0</v>
      </c>
      <c r="I336" s="166">
        <v>0</v>
      </c>
      <c r="J336" s="28"/>
      <c r="K336" s="172">
        <f>+K282+K298+K327+K332</f>
        <v>1</v>
      </c>
      <c r="L336" s="173"/>
      <c r="M336" s="174"/>
      <c r="N336" s="175"/>
      <c r="O336" s="172">
        <f>+O282+O298+O327+O332</f>
        <v>0</v>
      </c>
      <c r="P336" s="7">
        <f t="shared" si="40"/>
        <v>402</v>
      </c>
      <c r="Q336" s="8"/>
    </row>
    <row r="337" spans="1:17" s="9" customFormat="1" ht="16.5" thickTop="1" thickBot="1" x14ac:dyDescent="0.3">
      <c r="A337" s="1"/>
      <c r="B337" s="28" t="s">
        <v>27</v>
      </c>
      <c r="C337" s="28"/>
      <c r="D337" s="158"/>
      <c r="E337" s="170" t="s">
        <v>57</v>
      </c>
      <c r="F337" s="170"/>
      <c r="G337" s="170"/>
      <c r="H337" s="170"/>
      <c r="I337" s="166">
        <f>+I334+I335</f>
        <v>115.89700374000003</v>
      </c>
      <c r="J337" s="28"/>
      <c r="K337" s="176" t="s">
        <v>58</v>
      </c>
      <c r="L337" s="177"/>
      <c r="M337" s="178"/>
      <c r="N337" s="179"/>
      <c r="O337" s="176" t="s">
        <v>59</v>
      </c>
      <c r="P337" s="7">
        <f t="shared" si="40"/>
        <v>403</v>
      </c>
      <c r="Q337" s="8"/>
    </row>
    <row r="338" spans="1:17" s="9" customFormat="1" ht="16.5" thickTop="1" thickBot="1" x14ac:dyDescent="0.3">
      <c r="A338" s="1"/>
      <c r="B338" s="28" t="s">
        <v>27</v>
      </c>
      <c r="C338" s="28"/>
      <c r="D338" s="158"/>
      <c r="E338" s="180" t="s">
        <v>60</v>
      </c>
      <c r="F338" s="181"/>
      <c r="G338" s="181"/>
      <c r="H338" s="182"/>
      <c r="I338" s="183">
        <f>ROUND(I337,2)</f>
        <v>115.9</v>
      </c>
      <c r="J338" s="152"/>
      <c r="K338" s="184"/>
      <c r="L338" s="185"/>
      <c r="M338" s="184"/>
      <c r="N338" s="185"/>
      <c r="O338" s="185"/>
      <c r="P338" s="7">
        <f t="shared" si="40"/>
        <v>404</v>
      </c>
      <c r="Q338" s="8"/>
    </row>
    <row r="339" spans="1:17" s="9" customFormat="1" ht="15.75" thickTop="1" x14ac:dyDescent="0.25">
      <c r="A339" s="1"/>
      <c r="B339" s="5"/>
      <c r="C339" s="5"/>
      <c r="D339" s="28"/>
      <c r="E339" s="101"/>
      <c r="F339" s="101"/>
      <c r="G339" s="101"/>
      <c r="H339" s="186"/>
      <c r="I339" s="101"/>
      <c r="J339" s="28"/>
      <c r="K339" s="14"/>
      <c r="L339" s="15"/>
      <c r="M339" s="14"/>
      <c r="N339" s="15"/>
      <c r="O339" s="15"/>
      <c r="P339" s="7">
        <f t="shared" si="40"/>
        <v>405</v>
      </c>
      <c r="Q339" s="8"/>
    </row>
    <row r="340" spans="1:17" s="9" customFormat="1" x14ac:dyDescent="0.25">
      <c r="A340" s="1"/>
      <c r="B340" s="5"/>
      <c r="C340" s="5"/>
      <c r="D340" s="28"/>
      <c r="E340" s="101"/>
      <c r="F340" s="101"/>
      <c r="G340" s="101"/>
      <c r="H340" s="186"/>
      <c r="I340" s="101"/>
      <c r="J340" s="28"/>
      <c r="K340" s="14"/>
      <c r="L340" s="15"/>
      <c r="M340" s="14"/>
      <c r="N340" s="15"/>
      <c r="O340" s="15"/>
      <c r="P340" s="7">
        <f t="shared" si="40"/>
        <v>406</v>
      </c>
      <c r="Q340" s="8"/>
    </row>
    <row r="341" spans="1:17" s="9" customFormat="1" ht="15.75" thickBot="1" x14ac:dyDescent="0.3">
      <c r="A341" s="1"/>
      <c r="B341" s="2"/>
      <c r="C341" s="2"/>
      <c r="D341" s="2"/>
      <c r="E341" s="2"/>
      <c r="F341" s="2"/>
      <c r="G341" s="2"/>
      <c r="H341" s="3"/>
      <c r="I341" s="4"/>
      <c r="J341" s="5"/>
      <c r="K341" s="6"/>
      <c r="L341" s="6"/>
      <c r="M341" s="6"/>
      <c r="N341" s="6"/>
      <c r="O341" s="6"/>
      <c r="P341" s="7"/>
      <c r="Q341" s="8"/>
    </row>
    <row r="342" spans="1:17" s="9" customFormat="1" ht="16.5" thickTop="1" thickBot="1" x14ac:dyDescent="0.3">
      <c r="A342" s="1"/>
      <c r="B342" s="10" t="s">
        <v>0</v>
      </c>
      <c r="C342" s="11" t="str">
        <f>'[1]PRESUPUESTO REFERENCIAL'!$B$6</f>
        <v>CONSTRUCCIÓN DEL MALECÓN EN LA PARROQUIA URBANA SATÉLITE LA AURORA</v>
      </c>
      <c r="D342" s="12"/>
      <c r="E342" s="12"/>
      <c r="F342" s="12"/>
      <c r="G342" s="12"/>
      <c r="H342" s="12"/>
      <c r="I342" s="13"/>
      <c r="J342" s="5"/>
      <c r="K342" s="14"/>
      <c r="L342" s="14"/>
      <c r="M342" s="14"/>
      <c r="N342" s="14"/>
      <c r="O342" s="15"/>
      <c r="P342" s="7"/>
      <c r="Q342" s="8"/>
    </row>
    <row r="343" spans="1:17" s="9" customFormat="1" ht="15.75" thickTop="1" x14ac:dyDescent="0.25">
      <c r="A343" s="1"/>
      <c r="B343" s="16" t="s">
        <v>1</v>
      </c>
      <c r="C343" s="17"/>
      <c r="D343" s="17"/>
      <c r="E343" s="17"/>
      <c r="F343" s="17"/>
      <c r="G343" s="17"/>
      <c r="H343" s="17"/>
      <c r="I343" s="18"/>
      <c r="J343" s="5"/>
      <c r="K343" s="14"/>
      <c r="L343" s="14"/>
      <c r="M343" s="14"/>
      <c r="N343" s="14"/>
      <c r="O343" s="15"/>
      <c r="P343" s="7"/>
      <c r="Q343" s="8"/>
    </row>
    <row r="344" spans="1:17" s="9" customFormat="1" x14ac:dyDescent="0.25">
      <c r="A344" s="1"/>
      <c r="B344" s="5"/>
      <c r="C344" s="5"/>
      <c r="D344" s="5"/>
      <c r="E344" s="5"/>
      <c r="F344" s="5"/>
      <c r="G344" s="19"/>
      <c r="H344" s="19"/>
      <c r="I344" s="19"/>
      <c r="J344" s="5"/>
      <c r="K344" s="14"/>
      <c r="L344" s="14"/>
      <c r="M344" s="14"/>
      <c r="N344" s="14"/>
      <c r="O344" s="15"/>
      <c r="P344" s="7"/>
      <c r="Q344" s="8"/>
    </row>
    <row r="345" spans="1:17" s="9" customFormat="1" x14ac:dyDescent="0.25">
      <c r="A345" s="1"/>
      <c r="B345" s="5"/>
      <c r="C345" s="20" t="s">
        <v>2</v>
      </c>
      <c r="D345" s="21" t="s">
        <v>3</v>
      </c>
      <c r="E345" s="22"/>
      <c r="F345" s="22"/>
      <c r="G345" s="19"/>
      <c r="H345" s="19"/>
      <c r="I345" s="19"/>
      <c r="J345" s="5"/>
      <c r="K345" s="14"/>
      <c r="L345" s="14"/>
      <c r="M345" s="14"/>
      <c r="N345" s="14"/>
      <c r="O345" s="15"/>
      <c r="P345" s="7"/>
      <c r="Q345" s="8"/>
    </row>
    <row r="346" spans="1:17" s="9" customFormat="1" x14ac:dyDescent="0.25">
      <c r="A346" s="1"/>
      <c r="B346" s="5"/>
      <c r="C346" s="20" t="s">
        <v>4</v>
      </c>
      <c r="D346" s="21" t="s">
        <v>5</v>
      </c>
      <c r="E346" s="5"/>
      <c r="F346" s="5"/>
      <c r="G346" s="19"/>
      <c r="H346" s="19"/>
      <c r="I346" s="19"/>
      <c r="J346" s="5"/>
      <c r="K346" s="14"/>
      <c r="L346" s="14"/>
      <c r="M346" s="14"/>
      <c r="N346" s="14"/>
      <c r="O346" s="15"/>
      <c r="P346" s="7"/>
      <c r="Q346" s="8"/>
    </row>
    <row r="347" spans="1:17" s="9" customFormat="1" x14ac:dyDescent="0.25">
      <c r="A347" s="1"/>
      <c r="B347" s="23"/>
      <c r="C347" s="2"/>
      <c r="D347" s="24"/>
      <c r="E347" s="2"/>
      <c r="F347" s="2"/>
      <c r="G347" s="19"/>
      <c r="H347" s="19"/>
      <c r="I347" s="19"/>
      <c r="J347" s="5"/>
      <c r="K347" s="14"/>
      <c r="L347" s="14"/>
      <c r="M347" s="14"/>
      <c r="N347" s="14"/>
      <c r="O347" s="15"/>
      <c r="P347" s="7"/>
      <c r="Q347" s="8"/>
    </row>
    <row r="348" spans="1:17" s="9" customFormat="1" ht="15.75" thickBot="1" x14ac:dyDescent="0.3">
      <c r="A348" s="1"/>
      <c r="B348" s="25" t="s">
        <v>6</v>
      </c>
      <c r="C348" s="26"/>
      <c r="D348" s="26"/>
      <c r="E348" s="26"/>
      <c r="F348" s="26"/>
      <c r="G348" s="26"/>
      <c r="H348" s="26"/>
      <c r="I348" s="27"/>
      <c r="J348" s="28"/>
      <c r="K348" s="29"/>
      <c r="L348" s="30"/>
      <c r="M348" s="30"/>
      <c r="N348" s="30"/>
      <c r="O348" s="31"/>
      <c r="P348" s="7"/>
      <c r="Q348" s="8"/>
    </row>
    <row r="349" spans="1:17" s="9" customFormat="1" ht="15.75" thickTop="1" x14ac:dyDescent="0.25">
      <c r="A349" s="1"/>
      <c r="B349" s="32"/>
      <c r="C349" s="33"/>
      <c r="D349" s="34"/>
      <c r="E349" s="34"/>
      <c r="F349" s="34"/>
      <c r="G349" s="34"/>
      <c r="H349" s="35"/>
      <c r="I349" s="36" t="s">
        <v>7</v>
      </c>
      <c r="J349" s="37"/>
      <c r="K349" s="38" t="s">
        <v>8</v>
      </c>
      <c r="L349" s="39"/>
      <c r="M349" s="39"/>
      <c r="N349" s="39"/>
      <c r="O349" s="40"/>
      <c r="P349" s="7"/>
      <c r="Q349" s="8"/>
    </row>
    <row r="350" spans="1:17" s="9" customFormat="1" x14ac:dyDescent="0.25">
      <c r="A350" s="1"/>
      <c r="B350" s="41" t="s">
        <v>9</v>
      </c>
      <c r="C350" s="42">
        <f>+'[1]PRESUPUESTO REFERENCIAL'!B1127</f>
        <v>1005</v>
      </c>
      <c r="D350" s="43"/>
      <c r="E350" s="41" t="s">
        <v>10</v>
      </c>
      <c r="F350" s="44" t="str">
        <f>+'[1]PRESUPUESTO REFERENCIAL'!D1127</f>
        <v>u</v>
      </c>
      <c r="G350" s="45"/>
      <c r="H350" s="46" t="s">
        <v>11</v>
      </c>
      <c r="I350" s="47">
        <v>3.0001000000000002</v>
      </c>
      <c r="J350" s="37"/>
      <c r="K350" s="48"/>
      <c r="L350" s="49"/>
      <c r="M350" s="49"/>
      <c r="N350" s="49"/>
      <c r="O350" s="50"/>
      <c r="P350" s="7"/>
      <c r="Q350" s="8"/>
    </row>
    <row r="351" spans="1:17" s="9" customFormat="1" ht="15.75" thickBot="1" x14ac:dyDescent="0.3">
      <c r="A351" s="1"/>
      <c r="B351" s="51" t="s">
        <v>12</v>
      </c>
      <c r="C351" s="52" t="str">
        <f>+'[1]PRESUPUESTO REFERENCIAL'!C1127</f>
        <v>TABLERO DE CONTROL DE ALUMBRADO (TCA)</v>
      </c>
      <c r="D351" s="53"/>
      <c r="E351" s="53"/>
      <c r="F351" s="53"/>
      <c r="G351" s="53"/>
      <c r="H351" s="53"/>
      <c r="I351" s="54"/>
      <c r="J351" s="28"/>
      <c r="K351" s="55"/>
      <c r="L351" s="56"/>
      <c r="M351" s="56"/>
      <c r="N351" s="56"/>
      <c r="O351" s="57"/>
      <c r="P351" s="7"/>
      <c r="Q351" s="8"/>
    </row>
    <row r="352" spans="1:17" s="9" customFormat="1" ht="16.5" thickTop="1" thickBot="1" x14ac:dyDescent="0.3">
      <c r="A352" s="1"/>
      <c r="B352" s="58" t="s">
        <v>13</v>
      </c>
      <c r="C352" s="59"/>
      <c r="D352" s="59"/>
      <c r="E352" s="59"/>
      <c r="F352" s="59"/>
      <c r="G352" s="59"/>
      <c r="H352" s="59"/>
      <c r="I352" s="59"/>
      <c r="J352" s="60"/>
      <c r="K352" s="61" t="s">
        <v>14</v>
      </c>
      <c r="L352" s="61" t="s">
        <v>15</v>
      </c>
      <c r="M352" s="61" t="s">
        <v>16</v>
      </c>
      <c r="N352" s="61" t="s">
        <v>17</v>
      </c>
      <c r="O352" s="61" t="s">
        <v>18</v>
      </c>
      <c r="P352" s="7"/>
      <c r="Q352" s="8"/>
    </row>
    <row r="353" spans="1:17" s="9" customFormat="1" ht="22.5" thickTop="1" thickBot="1" x14ac:dyDescent="0.3">
      <c r="A353" s="1"/>
      <c r="B353" s="62" t="s">
        <v>19</v>
      </c>
      <c r="C353" s="62"/>
      <c r="D353" s="62"/>
      <c r="E353" s="63" t="s">
        <v>20</v>
      </c>
      <c r="F353" s="63" t="s">
        <v>21</v>
      </c>
      <c r="G353" s="63" t="s">
        <v>22</v>
      </c>
      <c r="H353" s="63" t="s">
        <v>23</v>
      </c>
      <c r="I353" s="63" t="s">
        <v>24</v>
      </c>
      <c r="J353" s="64"/>
      <c r="K353" s="61"/>
      <c r="L353" s="61"/>
      <c r="M353" s="61"/>
      <c r="N353" s="61"/>
      <c r="O353" s="61"/>
      <c r="P353" s="7">
        <f t="shared" ref="P353" si="45">ROW(A354)+65</f>
        <v>419</v>
      </c>
      <c r="Q353" s="8"/>
    </row>
    <row r="354" spans="1:17" s="9" customFormat="1" ht="16.5" customHeight="1" thickTop="1" thickBot="1" x14ac:dyDescent="0.3">
      <c r="A354" s="1" t="s">
        <v>25</v>
      </c>
      <c r="B354" s="65" t="str">
        <f>INDEX([1]EQUIPOS!$A$3:$I$326,MATCH('APUS2 (1001 - 1053)'!A354,[1]EQUIPOS!$A$3:$A$326,0),2)</f>
        <v>HERRAMIENTA MENOR (5% MO)</v>
      </c>
      <c r="C354" s="66"/>
      <c r="D354" s="67"/>
      <c r="E354" s="68" t="s">
        <v>26</v>
      </c>
      <c r="F354" s="68">
        <v>0.05</v>
      </c>
      <c r="G354" s="68" t="s">
        <v>27</v>
      </c>
      <c r="H354" s="68" t="s">
        <v>26</v>
      </c>
      <c r="I354" s="69">
        <f>I383*5%</f>
        <v>2.7030901000000007</v>
      </c>
      <c r="J354" s="64"/>
      <c r="K354" s="70">
        <f>((I354*100%)/$I$419)</f>
        <v>3.539165164515161E-3</v>
      </c>
      <c r="L354" s="71">
        <f>INDEX([1]EQUIPOS!$A$3:$I$326,MATCH('APUS2 (1001 - 1053)'!A354,[1]EQUIPOS!$A$3:$A$326,0),6)</f>
        <v>4292100117</v>
      </c>
      <c r="M354" s="72" t="str">
        <f>INDEX([1]EQUIPOS!$A$3:$I$326,MATCH('APUS2 (1001 - 1053)'!A354,[1]EQUIPOS!$A$3:$A$326,0),7)</f>
        <v>NP</v>
      </c>
      <c r="N354" s="73">
        <f>INDEX([1]EQUIPOS!$A$3:$I$326,MATCH('APUS2 (1001 - 1053)'!A354,[1]EQUIPOS!$A$3:$A$326,0),8)</f>
        <v>0</v>
      </c>
      <c r="O354" s="74">
        <f>INDEX([1]EQUIPOS!$A$3:$I$326,MATCH('APUS2 (1001 - 1053)'!A354,[1]EQUIPOS!$A$3:$A$326,0),9)</f>
        <v>0</v>
      </c>
      <c r="P354" s="7">
        <f t="shared" ref="P354:P417" si="46">+P353+1</f>
        <v>420</v>
      </c>
      <c r="Q354" s="8">
        <f t="shared" ref="Q354" si="47">IF($A354=0," ",$P353)</f>
        <v>419</v>
      </c>
    </row>
    <row r="355" spans="1:17" s="9" customFormat="1" ht="16.5" thickTop="1" thickBot="1" x14ac:dyDescent="0.3">
      <c r="A355" s="1"/>
      <c r="B355" s="75"/>
      <c r="C355" s="76"/>
      <c r="D355" s="77"/>
      <c r="E355" s="78"/>
      <c r="F355" s="79"/>
      <c r="G355" s="79"/>
      <c r="H355" s="80"/>
      <c r="I355" s="81"/>
      <c r="J355" s="64"/>
      <c r="K355" s="70"/>
      <c r="L355" s="82"/>
      <c r="M355" s="83"/>
      <c r="N355" s="84"/>
      <c r="O355" s="85"/>
      <c r="P355" s="7">
        <f t="shared" si="46"/>
        <v>421</v>
      </c>
      <c r="Q355" s="8">
        <f t="shared" ref="Q355" si="48">+$Q354</f>
        <v>419</v>
      </c>
    </row>
    <row r="356" spans="1:17" s="9" customFormat="1" ht="16.5" thickTop="1" thickBot="1" x14ac:dyDescent="0.3">
      <c r="A356" s="1"/>
      <c r="B356" s="75"/>
      <c r="C356" s="76"/>
      <c r="D356" s="77"/>
      <c r="E356" s="78"/>
      <c r="F356" s="79"/>
      <c r="G356" s="79"/>
      <c r="H356" s="80"/>
      <c r="I356" s="81"/>
      <c r="J356" s="64"/>
      <c r="K356" s="70"/>
      <c r="L356" s="82"/>
      <c r="M356" s="83"/>
      <c r="N356" s="84"/>
      <c r="O356" s="85"/>
      <c r="P356" s="7">
        <f t="shared" si="46"/>
        <v>422</v>
      </c>
      <c r="Q356" s="8"/>
    </row>
    <row r="357" spans="1:17" s="9" customFormat="1" ht="16.5" thickTop="1" thickBot="1" x14ac:dyDescent="0.3">
      <c r="A357" s="1"/>
      <c r="B357" s="75"/>
      <c r="C357" s="76"/>
      <c r="D357" s="77"/>
      <c r="E357" s="78"/>
      <c r="F357" s="79"/>
      <c r="G357" s="79"/>
      <c r="H357" s="80"/>
      <c r="I357" s="81"/>
      <c r="J357" s="64"/>
      <c r="K357" s="70"/>
      <c r="L357" s="82"/>
      <c r="M357" s="83"/>
      <c r="N357" s="84"/>
      <c r="O357" s="85"/>
      <c r="P357" s="7">
        <f t="shared" si="46"/>
        <v>423</v>
      </c>
      <c r="Q357" s="8"/>
    </row>
    <row r="358" spans="1:17" s="9" customFormat="1" ht="16.5" thickTop="1" thickBot="1" x14ac:dyDescent="0.3">
      <c r="A358" s="1"/>
      <c r="B358" s="75"/>
      <c r="C358" s="76"/>
      <c r="D358" s="77"/>
      <c r="E358" s="78"/>
      <c r="F358" s="79"/>
      <c r="G358" s="79"/>
      <c r="H358" s="80"/>
      <c r="I358" s="81"/>
      <c r="J358" s="64"/>
      <c r="K358" s="70"/>
      <c r="L358" s="82"/>
      <c r="M358" s="83"/>
      <c r="N358" s="84"/>
      <c r="O358" s="85"/>
      <c r="P358" s="7">
        <f t="shared" si="46"/>
        <v>424</v>
      </c>
      <c r="Q358" s="8"/>
    </row>
    <row r="359" spans="1:17" s="9" customFormat="1" ht="16.5" thickTop="1" thickBot="1" x14ac:dyDescent="0.3">
      <c r="A359" s="1"/>
      <c r="B359" s="75"/>
      <c r="C359" s="76"/>
      <c r="D359" s="77"/>
      <c r="E359" s="78"/>
      <c r="F359" s="79"/>
      <c r="G359" s="86"/>
      <c r="H359" s="80"/>
      <c r="I359" s="81"/>
      <c r="J359" s="64"/>
      <c r="K359" s="87"/>
      <c r="L359" s="82"/>
      <c r="M359" s="83"/>
      <c r="N359" s="84"/>
      <c r="O359" s="85"/>
      <c r="P359" s="7">
        <f t="shared" si="46"/>
        <v>425</v>
      </c>
      <c r="Q359" s="8"/>
    </row>
    <row r="360" spans="1:17" s="9" customFormat="1" ht="16.5" thickTop="1" thickBot="1" x14ac:dyDescent="0.3">
      <c r="A360" s="1"/>
      <c r="B360" s="75"/>
      <c r="C360" s="76"/>
      <c r="D360" s="77"/>
      <c r="E360" s="78"/>
      <c r="F360" s="79"/>
      <c r="G360" s="86"/>
      <c r="H360" s="80"/>
      <c r="I360" s="81"/>
      <c r="J360" s="64"/>
      <c r="K360" s="87"/>
      <c r="L360" s="82"/>
      <c r="M360" s="83"/>
      <c r="N360" s="84"/>
      <c r="O360" s="85"/>
      <c r="P360" s="7">
        <f t="shared" si="46"/>
        <v>426</v>
      </c>
      <c r="Q360" s="8"/>
    </row>
    <row r="361" spans="1:17" s="9" customFormat="1" ht="16.5" thickTop="1" thickBot="1" x14ac:dyDescent="0.3">
      <c r="A361" s="1"/>
      <c r="B361" s="75"/>
      <c r="C361" s="76"/>
      <c r="D361" s="77"/>
      <c r="E361" s="78"/>
      <c r="F361" s="79"/>
      <c r="G361" s="86"/>
      <c r="H361" s="80"/>
      <c r="I361" s="81"/>
      <c r="J361" s="64"/>
      <c r="K361" s="87"/>
      <c r="L361" s="82"/>
      <c r="M361" s="83"/>
      <c r="N361" s="84"/>
      <c r="O361" s="85"/>
      <c r="P361" s="7">
        <f t="shared" si="46"/>
        <v>427</v>
      </c>
      <c r="Q361" s="8"/>
    </row>
    <row r="362" spans="1:17" s="9" customFormat="1" ht="16.5" thickTop="1" thickBot="1" x14ac:dyDescent="0.3">
      <c r="A362" s="1"/>
      <c r="B362" s="75"/>
      <c r="C362" s="76"/>
      <c r="D362" s="77"/>
      <c r="E362" s="78"/>
      <c r="F362" s="79"/>
      <c r="G362" s="86"/>
      <c r="H362" s="80"/>
      <c r="I362" s="81"/>
      <c r="J362" s="64"/>
      <c r="K362" s="87"/>
      <c r="L362" s="82"/>
      <c r="M362" s="83"/>
      <c r="N362" s="84"/>
      <c r="O362" s="85"/>
      <c r="P362" s="7">
        <f t="shared" si="46"/>
        <v>428</v>
      </c>
      <c r="Q362" s="8"/>
    </row>
    <row r="363" spans="1:17" s="9" customFormat="1" ht="16.5" thickTop="1" thickBot="1" x14ac:dyDescent="0.3">
      <c r="A363" s="1"/>
      <c r="B363" s="75"/>
      <c r="C363" s="76"/>
      <c r="D363" s="77"/>
      <c r="E363" s="78"/>
      <c r="F363" s="79"/>
      <c r="G363" s="86"/>
      <c r="H363" s="80"/>
      <c r="I363" s="81"/>
      <c r="J363" s="64"/>
      <c r="K363" s="87"/>
      <c r="L363" s="82"/>
      <c r="M363" s="83"/>
      <c r="N363" s="84"/>
      <c r="O363" s="85"/>
      <c r="P363" s="7">
        <f t="shared" si="46"/>
        <v>429</v>
      </c>
      <c r="Q363" s="8"/>
    </row>
    <row r="364" spans="1:17" s="9" customFormat="1" ht="16.5" thickTop="1" thickBot="1" x14ac:dyDescent="0.3">
      <c r="A364" s="1"/>
      <c r="B364" s="75"/>
      <c r="C364" s="76"/>
      <c r="D364" s="77"/>
      <c r="E364" s="78"/>
      <c r="F364" s="79"/>
      <c r="G364" s="86"/>
      <c r="H364" s="80"/>
      <c r="I364" s="81"/>
      <c r="J364" s="64"/>
      <c r="K364" s="87"/>
      <c r="L364" s="82"/>
      <c r="M364" s="83"/>
      <c r="N364" s="84"/>
      <c r="O364" s="85"/>
      <c r="P364" s="7">
        <f t="shared" si="46"/>
        <v>430</v>
      </c>
      <c r="Q364" s="8"/>
    </row>
    <row r="365" spans="1:17" s="9" customFormat="1" ht="16.5" thickTop="1" thickBot="1" x14ac:dyDescent="0.3">
      <c r="A365" s="1"/>
      <c r="B365" s="75"/>
      <c r="C365" s="76"/>
      <c r="D365" s="77"/>
      <c r="E365" s="78"/>
      <c r="F365" s="79"/>
      <c r="G365" s="86"/>
      <c r="H365" s="80"/>
      <c r="I365" s="81"/>
      <c r="J365" s="64"/>
      <c r="K365" s="87"/>
      <c r="L365" s="82"/>
      <c r="M365" s="83"/>
      <c r="N365" s="84"/>
      <c r="O365" s="85"/>
      <c r="P365" s="7">
        <f t="shared" si="46"/>
        <v>431</v>
      </c>
      <c r="Q365" s="8"/>
    </row>
    <row r="366" spans="1:17" s="9" customFormat="1" ht="16.5" thickTop="1" thickBot="1" x14ac:dyDescent="0.3">
      <c r="A366" s="1"/>
      <c r="B366" s="88"/>
      <c r="C366" s="89"/>
      <c r="D366" s="90"/>
      <c r="E366" s="91"/>
      <c r="F366" s="92"/>
      <c r="G366" s="93"/>
      <c r="H366" s="94"/>
      <c r="I366" s="95"/>
      <c r="J366" s="64"/>
      <c r="K366" s="96"/>
      <c r="L366" s="97"/>
      <c r="M366" s="98"/>
      <c r="N366" s="99"/>
      <c r="O366" s="100"/>
      <c r="P366" s="7">
        <f t="shared" si="46"/>
        <v>432</v>
      </c>
      <c r="Q366" s="8"/>
    </row>
    <row r="367" spans="1:17" s="9" customFormat="1" ht="16.5" thickTop="1" thickBot="1" x14ac:dyDescent="0.3">
      <c r="A367" s="1"/>
      <c r="B367" s="101"/>
      <c r="C367" s="101"/>
      <c r="D367" s="101"/>
      <c r="E367" s="101"/>
      <c r="F367" s="101"/>
      <c r="G367" s="101"/>
      <c r="H367" s="102" t="s">
        <v>29</v>
      </c>
      <c r="I367" s="103">
        <f>SUM(I354:I366)</f>
        <v>2.7030901000000007</v>
      </c>
      <c r="J367" s="104"/>
      <c r="K367" s="105">
        <f>SUM(K354:K366)</f>
        <v>3.539165164515161E-3</v>
      </c>
      <c r="L367" s="106"/>
      <c r="M367" s="107"/>
      <c r="N367" s="108"/>
      <c r="O367" s="105">
        <f>SUM(O354:O366)</f>
        <v>0</v>
      </c>
      <c r="P367" s="7">
        <f t="shared" si="46"/>
        <v>433</v>
      </c>
      <c r="Q367" s="8"/>
    </row>
    <row r="368" spans="1:17" s="9" customFormat="1" ht="16.5" thickTop="1" thickBot="1" x14ac:dyDescent="0.3">
      <c r="A368" s="1"/>
      <c r="B368" s="58" t="s">
        <v>30</v>
      </c>
      <c r="C368" s="109"/>
      <c r="D368" s="109"/>
      <c r="E368" s="109"/>
      <c r="F368" s="109"/>
      <c r="G368" s="109"/>
      <c r="H368" s="110"/>
      <c r="I368" s="111"/>
      <c r="J368" s="60"/>
      <c r="K368" s="61" t="s">
        <v>14</v>
      </c>
      <c r="L368" s="61" t="s">
        <v>15</v>
      </c>
      <c r="M368" s="61" t="s">
        <v>16</v>
      </c>
      <c r="N368" s="61" t="s">
        <v>17</v>
      </c>
      <c r="O368" s="61" t="s">
        <v>18</v>
      </c>
      <c r="P368" s="7">
        <f t="shared" si="46"/>
        <v>434</v>
      </c>
      <c r="Q368" s="8"/>
    </row>
    <row r="369" spans="1:17" s="9" customFormat="1" ht="22.5" thickTop="1" thickBot="1" x14ac:dyDescent="0.3">
      <c r="A369" s="1"/>
      <c r="B369" s="112" t="s">
        <v>31</v>
      </c>
      <c r="C369" s="113"/>
      <c r="D369" s="114"/>
      <c r="E369" s="115" t="s">
        <v>20</v>
      </c>
      <c r="F369" s="115" t="s">
        <v>32</v>
      </c>
      <c r="G369" s="63" t="s">
        <v>33</v>
      </c>
      <c r="H369" s="116" t="s">
        <v>23</v>
      </c>
      <c r="I369" s="116" t="s">
        <v>34</v>
      </c>
      <c r="J369" s="28"/>
      <c r="K369" s="61"/>
      <c r="L369" s="61"/>
      <c r="M369" s="61"/>
      <c r="N369" s="61"/>
      <c r="O369" s="61"/>
      <c r="P369" s="7">
        <f t="shared" si="46"/>
        <v>435</v>
      </c>
      <c r="Q369" s="8"/>
    </row>
    <row r="370" spans="1:17" s="9" customFormat="1" ht="16.5" customHeight="1" thickTop="1" thickBot="1" x14ac:dyDescent="0.3">
      <c r="A370" s="1" t="s">
        <v>35</v>
      </c>
      <c r="B370" s="65" t="str">
        <f>INDEX([1]SUELDOS!$B$3:$O$294,MATCH('APUS2 (1001 - 1053)'!A370,[1]SUELDOS!$B$3:$B$294,0),2)</f>
        <v xml:space="preserve">ELECTRICISTA O INSTALADOR DE REVESTIMIENTO EN GENERAL </v>
      </c>
      <c r="C370" s="66"/>
      <c r="D370" s="67"/>
      <c r="E370" s="68">
        <v>1</v>
      </c>
      <c r="F370" s="68">
        <f>INDEX([1]SUELDOS!$B$3:$O$294,MATCH('APUS2 (1001 - 1053)'!A370,[1]SUELDOS!$B$3:$B$294,0),10)</f>
        <v>4.28</v>
      </c>
      <c r="G370" s="79">
        <f t="shared" ref="G370:G373" si="49">+E370*F370</f>
        <v>4.28</v>
      </c>
      <c r="H370" s="69">
        <f>I350</f>
        <v>3.0001000000000002</v>
      </c>
      <c r="I370" s="81">
        <f>G370*H370</f>
        <v>12.840428000000001</v>
      </c>
      <c r="J370" s="64"/>
      <c r="K370" s="70">
        <f t="shared" ref="K370:K373" si="50">((I370*100%)/$I$419)</f>
        <v>1.6812016541759029E-2</v>
      </c>
      <c r="L370" s="117">
        <f>INDEX([1]SUELDOS!$B$3:$O$294,MATCH('APUS2 (1001 - 1053)'!A370,[1]SUELDOS!$B$3:$B$294,0),11)</f>
        <v>546110012</v>
      </c>
      <c r="M370" s="118" t="str">
        <f>INDEX([1]SUELDOS!$B$3:$O$294,MATCH('APUS2 (1001 - 1053)'!A370,[1]SUELDOS!$B$3:$B$294,0),12)</f>
        <v>NP</v>
      </c>
      <c r="N370" s="119">
        <f>INDEX([1]SUELDOS!$B$3:$O$294,MATCH('APUS2 (1001 - 1053)'!A370,[1]SUELDOS!$B$3:$B$294,0),13)</f>
        <v>0</v>
      </c>
      <c r="O370" s="120">
        <f>INDEX([1]SUELDOS!$B$3:$O$294,MATCH('APUS2 (1001 - 1053)'!A370,[1]SUELDOS!$B$3:$B$294,0),14)</f>
        <v>0</v>
      </c>
      <c r="P370" s="7">
        <f t="shared" si="46"/>
        <v>436</v>
      </c>
      <c r="Q370" s="8">
        <f t="shared" ref="Q370" si="51">+Q354</f>
        <v>419</v>
      </c>
    </row>
    <row r="371" spans="1:17" s="9" customFormat="1" ht="16.5" customHeight="1" thickTop="1" thickBot="1" x14ac:dyDescent="0.3">
      <c r="A371" s="1" t="s">
        <v>36</v>
      </c>
      <c r="B371" s="75" t="str">
        <f>INDEX([1]SUELDOS!$B$3:$O$294,MATCH('APUS2 (1001 - 1053)'!A371,[1]SUELDOS!$B$3:$B$294,0),2)</f>
        <v>MAESTRO ELECTRICO/LINIERO/SUBESTACIONES</v>
      </c>
      <c r="C371" s="76"/>
      <c r="D371" s="77"/>
      <c r="E371" s="79">
        <v>1</v>
      </c>
      <c r="F371" s="79">
        <f>INDEX([1]SUELDOS!$B$3:$O$294,MATCH('APUS2 (1001 - 1053)'!A371,[1]SUELDOS!$B$3:$B$294,0),10)</f>
        <v>4.75</v>
      </c>
      <c r="G371" s="79">
        <f t="shared" si="49"/>
        <v>4.75</v>
      </c>
      <c r="H371" s="80">
        <f>I350</f>
        <v>3.0001000000000002</v>
      </c>
      <c r="I371" s="81">
        <f>G371*H371</f>
        <v>14.250475000000002</v>
      </c>
      <c r="J371" s="64"/>
      <c r="K371" s="70">
        <f t="shared" si="50"/>
        <v>1.8658195928354066E-2</v>
      </c>
      <c r="L371" s="82">
        <f>INDEX([1]SUELDOS!$B$3:$O$294,MATCH('APUS2 (1001 - 1053)'!A371,[1]SUELDOS!$B$3:$B$294,0),11)</f>
        <v>851230012</v>
      </c>
      <c r="M371" s="82" t="str">
        <f>INDEX([1]SUELDOS!$B$3:$O$294,MATCH('APUS2 (1001 - 1053)'!A371,[1]SUELDOS!$B$3:$B$294,0),12)</f>
        <v>NP</v>
      </c>
      <c r="N371" s="121">
        <f>INDEX([1]SUELDOS!$B$3:$O$294,MATCH('APUS2 (1001 - 1053)'!A371,[1]SUELDOS!$B$3:$B$294,0),13)</f>
        <v>0</v>
      </c>
      <c r="O371" s="85">
        <f>INDEX([1]SUELDOS!$B$3:$O$294,MATCH('APUS2 (1001 - 1053)'!A371,[1]SUELDOS!$B$3:$B$294,0),14)</f>
        <v>0</v>
      </c>
      <c r="P371" s="7">
        <f t="shared" si="46"/>
        <v>437</v>
      </c>
      <c r="Q371" s="8"/>
    </row>
    <row r="372" spans="1:17" s="9" customFormat="1" ht="16.5" customHeight="1" thickTop="1" thickBot="1" x14ac:dyDescent="0.3">
      <c r="A372" s="1" t="s">
        <v>37</v>
      </c>
      <c r="B372" s="75" t="str">
        <f>INDEX([1]SUELDOS!$B$3:$O$294,MATCH('APUS2 (1001 - 1053)'!A372,[1]SUELDOS!$B$3:$B$294,0),2)</f>
        <v>SUPERVISOR ELECTRICO GENERAL / SUPERVISOR SANITARIO GENERAL</v>
      </c>
      <c r="C372" s="76"/>
      <c r="D372" s="77"/>
      <c r="E372" s="79">
        <v>1</v>
      </c>
      <c r="F372" s="79">
        <f>INDEX([1]SUELDOS!$B$3:$O$294,MATCH('APUS2 (1001 - 1053)'!A372,[1]SUELDOS!$B$3:$B$294,0),10)</f>
        <v>4.76</v>
      </c>
      <c r="G372" s="79">
        <f t="shared" si="49"/>
        <v>4.76</v>
      </c>
      <c r="H372" s="80">
        <f>I350</f>
        <v>3.0001000000000002</v>
      </c>
      <c r="I372" s="81">
        <f t="shared" ref="I372:I373" si="52">G372*H372</f>
        <v>14.280476</v>
      </c>
      <c r="J372" s="64"/>
      <c r="K372" s="70">
        <f t="shared" si="50"/>
        <v>1.8697476340834809E-2</v>
      </c>
      <c r="L372" s="82">
        <f>INDEX([1]SUELDOS!$B$3:$O$294,MATCH('APUS2 (1001 - 1053)'!A372,[1]SUELDOS!$B$3:$B$294,0),11)</f>
        <v>851230012</v>
      </c>
      <c r="M372" s="82" t="str">
        <f>INDEX([1]SUELDOS!$B$3:$O$294,MATCH('APUS2 (1001 - 1053)'!A372,[1]SUELDOS!$B$3:$B$294,0),12)</f>
        <v>NP</v>
      </c>
      <c r="N372" s="121">
        <f>INDEX([1]SUELDOS!$B$3:$O$294,MATCH('APUS2 (1001 - 1053)'!A372,[1]SUELDOS!$B$3:$B$294,0),13)</f>
        <v>0</v>
      </c>
      <c r="O372" s="85">
        <f>INDEX([1]SUELDOS!$B$3:$O$294,MATCH('APUS2 (1001 - 1053)'!A372,[1]SUELDOS!$B$3:$B$294,0),14)</f>
        <v>0</v>
      </c>
      <c r="P372" s="7">
        <f t="shared" si="46"/>
        <v>438</v>
      </c>
      <c r="Q372" s="8"/>
    </row>
    <row r="373" spans="1:17" s="9" customFormat="1" ht="16.5" thickTop="1" thickBot="1" x14ac:dyDescent="0.3">
      <c r="A373" s="1" t="s">
        <v>38</v>
      </c>
      <c r="B373" s="75" t="str">
        <f>INDEX([1]SUELDOS!$B$3:$O$294,MATCH('APUS2 (1001 - 1053)'!A373,[1]SUELDOS!$B$3:$B$294,0),2)</f>
        <v>PEON</v>
      </c>
      <c r="C373" s="76"/>
      <c r="D373" s="77"/>
      <c r="E373" s="79">
        <v>1</v>
      </c>
      <c r="F373" s="79">
        <f>INDEX([1]SUELDOS!$B$3:$O$294,MATCH('APUS2 (1001 - 1053)'!A373,[1]SUELDOS!$B$3:$B$294,0),10)</f>
        <v>4.2300000000000004</v>
      </c>
      <c r="G373" s="79">
        <f t="shared" si="49"/>
        <v>4.2300000000000004</v>
      </c>
      <c r="H373" s="80">
        <f>I350</f>
        <v>3.0001000000000002</v>
      </c>
      <c r="I373" s="81">
        <f t="shared" si="52"/>
        <v>12.690423000000003</v>
      </c>
      <c r="J373" s="64"/>
      <c r="K373" s="70">
        <f t="shared" si="50"/>
        <v>1.6615614479355306E-2</v>
      </c>
      <c r="L373" s="82">
        <f>INDEX([1]SUELDOS!$B$3:$O$294,MATCH('APUS2 (1001 - 1053)'!A373,[1]SUELDOS!$B$3:$B$294,0),11)</f>
        <v>851230012</v>
      </c>
      <c r="M373" s="82" t="str">
        <f>INDEX([1]SUELDOS!$B$3:$O$294,MATCH('APUS2 (1001 - 1053)'!A373,[1]SUELDOS!$B$3:$B$294,0),12)</f>
        <v>NP</v>
      </c>
      <c r="N373" s="121">
        <f>INDEX([1]SUELDOS!$B$3:$O$294,MATCH('APUS2 (1001 - 1053)'!A373,[1]SUELDOS!$B$3:$B$294,0),13)</f>
        <v>0</v>
      </c>
      <c r="O373" s="85">
        <f>INDEX([1]SUELDOS!$B$3:$O$294,MATCH('APUS2 (1001 - 1053)'!A373,[1]SUELDOS!$B$3:$B$294,0),14)</f>
        <v>0</v>
      </c>
      <c r="P373" s="7">
        <f t="shared" si="46"/>
        <v>439</v>
      </c>
      <c r="Q373" s="8"/>
    </row>
    <row r="374" spans="1:17" s="9" customFormat="1" ht="16.5" thickTop="1" thickBot="1" x14ac:dyDescent="0.3">
      <c r="A374" s="1"/>
      <c r="B374" s="75"/>
      <c r="C374" s="76"/>
      <c r="D374" s="77"/>
      <c r="E374" s="79"/>
      <c r="F374" s="79"/>
      <c r="G374" s="79"/>
      <c r="H374" s="80"/>
      <c r="I374" s="81"/>
      <c r="J374" s="64"/>
      <c r="K374" s="70"/>
      <c r="L374" s="82"/>
      <c r="M374" s="82"/>
      <c r="N374" s="121"/>
      <c r="O374" s="85"/>
      <c r="P374" s="7">
        <f t="shared" si="46"/>
        <v>440</v>
      </c>
      <c r="Q374" s="8"/>
    </row>
    <row r="375" spans="1:17" s="9" customFormat="1" ht="16.5" thickTop="1" thickBot="1" x14ac:dyDescent="0.3">
      <c r="A375" s="1"/>
      <c r="B375" s="75"/>
      <c r="C375" s="76"/>
      <c r="D375" s="77"/>
      <c r="E375" s="79"/>
      <c r="F375" s="79"/>
      <c r="G375" s="79"/>
      <c r="H375" s="80"/>
      <c r="I375" s="81"/>
      <c r="J375" s="64"/>
      <c r="K375" s="70"/>
      <c r="L375" s="82"/>
      <c r="M375" s="82"/>
      <c r="N375" s="121"/>
      <c r="O375" s="85"/>
      <c r="P375" s="7">
        <f t="shared" si="46"/>
        <v>441</v>
      </c>
      <c r="Q375" s="8"/>
    </row>
    <row r="376" spans="1:17" s="9" customFormat="1" ht="16.5" thickTop="1" thickBot="1" x14ac:dyDescent="0.3">
      <c r="A376" s="1"/>
      <c r="B376" s="75"/>
      <c r="C376" s="76"/>
      <c r="D376" s="77"/>
      <c r="E376" s="78"/>
      <c r="F376" s="79"/>
      <c r="G376" s="79"/>
      <c r="H376" s="80"/>
      <c r="I376" s="81"/>
      <c r="J376" s="64"/>
      <c r="K376" s="70"/>
      <c r="L376" s="82"/>
      <c r="M376" s="82"/>
      <c r="N376" s="121"/>
      <c r="O376" s="85"/>
      <c r="P376" s="7">
        <f t="shared" si="46"/>
        <v>442</v>
      </c>
      <c r="Q376" s="8"/>
    </row>
    <row r="377" spans="1:17" s="9" customFormat="1" ht="16.5" thickTop="1" thickBot="1" x14ac:dyDescent="0.3">
      <c r="A377" s="1"/>
      <c r="B377" s="75"/>
      <c r="C377" s="76"/>
      <c r="D377" s="77"/>
      <c r="E377" s="78"/>
      <c r="F377" s="79"/>
      <c r="G377" s="79"/>
      <c r="H377" s="80"/>
      <c r="I377" s="81"/>
      <c r="J377" s="64"/>
      <c r="K377" s="87"/>
      <c r="L377" s="82"/>
      <c r="M377" s="82"/>
      <c r="N377" s="121"/>
      <c r="O377" s="85"/>
      <c r="P377" s="7">
        <f t="shared" si="46"/>
        <v>443</v>
      </c>
      <c r="Q377" s="8"/>
    </row>
    <row r="378" spans="1:17" s="9" customFormat="1" ht="16.5" thickTop="1" thickBot="1" x14ac:dyDescent="0.3">
      <c r="A378" s="1"/>
      <c r="B378" s="75"/>
      <c r="C378" s="76"/>
      <c r="D378" s="77"/>
      <c r="E378" s="78"/>
      <c r="F378" s="79"/>
      <c r="G378" s="79"/>
      <c r="H378" s="80"/>
      <c r="I378" s="81"/>
      <c r="J378" s="64"/>
      <c r="K378" s="87"/>
      <c r="L378" s="82"/>
      <c r="M378" s="82"/>
      <c r="N378" s="121"/>
      <c r="O378" s="85"/>
      <c r="P378" s="7">
        <f t="shared" si="46"/>
        <v>444</v>
      </c>
      <c r="Q378" s="8"/>
    </row>
    <row r="379" spans="1:17" s="9" customFormat="1" ht="16.5" thickTop="1" thickBot="1" x14ac:dyDescent="0.3">
      <c r="A379" s="1"/>
      <c r="B379" s="75"/>
      <c r="C379" s="76"/>
      <c r="D379" s="77"/>
      <c r="E379" s="78"/>
      <c r="F379" s="79"/>
      <c r="G379" s="79"/>
      <c r="H379" s="80"/>
      <c r="I379" s="81"/>
      <c r="J379" s="64"/>
      <c r="K379" s="87"/>
      <c r="L379" s="82"/>
      <c r="M379" s="82"/>
      <c r="N379" s="121"/>
      <c r="O379" s="85"/>
      <c r="P379" s="7">
        <f t="shared" si="46"/>
        <v>445</v>
      </c>
      <c r="Q379" s="8"/>
    </row>
    <row r="380" spans="1:17" s="9" customFormat="1" ht="16.5" thickTop="1" thickBot="1" x14ac:dyDescent="0.3">
      <c r="A380" s="1"/>
      <c r="B380" s="75"/>
      <c r="C380" s="76"/>
      <c r="D380" s="77"/>
      <c r="E380" s="78"/>
      <c r="F380" s="79"/>
      <c r="G380" s="79"/>
      <c r="H380" s="80"/>
      <c r="I380" s="81"/>
      <c r="J380" s="64"/>
      <c r="K380" s="87"/>
      <c r="L380" s="82"/>
      <c r="M380" s="82"/>
      <c r="N380" s="121"/>
      <c r="O380" s="85"/>
      <c r="P380" s="7">
        <f t="shared" si="46"/>
        <v>446</v>
      </c>
      <c r="Q380" s="8"/>
    </row>
    <row r="381" spans="1:17" s="9" customFormat="1" ht="16.5" thickTop="1" thickBot="1" x14ac:dyDescent="0.3">
      <c r="A381" s="1"/>
      <c r="B381" s="75"/>
      <c r="C381" s="76"/>
      <c r="D381" s="77"/>
      <c r="E381" s="78"/>
      <c r="F381" s="79"/>
      <c r="G381" s="79"/>
      <c r="H381" s="80"/>
      <c r="I381" s="81"/>
      <c r="J381" s="64"/>
      <c r="K381" s="87"/>
      <c r="L381" s="82"/>
      <c r="M381" s="82"/>
      <c r="N381" s="121"/>
      <c r="O381" s="85"/>
      <c r="P381" s="7">
        <f t="shared" si="46"/>
        <v>447</v>
      </c>
      <c r="Q381" s="8"/>
    </row>
    <row r="382" spans="1:17" s="9" customFormat="1" ht="16.5" thickTop="1" thickBot="1" x14ac:dyDescent="0.3">
      <c r="A382" s="1"/>
      <c r="B382" s="122" t="s">
        <v>26</v>
      </c>
      <c r="C382" s="123"/>
      <c r="D382" s="124"/>
      <c r="E382" s="91" t="s">
        <v>26</v>
      </c>
      <c r="F382" s="125" t="s">
        <v>26</v>
      </c>
      <c r="G382" s="126" t="s">
        <v>26</v>
      </c>
      <c r="H382" s="94" t="s">
        <v>26</v>
      </c>
      <c r="I382" s="127" t="s">
        <v>26</v>
      </c>
      <c r="J382" s="64"/>
      <c r="K382" s="96" t="s">
        <v>26</v>
      </c>
      <c r="L382" s="97" t="s">
        <v>26</v>
      </c>
      <c r="M382" s="98" t="s">
        <v>26</v>
      </c>
      <c r="N382" s="99" t="s">
        <v>26</v>
      </c>
      <c r="O382" s="100" t="s">
        <v>26</v>
      </c>
      <c r="P382" s="7">
        <f t="shared" si="46"/>
        <v>448</v>
      </c>
      <c r="Q382" s="8"/>
    </row>
    <row r="383" spans="1:17" s="9" customFormat="1" ht="16.5" thickTop="1" thickBot="1" x14ac:dyDescent="0.3">
      <c r="A383" s="1"/>
      <c r="B383" s="101"/>
      <c r="C383" s="101"/>
      <c r="D383" s="101"/>
      <c r="E383" s="101"/>
      <c r="F383" s="101"/>
      <c r="G383" s="101"/>
      <c r="H383" s="128" t="s">
        <v>39</v>
      </c>
      <c r="I383" s="103">
        <f>SUM(I370:I382)</f>
        <v>54.061802000000007</v>
      </c>
      <c r="J383" s="104"/>
      <c r="K383" s="105">
        <f>SUM(K370:K382)</f>
        <v>7.0783303290303218E-2</v>
      </c>
      <c r="L383" s="106"/>
      <c r="M383" s="107"/>
      <c r="N383" s="108"/>
      <c r="O383" s="105">
        <f>SUM(O370:O382)</f>
        <v>0</v>
      </c>
      <c r="P383" s="7">
        <f t="shared" si="46"/>
        <v>449</v>
      </c>
      <c r="Q383" s="8"/>
    </row>
    <row r="384" spans="1:17" s="9" customFormat="1" ht="16.5" thickTop="1" thickBot="1" x14ac:dyDescent="0.3">
      <c r="A384" s="1"/>
      <c r="B384" s="58" t="s">
        <v>40</v>
      </c>
      <c r="C384" s="109"/>
      <c r="D384" s="109"/>
      <c r="E384" s="109"/>
      <c r="F384" s="109"/>
      <c r="G384" s="109"/>
      <c r="H384" s="110"/>
      <c r="I384" s="111"/>
      <c r="J384" s="60"/>
      <c r="K384" s="61" t="s">
        <v>14</v>
      </c>
      <c r="L384" s="61" t="s">
        <v>15</v>
      </c>
      <c r="M384" s="61" t="s">
        <v>16</v>
      </c>
      <c r="N384" s="61" t="s">
        <v>17</v>
      </c>
      <c r="O384" s="61" t="s">
        <v>18</v>
      </c>
      <c r="P384" s="7">
        <f t="shared" si="46"/>
        <v>450</v>
      </c>
      <c r="Q384" s="8"/>
    </row>
    <row r="385" spans="1:17" s="9" customFormat="1" ht="22.5" thickTop="1" thickBot="1" x14ac:dyDescent="0.3">
      <c r="A385" s="1"/>
      <c r="B385" s="112" t="s">
        <v>41</v>
      </c>
      <c r="C385" s="113"/>
      <c r="D385" s="113"/>
      <c r="E385" s="114"/>
      <c r="F385" s="63" t="s">
        <v>42</v>
      </c>
      <c r="G385" s="63" t="s">
        <v>20</v>
      </c>
      <c r="H385" s="63" t="s">
        <v>34</v>
      </c>
      <c r="I385" s="63" t="s">
        <v>24</v>
      </c>
      <c r="J385" s="28"/>
      <c r="K385" s="61"/>
      <c r="L385" s="61"/>
      <c r="M385" s="61"/>
      <c r="N385" s="61"/>
      <c r="O385" s="61"/>
      <c r="P385" s="7">
        <f t="shared" si="46"/>
        <v>451</v>
      </c>
      <c r="Q385" s="8"/>
    </row>
    <row r="386" spans="1:17" s="9" customFormat="1" ht="15.75" customHeight="1" thickTop="1" x14ac:dyDescent="0.25">
      <c r="A386" s="1" t="s">
        <v>71</v>
      </c>
      <c r="B386" s="129" t="str">
        <f>INDEX('[1]MATERIAL-TRANSPORTE'!$A$3:$K$1016,MATCH('APUS2 (1001 - 1053)'!A386,'[1]MATERIAL-TRANSPORTE'!$A$3:$A$1016,0),2)</f>
        <v>ELEMENTOS Y CABLES PARA CONEXIONADO INTERNO</v>
      </c>
      <c r="C386" s="130"/>
      <c r="D386" s="130"/>
      <c r="E386" s="131"/>
      <c r="F386" s="132" t="str">
        <f>INDEX('[1]MATERIAL-TRANSPORTE'!$A$3:$K$1016,MATCH('APUS2 (1001 - 1053)'!A386,'[1]MATERIAL-TRANSPORTE'!$A$3:$A$1016,0),6)</f>
        <v>u</v>
      </c>
      <c r="G386" s="80">
        <v>1</v>
      </c>
      <c r="H386" s="80">
        <f>INDEX('[1]MATERIAL-TRANSPORTE'!$A$3:$K$1016,MATCH('APUS2 (1001 - 1053)'!A386,'[1]MATERIAL-TRANSPORTE'!$A$3:$A$1016,0),7)</f>
        <v>40</v>
      </c>
      <c r="I386" s="81">
        <f t="shared" ref="I386:I389" si="53">G386*H386</f>
        <v>40</v>
      </c>
      <c r="J386" s="64"/>
      <c r="K386" s="70">
        <f t="shared" ref="K386:K389" si="54">((I386*100%)/$I$419)</f>
        <v>5.2372137569741538E-2</v>
      </c>
      <c r="L386" s="82" t="str">
        <f>INDEX('[1]MATERIAL-TRANSPORTE'!$A$3:$K$1016,MATCH('APUS2 (1001 - 1053)'!A386,'[1]MATERIAL-TRANSPORTE'!$A$3:$A$1016,0),8)</f>
        <v>4299905218</v>
      </c>
      <c r="M386" s="83" t="str">
        <f>INDEX('[1]MATERIAL-TRANSPORTE'!$A$3:$K$1016,MATCH('APUS2 (1001 - 1053)'!A386,'[1]MATERIAL-TRANSPORTE'!$A$3:$A$1016,0),9)</f>
        <v>NP</v>
      </c>
      <c r="N386" s="84">
        <f>INDEX('[1]MATERIAL-TRANSPORTE'!$A$3:$K$1016,MATCH('APUS2 (1001 - 1053)'!A386,'[1]MATERIAL-TRANSPORTE'!$A$3:$A$1016,0),10)</f>
        <v>0</v>
      </c>
      <c r="O386" s="85">
        <f>INDEX('[1]MATERIAL-TRANSPORTE'!$A$3:$K$1016,MATCH('APUS2 (1001 - 1053)'!A386,'[1]MATERIAL-TRANSPORTE'!$A$3:$A$1016,0),11)</f>
        <v>0</v>
      </c>
      <c r="P386" s="7">
        <f t="shared" si="46"/>
        <v>452</v>
      </c>
      <c r="Q386" s="8">
        <f t="shared" ref="Q386" si="55">+Q370</f>
        <v>419</v>
      </c>
    </row>
    <row r="387" spans="1:17" s="9" customFormat="1" ht="15" customHeight="1" x14ac:dyDescent="0.25">
      <c r="A387" s="1" t="s">
        <v>72</v>
      </c>
      <c r="B387" s="129" t="str">
        <f>INDEX('[1]MATERIAL-TRANSPORTE'!$A$3:$K$1016,MATCH('APUS2 (1001 - 1053)'!A387,'[1]MATERIAL-TRANSPORTE'!$A$3:$A$1016,0),2)</f>
        <v>GABINETE METALICO CON BARRAS</v>
      </c>
      <c r="C387" s="130"/>
      <c r="D387" s="130"/>
      <c r="E387" s="131"/>
      <c r="F387" s="132" t="str">
        <f>INDEX('[1]MATERIAL-TRANSPORTE'!$A$3:$K$1016,MATCH('APUS2 (1001 - 1053)'!A387,'[1]MATERIAL-TRANSPORTE'!$A$3:$A$1016,0),6)</f>
        <v>u</v>
      </c>
      <c r="G387" s="80">
        <v>1</v>
      </c>
      <c r="H387" s="80">
        <f>INDEX('[1]MATERIAL-TRANSPORTE'!$A$3:$K$1016,MATCH('APUS2 (1001 - 1053)'!A387,'[1]MATERIAL-TRANSPORTE'!$A$3:$A$1016,0),7)</f>
        <v>600</v>
      </c>
      <c r="I387" s="81">
        <f t="shared" si="53"/>
        <v>600</v>
      </c>
      <c r="J387" s="64"/>
      <c r="K387" s="70">
        <f t="shared" si="54"/>
        <v>0.78558206354612303</v>
      </c>
      <c r="L387" s="82" t="str">
        <f>INDEX('[1]MATERIAL-TRANSPORTE'!$A$3:$K$1016,MATCH('APUS2 (1001 - 1053)'!A387,'[1]MATERIAL-TRANSPORTE'!$A$3:$A$1016,0),8)</f>
        <v>462130019</v>
      </c>
      <c r="M387" s="83" t="str">
        <f>INDEX('[1]MATERIAL-TRANSPORTE'!$A$3:$K$1016,MATCH('APUS2 (1001 - 1053)'!A387,'[1]MATERIAL-TRANSPORTE'!$A$3:$A$1016,0),9)</f>
        <v>NP</v>
      </c>
      <c r="N387" s="84">
        <f>INDEX('[1]MATERIAL-TRANSPORTE'!$A$3:$K$1016,MATCH('APUS2 (1001 - 1053)'!A387,'[1]MATERIAL-TRANSPORTE'!$A$3:$A$1016,0),10)</f>
        <v>0</v>
      </c>
      <c r="O387" s="85">
        <f>INDEX('[1]MATERIAL-TRANSPORTE'!$A$3:$K$1016,MATCH('APUS2 (1001 - 1053)'!A387,'[1]MATERIAL-TRANSPORTE'!$A$3:$A$1016,0),11)</f>
        <v>0</v>
      </c>
      <c r="P387" s="7">
        <f t="shared" si="46"/>
        <v>453</v>
      </c>
      <c r="Q387" s="8"/>
    </row>
    <row r="388" spans="1:17" s="9" customFormat="1" ht="15" customHeight="1" x14ac:dyDescent="0.25">
      <c r="A388" s="1" t="s">
        <v>73</v>
      </c>
      <c r="B388" s="129" t="str">
        <f>INDEX('[1]MATERIAL-TRANSPORTE'!$A$3:$K$1016,MATCH('APUS2 (1001 - 1053)'!A388,'[1]MATERIAL-TRANSPORTE'!$A$3:$A$1016,0),2)</f>
        <v>DISYUNTOR 50 A - 2 POLOS, CAJA MOLDEADA</v>
      </c>
      <c r="C388" s="130"/>
      <c r="D388" s="130"/>
      <c r="E388" s="131"/>
      <c r="F388" s="132" t="str">
        <f>INDEX('[1]MATERIAL-TRANSPORTE'!$A$3:$K$1016,MATCH('APUS2 (1001 - 1053)'!A388,'[1]MATERIAL-TRANSPORTE'!$A$3:$A$1016,0),6)</f>
        <v>u</v>
      </c>
      <c r="G388" s="80">
        <v>1</v>
      </c>
      <c r="H388" s="80">
        <f>INDEX('[1]MATERIAL-TRANSPORTE'!$A$3:$K$1016,MATCH('APUS2 (1001 - 1053)'!A388,'[1]MATERIAL-TRANSPORTE'!$A$3:$A$1016,0),7)</f>
        <v>35</v>
      </c>
      <c r="I388" s="81">
        <f t="shared" si="53"/>
        <v>35</v>
      </c>
      <c r="J388" s="64"/>
      <c r="K388" s="70">
        <f t="shared" si="54"/>
        <v>4.5825620373523841E-2</v>
      </c>
      <c r="L388" s="82" t="str">
        <f>INDEX('[1]MATERIAL-TRANSPORTE'!$A$3:$K$1016,MATCH('APUS2 (1001 - 1053)'!A388,'[1]MATERIAL-TRANSPORTE'!$A$3:$A$1016,0),8)</f>
        <v>4621103112</v>
      </c>
      <c r="M388" s="83" t="str">
        <f>INDEX('[1]MATERIAL-TRANSPORTE'!$A$3:$K$1016,MATCH('APUS2 (1001 - 1053)'!A388,'[1]MATERIAL-TRANSPORTE'!$A$3:$A$1016,0),9)</f>
        <v>NP</v>
      </c>
      <c r="N388" s="84">
        <f>INDEX('[1]MATERIAL-TRANSPORTE'!$A$3:$K$1016,MATCH('APUS2 (1001 - 1053)'!A388,'[1]MATERIAL-TRANSPORTE'!$A$3:$A$1016,0),10)</f>
        <v>0</v>
      </c>
      <c r="O388" s="85">
        <f>INDEX('[1]MATERIAL-TRANSPORTE'!$A$3:$K$1016,MATCH('APUS2 (1001 - 1053)'!A388,'[1]MATERIAL-TRANSPORTE'!$A$3:$A$1016,0),11)</f>
        <v>0</v>
      </c>
      <c r="P388" s="7">
        <f t="shared" si="46"/>
        <v>454</v>
      </c>
      <c r="Q388" s="8"/>
    </row>
    <row r="389" spans="1:17" s="9" customFormat="1" ht="15" customHeight="1" x14ac:dyDescent="0.25">
      <c r="A389" s="1" t="s">
        <v>74</v>
      </c>
      <c r="B389" s="129" t="str">
        <f>INDEX('[1]MATERIAL-TRANSPORTE'!$A$3:$K$1016,MATCH('APUS2 (1001 - 1053)'!A389,'[1]MATERIAL-TRANSPORTE'!$A$3:$A$1016,0),2)</f>
        <v>DISYUNTOR 30 A - 2 POLOS</v>
      </c>
      <c r="C389" s="130"/>
      <c r="D389" s="130"/>
      <c r="E389" s="131"/>
      <c r="F389" s="132" t="str">
        <f>INDEX('[1]MATERIAL-TRANSPORTE'!$A$3:$K$1016,MATCH('APUS2 (1001 - 1053)'!A389,'[1]MATERIAL-TRANSPORTE'!$A$3:$A$1016,0),6)</f>
        <v>u</v>
      </c>
      <c r="G389" s="80">
        <v>2</v>
      </c>
      <c r="H389" s="80">
        <f>INDEX('[1]MATERIAL-TRANSPORTE'!$A$3:$K$1016,MATCH('APUS2 (1001 - 1053)'!A389,'[1]MATERIAL-TRANSPORTE'!$A$3:$A$1016,0),7)</f>
        <v>16</v>
      </c>
      <c r="I389" s="81">
        <f t="shared" si="53"/>
        <v>32</v>
      </c>
      <c r="J389" s="64"/>
      <c r="K389" s="70">
        <f t="shared" si="54"/>
        <v>4.1897710055793229E-2</v>
      </c>
      <c r="L389" s="82" t="str">
        <f>INDEX('[1]MATERIAL-TRANSPORTE'!$A$3:$K$1016,MATCH('APUS2 (1001 - 1053)'!A389,'[1]MATERIAL-TRANSPORTE'!$A$3:$A$1016,0),8)</f>
        <v>4621103112</v>
      </c>
      <c r="M389" s="83" t="str">
        <f>INDEX('[1]MATERIAL-TRANSPORTE'!$A$3:$K$1016,MATCH('APUS2 (1001 - 1053)'!A389,'[1]MATERIAL-TRANSPORTE'!$A$3:$A$1016,0),9)</f>
        <v>NP</v>
      </c>
      <c r="N389" s="84">
        <f>INDEX('[1]MATERIAL-TRANSPORTE'!$A$3:$K$1016,MATCH('APUS2 (1001 - 1053)'!A389,'[1]MATERIAL-TRANSPORTE'!$A$3:$A$1016,0),10)</f>
        <v>0</v>
      </c>
      <c r="O389" s="85">
        <f>INDEX('[1]MATERIAL-TRANSPORTE'!$A$3:$K$1016,MATCH('APUS2 (1001 - 1053)'!A389,'[1]MATERIAL-TRANSPORTE'!$A$3:$A$1016,0),11)</f>
        <v>0</v>
      </c>
      <c r="P389" s="7">
        <f t="shared" si="46"/>
        <v>455</v>
      </c>
      <c r="Q389" s="8"/>
    </row>
    <row r="390" spans="1:17" s="9" customFormat="1" x14ac:dyDescent="0.25">
      <c r="A390" s="1"/>
      <c r="B390" s="129"/>
      <c r="C390" s="130"/>
      <c r="D390" s="130"/>
      <c r="E390" s="131"/>
      <c r="F390" s="132"/>
      <c r="G390" s="80"/>
      <c r="H390" s="80"/>
      <c r="I390" s="81"/>
      <c r="J390" s="64"/>
      <c r="K390" s="87"/>
      <c r="L390" s="82"/>
      <c r="M390" s="83"/>
      <c r="N390" s="84"/>
      <c r="O390" s="85"/>
      <c r="P390" s="7">
        <f t="shared" si="46"/>
        <v>456</v>
      </c>
      <c r="Q390" s="8"/>
    </row>
    <row r="391" spans="1:17" s="9" customFormat="1" x14ac:dyDescent="0.25">
      <c r="A391" s="1"/>
      <c r="B391" s="129"/>
      <c r="C391" s="130"/>
      <c r="D391" s="130"/>
      <c r="E391" s="131"/>
      <c r="F391" s="132"/>
      <c r="G391" s="80"/>
      <c r="H391" s="80"/>
      <c r="I391" s="81"/>
      <c r="J391" s="64"/>
      <c r="K391" s="87"/>
      <c r="L391" s="82"/>
      <c r="M391" s="83"/>
      <c r="N391" s="84"/>
      <c r="O391" s="85"/>
      <c r="P391" s="7">
        <f t="shared" si="46"/>
        <v>457</v>
      </c>
      <c r="Q391" s="8"/>
    </row>
    <row r="392" spans="1:17" s="9" customFormat="1" x14ac:dyDescent="0.25">
      <c r="A392" s="1"/>
      <c r="B392" s="129"/>
      <c r="C392" s="130"/>
      <c r="D392" s="130"/>
      <c r="E392" s="131"/>
      <c r="F392" s="132"/>
      <c r="G392" s="80"/>
      <c r="H392" s="80"/>
      <c r="I392" s="81"/>
      <c r="J392" s="64"/>
      <c r="K392" s="87"/>
      <c r="L392" s="82"/>
      <c r="M392" s="83"/>
      <c r="N392" s="84"/>
      <c r="O392" s="85"/>
      <c r="P392" s="7">
        <f t="shared" si="46"/>
        <v>458</v>
      </c>
      <c r="Q392" s="8"/>
    </row>
    <row r="393" spans="1:17" s="9" customFormat="1" x14ac:dyDescent="0.25">
      <c r="A393" s="1"/>
      <c r="B393" s="129"/>
      <c r="C393" s="130"/>
      <c r="D393" s="130"/>
      <c r="E393" s="131"/>
      <c r="F393" s="132"/>
      <c r="G393" s="80"/>
      <c r="H393" s="80"/>
      <c r="I393" s="81"/>
      <c r="J393" s="64"/>
      <c r="K393" s="87"/>
      <c r="L393" s="82"/>
      <c r="M393" s="83"/>
      <c r="N393" s="84"/>
      <c r="O393" s="85"/>
      <c r="P393" s="7">
        <f t="shared" si="46"/>
        <v>459</v>
      </c>
      <c r="Q393" s="8"/>
    </row>
    <row r="394" spans="1:17" s="9" customFormat="1" x14ac:dyDescent="0.25">
      <c r="A394" s="1"/>
      <c r="B394" s="129"/>
      <c r="C394" s="130"/>
      <c r="D394" s="130"/>
      <c r="E394" s="131"/>
      <c r="F394" s="132"/>
      <c r="G394" s="80"/>
      <c r="H394" s="80"/>
      <c r="I394" s="81"/>
      <c r="J394" s="64"/>
      <c r="K394" s="87"/>
      <c r="L394" s="82"/>
      <c r="M394" s="83"/>
      <c r="N394" s="84"/>
      <c r="O394" s="85"/>
      <c r="P394" s="7">
        <f t="shared" si="46"/>
        <v>460</v>
      </c>
      <c r="Q394" s="8"/>
    </row>
    <row r="395" spans="1:17" s="9" customFormat="1" x14ac:dyDescent="0.25">
      <c r="A395" s="1"/>
      <c r="B395" s="129"/>
      <c r="C395" s="130"/>
      <c r="D395" s="130"/>
      <c r="E395" s="131"/>
      <c r="F395" s="132"/>
      <c r="G395" s="80"/>
      <c r="H395" s="80"/>
      <c r="I395" s="81"/>
      <c r="J395" s="64"/>
      <c r="K395" s="87"/>
      <c r="L395" s="82"/>
      <c r="M395" s="83"/>
      <c r="N395" s="84"/>
      <c r="O395" s="85"/>
      <c r="P395" s="7">
        <f t="shared" si="46"/>
        <v>461</v>
      </c>
      <c r="Q395" s="8"/>
    </row>
    <row r="396" spans="1:17" s="9" customFormat="1" x14ac:dyDescent="0.25">
      <c r="A396" s="1"/>
      <c r="B396" s="129"/>
      <c r="C396" s="130"/>
      <c r="D396" s="130"/>
      <c r="E396" s="131"/>
      <c r="F396" s="132"/>
      <c r="G396" s="80"/>
      <c r="H396" s="80"/>
      <c r="I396" s="81"/>
      <c r="J396" s="64"/>
      <c r="K396" s="87"/>
      <c r="L396" s="82"/>
      <c r="M396" s="83"/>
      <c r="N396" s="84"/>
      <c r="O396" s="85"/>
      <c r="P396" s="7">
        <f t="shared" si="46"/>
        <v>462</v>
      </c>
      <c r="Q396" s="8"/>
    </row>
    <row r="397" spans="1:17" s="9" customFormat="1" x14ac:dyDescent="0.25">
      <c r="A397" s="1"/>
      <c r="B397" s="129"/>
      <c r="C397" s="130"/>
      <c r="D397" s="130"/>
      <c r="E397" s="131"/>
      <c r="F397" s="132"/>
      <c r="G397" s="80"/>
      <c r="H397" s="80"/>
      <c r="I397" s="81"/>
      <c r="J397" s="64"/>
      <c r="K397" s="87"/>
      <c r="L397" s="82"/>
      <c r="M397" s="83"/>
      <c r="N397" s="84"/>
      <c r="O397" s="85"/>
      <c r="P397" s="7">
        <f t="shared" si="46"/>
        <v>463</v>
      </c>
      <c r="Q397" s="8"/>
    </row>
    <row r="398" spans="1:17" s="9" customFormat="1" x14ac:dyDescent="0.25">
      <c r="A398" s="1"/>
      <c r="B398" s="129"/>
      <c r="C398" s="130"/>
      <c r="D398" s="130"/>
      <c r="E398" s="131"/>
      <c r="F398" s="132"/>
      <c r="G398" s="80"/>
      <c r="H398" s="80"/>
      <c r="I398" s="81"/>
      <c r="J398" s="64"/>
      <c r="K398" s="87"/>
      <c r="L398" s="82"/>
      <c r="M398" s="83"/>
      <c r="N398" s="84"/>
      <c r="O398" s="85"/>
      <c r="P398" s="7">
        <f t="shared" si="46"/>
        <v>464</v>
      </c>
      <c r="Q398" s="8"/>
    </row>
    <row r="399" spans="1:17" s="9" customFormat="1" x14ac:dyDescent="0.25">
      <c r="A399" s="1"/>
      <c r="B399" s="129"/>
      <c r="C399" s="130"/>
      <c r="D399" s="130"/>
      <c r="E399" s="131"/>
      <c r="F399" s="132"/>
      <c r="G399" s="80"/>
      <c r="H399" s="80"/>
      <c r="I399" s="81"/>
      <c r="J399" s="64"/>
      <c r="K399" s="87"/>
      <c r="L399" s="82"/>
      <c r="M399" s="83"/>
      <c r="N399" s="84"/>
      <c r="O399" s="85"/>
      <c r="P399" s="7">
        <f t="shared" si="46"/>
        <v>465</v>
      </c>
      <c r="Q399" s="8"/>
    </row>
    <row r="400" spans="1:17" s="9" customFormat="1" x14ac:dyDescent="0.25">
      <c r="A400" s="1"/>
      <c r="B400" s="129"/>
      <c r="C400" s="130"/>
      <c r="D400" s="130"/>
      <c r="E400" s="131"/>
      <c r="F400" s="132"/>
      <c r="G400" s="80"/>
      <c r="H400" s="80"/>
      <c r="I400" s="81"/>
      <c r="J400" s="64"/>
      <c r="K400" s="87"/>
      <c r="L400" s="82"/>
      <c r="M400" s="83"/>
      <c r="N400" s="84"/>
      <c r="O400" s="85"/>
      <c r="P400" s="7">
        <f t="shared" si="46"/>
        <v>466</v>
      </c>
      <c r="Q400" s="8"/>
    </row>
    <row r="401" spans="1:17" s="9" customFormat="1" x14ac:dyDescent="0.25">
      <c r="A401" s="1"/>
      <c r="B401" s="129"/>
      <c r="C401" s="130"/>
      <c r="D401" s="130"/>
      <c r="E401" s="131"/>
      <c r="F401" s="132"/>
      <c r="G401" s="80"/>
      <c r="H401" s="80"/>
      <c r="I401" s="81"/>
      <c r="J401" s="64"/>
      <c r="K401" s="87"/>
      <c r="L401" s="82"/>
      <c r="M401" s="83"/>
      <c r="N401" s="84"/>
      <c r="O401" s="85"/>
      <c r="P401" s="7">
        <f t="shared" si="46"/>
        <v>467</v>
      </c>
      <c r="Q401" s="8"/>
    </row>
    <row r="402" spans="1:17" s="9" customFormat="1" x14ac:dyDescent="0.25">
      <c r="A402" s="1"/>
      <c r="B402" s="129"/>
      <c r="C402" s="130"/>
      <c r="D402" s="130"/>
      <c r="E402" s="131"/>
      <c r="F402" s="132"/>
      <c r="G402" s="80"/>
      <c r="H402" s="80"/>
      <c r="I402" s="81"/>
      <c r="J402" s="64"/>
      <c r="K402" s="87"/>
      <c r="L402" s="82"/>
      <c r="M402" s="83"/>
      <c r="N402" s="84"/>
      <c r="O402" s="85"/>
      <c r="P402" s="7">
        <f t="shared" si="46"/>
        <v>468</v>
      </c>
      <c r="Q402" s="8"/>
    </row>
    <row r="403" spans="1:17" s="9" customFormat="1" x14ac:dyDescent="0.25">
      <c r="A403" s="1"/>
      <c r="B403" s="129" t="s">
        <v>26</v>
      </c>
      <c r="C403" s="130"/>
      <c r="D403" s="130"/>
      <c r="E403" s="131"/>
      <c r="F403" s="132" t="s">
        <v>26</v>
      </c>
      <c r="G403" s="80" t="s">
        <v>26</v>
      </c>
      <c r="H403" s="80" t="s">
        <v>26</v>
      </c>
      <c r="I403" s="81" t="s">
        <v>26</v>
      </c>
      <c r="J403" s="64"/>
      <c r="K403" s="87" t="s">
        <v>26</v>
      </c>
      <c r="L403" s="82" t="s">
        <v>26</v>
      </c>
      <c r="M403" s="83" t="s">
        <v>26</v>
      </c>
      <c r="N403" s="84" t="s">
        <v>26</v>
      </c>
      <c r="O403" s="85" t="s">
        <v>26</v>
      </c>
      <c r="P403" s="7">
        <f t="shared" si="46"/>
        <v>469</v>
      </c>
      <c r="Q403" s="8"/>
    </row>
    <row r="404" spans="1:17" s="9" customFormat="1" x14ac:dyDescent="0.25">
      <c r="A404" s="1"/>
      <c r="B404" s="129" t="s">
        <v>26</v>
      </c>
      <c r="C404" s="130"/>
      <c r="D404" s="130"/>
      <c r="E404" s="131"/>
      <c r="F404" s="132" t="s">
        <v>26</v>
      </c>
      <c r="G404" s="80" t="s">
        <v>26</v>
      </c>
      <c r="H404" s="80" t="s">
        <v>26</v>
      </c>
      <c r="I404" s="81" t="s">
        <v>26</v>
      </c>
      <c r="J404" s="64"/>
      <c r="K404" s="87" t="s">
        <v>26</v>
      </c>
      <c r="L404" s="82" t="s">
        <v>26</v>
      </c>
      <c r="M404" s="83" t="s">
        <v>26</v>
      </c>
      <c r="N404" s="84" t="s">
        <v>26</v>
      </c>
      <c r="O404" s="85" t="s">
        <v>26</v>
      </c>
      <c r="P404" s="7">
        <f t="shared" si="46"/>
        <v>470</v>
      </c>
      <c r="Q404" s="8"/>
    </row>
    <row r="405" spans="1:17" s="9" customFormat="1" x14ac:dyDescent="0.25">
      <c r="A405" s="1"/>
      <c r="B405" s="129" t="s">
        <v>26</v>
      </c>
      <c r="C405" s="130"/>
      <c r="D405" s="130"/>
      <c r="E405" s="131"/>
      <c r="F405" s="132" t="s">
        <v>26</v>
      </c>
      <c r="G405" s="80" t="s">
        <v>26</v>
      </c>
      <c r="H405" s="80" t="s">
        <v>26</v>
      </c>
      <c r="I405" s="81" t="s">
        <v>26</v>
      </c>
      <c r="J405" s="64"/>
      <c r="K405" s="87" t="s">
        <v>26</v>
      </c>
      <c r="L405" s="82" t="s">
        <v>26</v>
      </c>
      <c r="M405" s="83" t="s">
        <v>26</v>
      </c>
      <c r="N405" s="84" t="s">
        <v>26</v>
      </c>
      <c r="O405" s="85" t="s">
        <v>26</v>
      </c>
      <c r="P405" s="7">
        <f t="shared" si="46"/>
        <v>471</v>
      </c>
      <c r="Q405" s="8"/>
    </row>
    <row r="406" spans="1:17" s="9" customFormat="1" x14ac:dyDescent="0.25">
      <c r="A406" s="1"/>
      <c r="B406" s="129" t="s">
        <v>26</v>
      </c>
      <c r="C406" s="130"/>
      <c r="D406" s="130"/>
      <c r="E406" s="131"/>
      <c r="F406" s="132" t="s">
        <v>26</v>
      </c>
      <c r="G406" s="80" t="s">
        <v>26</v>
      </c>
      <c r="H406" s="80" t="s">
        <v>26</v>
      </c>
      <c r="I406" s="81" t="s">
        <v>26</v>
      </c>
      <c r="J406" s="64"/>
      <c r="K406" s="87" t="s">
        <v>26</v>
      </c>
      <c r="L406" s="82" t="s">
        <v>26</v>
      </c>
      <c r="M406" s="83" t="s">
        <v>26</v>
      </c>
      <c r="N406" s="84" t="s">
        <v>26</v>
      </c>
      <c r="O406" s="85" t="s">
        <v>26</v>
      </c>
      <c r="P406" s="7">
        <f t="shared" si="46"/>
        <v>472</v>
      </c>
      <c r="Q406" s="8"/>
    </row>
    <row r="407" spans="1:17" s="9" customFormat="1" x14ac:dyDescent="0.25">
      <c r="A407" s="1"/>
      <c r="B407" s="129" t="s">
        <v>26</v>
      </c>
      <c r="C407" s="130"/>
      <c r="D407" s="130"/>
      <c r="E407" s="131"/>
      <c r="F407" s="132" t="s">
        <v>26</v>
      </c>
      <c r="G407" s="80" t="s">
        <v>26</v>
      </c>
      <c r="H407" s="80" t="s">
        <v>26</v>
      </c>
      <c r="I407" s="81" t="s">
        <v>26</v>
      </c>
      <c r="J407" s="64"/>
      <c r="K407" s="87" t="s">
        <v>26</v>
      </c>
      <c r="L407" s="82" t="s">
        <v>26</v>
      </c>
      <c r="M407" s="83" t="s">
        <v>26</v>
      </c>
      <c r="N407" s="84" t="s">
        <v>26</v>
      </c>
      <c r="O407" s="85" t="s">
        <v>26</v>
      </c>
      <c r="P407" s="7">
        <f t="shared" si="46"/>
        <v>473</v>
      </c>
      <c r="Q407" s="8"/>
    </row>
    <row r="408" spans="1:17" s="9" customFormat="1" x14ac:dyDescent="0.25">
      <c r="A408" s="1"/>
      <c r="B408" s="129" t="s">
        <v>26</v>
      </c>
      <c r="C408" s="130"/>
      <c r="D408" s="130"/>
      <c r="E408" s="131"/>
      <c r="F408" s="132" t="s">
        <v>26</v>
      </c>
      <c r="G408" s="80" t="s">
        <v>26</v>
      </c>
      <c r="H408" s="80" t="s">
        <v>26</v>
      </c>
      <c r="I408" s="81" t="s">
        <v>26</v>
      </c>
      <c r="J408" s="64"/>
      <c r="K408" s="87" t="s">
        <v>26</v>
      </c>
      <c r="L408" s="82" t="s">
        <v>26</v>
      </c>
      <c r="M408" s="83" t="s">
        <v>26</v>
      </c>
      <c r="N408" s="84" t="s">
        <v>26</v>
      </c>
      <c r="O408" s="85" t="s">
        <v>26</v>
      </c>
      <c r="P408" s="7">
        <f t="shared" si="46"/>
        <v>474</v>
      </c>
      <c r="Q408" s="8"/>
    </row>
    <row r="409" spans="1:17" s="9" customFormat="1" x14ac:dyDescent="0.25">
      <c r="A409" s="1"/>
      <c r="B409" s="129" t="s">
        <v>26</v>
      </c>
      <c r="C409" s="130"/>
      <c r="D409" s="130"/>
      <c r="E409" s="131"/>
      <c r="F409" s="132" t="s">
        <v>26</v>
      </c>
      <c r="G409" s="80" t="s">
        <v>26</v>
      </c>
      <c r="H409" s="80" t="s">
        <v>26</v>
      </c>
      <c r="I409" s="81" t="s">
        <v>26</v>
      </c>
      <c r="J409" s="64"/>
      <c r="K409" s="87" t="s">
        <v>26</v>
      </c>
      <c r="L409" s="82" t="s">
        <v>26</v>
      </c>
      <c r="M409" s="83" t="s">
        <v>26</v>
      </c>
      <c r="N409" s="84" t="s">
        <v>26</v>
      </c>
      <c r="O409" s="85" t="s">
        <v>26</v>
      </c>
      <c r="P409" s="7">
        <f t="shared" si="46"/>
        <v>475</v>
      </c>
      <c r="Q409" s="8"/>
    </row>
    <row r="410" spans="1:17" s="9" customFormat="1" x14ac:dyDescent="0.25">
      <c r="A410" s="1"/>
      <c r="B410" s="129" t="s">
        <v>26</v>
      </c>
      <c r="C410" s="130"/>
      <c r="D410" s="130"/>
      <c r="E410" s="131"/>
      <c r="F410" s="132" t="s">
        <v>26</v>
      </c>
      <c r="G410" s="80" t="s">
        <v>26</v>
      </c>
      <c r="H410" s="80" t="s">
        <v>26</v>
      </c>
      <c r="I410" s="81" t="s">
        <v>26</v>
      </c>
      <c r="J410" s="64"/>
      <c r="K410" s="87" t="s">
        <v>26</v>
      </c>
      <c r="L410" s="82" t="s">
        <v>26</v>
      </c>
      <c r="M410" s="83" t="s">
        <v>26</v>
      </c>
      <c r="N410" s="84" t="s">
        <v>26</v>
      </c>
      <c r="O410" s="85" t="s">
        <v>26</v>
      </c>
      <c r="P410" s="7">
        <f t="shared" si="46"/>
        <v>476</v>
      </c>
      <c r="Q410" s="8"/>
    </row>
    <row r="411" spans="1:17" s="9" customFormat="1" ht="15.75" thickBot="1" x14ac:dyDescent="0.3">
      <c r="A411" s="1"/>
      <c r="B411" s="122" t="s">
        <v>26</v>
      </c>
      <c r="C411" s="123"/>
      <c r="D411" s="123"/>
      <c r="E411" s="124"/>
      <c r="F411" s="133" t="s">
        <v>26</v>
      </c>
      <c r="G411" s="94" t="s">
        <v>26</v>
      </c>
      <c r="H411" s="94" t="s">
        <v>26</v>
      </c>
      <c r="I411" s="95" t="s">
        <v>26</v>
      </c>
      <c r="J411" s="64"/>
      <c r="K411" s="96" t="s">
        <v>26</v>
      </c>
      <c r="L411" s="97" t="s">
        <v>26</v>
      </c>
      <c r="M411" s="98" t="s">
        <v>26</v>
      </c>
      <c r="N411" s="99" t="s">
        <v>26</v>
      </c>
      <c r="O411" s="100" t="s">
        <v>26</v>
      </c>
      <c r="P411" s="7">
        <f t="shared" si="46"/>
        <v>477</v>
      </c>
      <c r="Q411" s="8"/>
    </row>
    <row r="412" spans="1:17" s="9" customFormat="1" ht="16.5" thickTop="1" thickBot="1" x14ac:dyDescent="0.3">
      <c r="A412" s="1"/>
      <c r="B412" s="101"/>
      <c r="C412" s="101"/>
      <c r="D412" s="101"/>
      <c r="E412" s="101"/>
      <c r="F412" s="101"/>
      <c r="G412" s="101"/>
      <c r="H412" s="128" t="s">
        <v>50</v>
      </c>
      <c r="I412" s="103">
        <f>SUM(I386:I411)</f>
        <v>707</v>
      </c>
      <c r="J412" s="104"/>
      <c r="K412" s="105">
        <f>SUM(K386:K411)</f>
        <v>0.92567753154518173</v>
      </c>
      <c r="L412" s="106"/>
      <c r="M412" s="107"/>
      <c r="N412" s="108"/>
      <c r="O412" s="105">
        <f>SUM(O386:O411)</f>
        <v>0</v>
      </c>
      <c r="P412" s="7">
        <f t="shared" si="46"/>
        <v>478</v>
      </c>
      <c r="Q412" s="8"/>
    </row>
    <row r="413" spans="1:17" s="9" customFormat="1" ht="16.5" thickTop="1" thickBot="1" x14ac:dyDescent="0.3">
      <c r="A413" s="1"/>
      <c r="B413" s="58" t="s">
        <v>51</v>
      </c>
      <c r="C413" s="109"/>
      <c r="D413" s="109"/>
      <c r="E413" s="109"/>
      <c r="F413" s="109"/>
      <c r="G413" s="109"/>
      <c r="H413" s="110"/>
      <c r="I413" s="111"/>
      <c r="J413" s="60"/>
      <c r="K413" s="134" t="s">
        <v>14</v>
      </c>
      <c r="L413" s="61" t="s">
        <v>15</v>
      </c>
      <c r="M413" s="61" t="s">
        <v>16</v>
      </c>
      <c r="N413" s="61" t="s">
        <v>17</v>
      </c>
      <c r="O413" s="61" t="s">
        <v>18</v>
      </c>
      <c r="P413" s="7">
        <f t="shared" si="46"/>
        <v>479</v>
      </c>
      <c r="Q413" s="8"/>
    </row>
    <row r="414" spans="1:17" s="9" customFormat="1" ht="22.5" thickTop="1" thickBot="1" x14ac:dyDescent="0.3">
      <c r="A414" s="1"/>
      <c r="B414" s="112" t="s">
        <v>52</v>
      </c>
      <c r="C414" s="113"/>
      <c r="D414" s="113"/>
      <c r="E414" s="114"/>
      <c r="F414" s="115" t="s">
        <v>42</v>
      </c>
      <c r="G414" s="63" t="s">
        <v>20</v>
      </c>
      <c r="H414" s="63" t="s">
        <v>34</v>
      </c>
      <c r="I414" s="63" t="s">
        <v>34</v>
      </c>
      <c r="J414" s="28"/>
      <c r="K414" s="135"/>
      <c r="L414" s="61"/>
      <c r="M414" s="61"/>
      <c r="N414" s="61"/>
      <c r="O414" s="61"/>
      <c r="P414" s="7">
        <f t="shared" si="46"/>
        <v>480</v>
      </c>
      <c r="Q414" s="8"/>
    </row>
    <row r="415" spans="1:17" s="9" customFormat="1" ht="15.75" thickTop="1" x14ac:dyDescent="0.25">
      <c r="A415" s="1"/>
      <c r="B415" s="136"/>
      <c r="C415" s="137"/>
      <c r="D415" s="137"/>
      <c r="E415" s="138"/>
      <c r="F415" s="139"/>
      <c r="G415" s="69"/>
      <c r="H415" s="69"/>
      <c r="I415" s="81"/>
      <c r="J415" s="64"/>
      <c r="K415" s="70"/>
      <c r="L415" s="117"/>
      <c r="M415" s="118"/>
      <c r="N415" s="119"/>
      <c r="O415" s="120"/>
      <c r="P415" s="7">
        <f t="shared" si="46"/>
        <v>481</v>
      </c>
      <c r="Q415" s="8">
        <f t="shared" ref="Q415" si="56">+Q386</f>
        <v>419</v>
      </c>
    </row>
    <row r="416" spans="1:17" s="9" customFormat="1" ht="15.75" thickBot="1" x14ac:dyDescent="0.3">
      <c r="A416" s="1"/>
      <c r="B416" s="140" t="s">
        <v>26</v>
      </c>
      <c r="C416" s="141"/>
      <c r="D416" s="141"/>
      <c r="E416" s="142"/>
      <c r="F416" s="143">
        <v>0</v>
      </c>
      <c r="G416" s="144" t="s">
        <v>26</v>
      </c>
      <c r="H416" s="143">
        <v>0</v>
      </c>
      <c r="I416" s="143">
        <v>0</v>
      </c>
      <c r="J416" s="64"/>
      <c r="K416" s="145" t="s">
        <v>26</v>
      </c>
      <c r="L416" s="146" t="s">
        <v>26</v>
      </c>
      <c r="M416" s="147" t="s">
        <v>26</v>
      </c>
      <c r="N416" s="143">
        <v>0</v>
      </c>
      <c r="O416" s="143">
        <v>0</v>
      </c>
      <c r="P416" s="7">
        <f t="shared" si="46"/>
        <v>482</v>
      </c>
      <c r="Q416" s="8"/>
    </row>
    <row r="417" spans="1:17" s="9" customFormat="1" ht="16.5" thickTop="1" thickBot="1" x14ac:dyDescent="0.3">
      <c r="A417" s="1"/>
      <c r="B417" s="101"/>
      <c r="C417" s="101"/>
      <c r="D417" s="101"/>
      <c r="E417" s="101"/>
      <c r="F417" s="101"/>
      <c r="G417" s="101"/>
      <c r="H417" s="128" t="s">
        <v>53</v>
      </c>
      <c r="I417" s="103">
        <f>SUM(I415:I416)</f>
        <v>0</v>
      </c>
      <c r="J417" s="28"/>
      <c r="K417" s="148">
        <f>SUM(K415:K416)</f>
        <v>0</v>
      </c>
      <c r="L417" s="149"/>
      <c r="M417" s="150"/>
      <c r="N417" s="151"/>
      <c r="O417" s="148">
        <f>SUM(O415:O416)</f>
        <v>0</v>
      </c>
      <c r="P417" s="7">
        <f t="shared" si="46"/>
        <v>483</v>
      </c>
      <c r="Q417" s="8"/>
    </row>
    <row r="418" spans="1:17" s="9" customFormat="1" ht="16.5" thickTop="1" thickBot="1" x14ac:dyDescent="0.3">
      <c r="A418" s="1"/>
      <c r="B418" s="28"/>
      <c r="C418" s="28"/>
      <c r="D418" s="28"/>
      <c r="E418" s="152"/>
      <c r="F418" s="152"/>
      <c r="G418" s="152"/>
      <c r="H418" s="153"/>
      <c r="I418" s="154"/>
      <c r="J418" s="28"/>
      <c r="K418" s="155"/>
      <c r="L418" s="156"/>
      <c r="M418" s="156"/>
      <c r="N418" s="156"/>
      <c r="O418" s="157"/>
      <c r="P418" s="7">
        <f t="shared" ref="P418:P481" si="57">+P417+1</f>
        <v>484</v>
      </c>
      <c r="Q418" s="8"/>
    </row>
    <row r="419" spans="1:17" s="9" customFormat="1" ht="16.5" customHeight="1" thickTop="1" thickBot="1" x14ac:dyDescent="0.3">
      <c r="A419" s="1"/>
      <c r="B419" s="28"/>
      <c r="C419" s="28"/>
      <c r="D419" s="158"/>
      <c r="E419" s="159" t="s">
        <v>54</v>
      </c>
      <c r="F419" s="159"/>
      <c r="G419" s="159"/>
      <c r="H419" s="159"/>
      <c r="I419" s="160">
        <f>I367+I383+I412+I417</f>
        <v>763.7648921</v>
      </c>
      <c r="J419" s="28"/>
      <c r="K419" s="161"/>
      <c r="L419" s="162"/>
      <c r="M419" s="162"/>
      <c r="N419" s="162"/>
      <c r="O419" s="163"/>
      <c r="P419" s="7">
        <f t="shared" si="57"/>
        <v>485</v>
      </c>
      <c r="Q419" s="8"/>
    </row>
    <row r="420" spans="1:17" s="9" customFormat="1" ht="16.5" thickTop="1" thickBot="1" x14ac:dyDescent="0.3">
      <c r="A420" s="1"/>
      <c r="B420" s="28"/>
      <c r="C420" s="28"/>
      <c r="D420" s="158"/>
      <c r="E420" s="164" t="s">
        <v>55</v>
      </c>
      <c r="F420" s="164"/>
      <c r="G420" s="164"/>
      <c r="H420" s="165">
        <v>0.2</v>
      </c>
      <c r="I420" s="166">
        <f>I419*H420</f>
        <v>152.75297842000001</v>
      </c>
      <c r="J420" s="28"/>
      <c r="K420" s="167"/>
      <c r="L420" s="168"/>
      <c r="M420" s="168"/>
      <c r="N420" s="168"/>
      <c r="O420" s="169"/>
      <c r="P420" s="7">
        <f t="shared" si="57"/>
        <v>486</v>
      </c>
      <c r="Q420" s="8"/>
    </row>
    <row r="421" spans="1:17" s="9" customFormat="1" ht="16.5" thickTop="1" thickBot="1" x14ac:dyDescent="0.3">
      <c r="A421" s="1"/>
      <c r="B421" s="28"/>
      <c r="C421" s="28"/>
      <c r="D421" s="158"/>
      <c r="E421" s="170" t="s">
        <v>56</v>
      </c>
      <c r="F421" s="170"/>
      <c r="G421" s="170"/>
      <c r="H421" s="171">
        <v>0</v>
      </c>
      <c r="I421" s="166">
        <v>0</v>
      </c>
      <c r="J421" s="28"/>
      <c r="K421" s="172">
        <f>+K367+K383+K412+K417</f>
        <v>1</v>
      </c>
      <c r="L421" s="173"/>
      <c r="M421" s="174"/>
      <c r="N421" s="175"/>
      <c r="O421" s="172">
        <f>+O367+O383+O412+O417</f>
        <v>0</v>
      </c>
      <c r="P421" s="7">
        <f t="shared" si="57"/>
        <v>487</v>
      </c>
      <c r="Q421" s="8"/>
    </row>
    <row r="422" spans="1:17" s="9" customFormat="1" ht="16.5" thickTop="1" thickBot="1" x14ac:dyDescent="0.3">
      <c r="A422" s="1"/>
      <c r="B422" s="28" t="s">
        <v>27</v>
      </c>
      <c r="C422" s="28"/>
      <c r="D422" s="158"/>
      <c r="E422" s="170" t="s">
        <v>57</v>
      </c>
      <c r="F422" s="170"/>
      <c r="G422" s="170"/>
      <c r="H422" s="170"/>
      <c r="I422" s="166">
        <f>+I419+I420</f>
        <v>916.51787051999997</v>
      </c>
      <c r="J422" s="28"/>
      <c r="K422" s="176" t="s">
        <v>58</v>
      </c>
      <c r="L422" s="177"/>
      <c r="M422" s="178"/>
      <c r="N422" s="179"/>
      <c r="O422" s="176" t="s">
        <v>59</v>
      </c>
      <c r="P422" s="7">
        <f t="shared" si="57"/>
        <v>488</v>
      </c>
      <c r="Q422" s="8"/>
    </row>
    <row r="423" spans="1:17" s="9" customFormat="1" ht="16.5" thickTop="1" thickBot="1" x14ac:dyDescent="0.3">
      <c r="A423" s="1"/>
      <c r="B423" s="28" t="s">
        <v>27</v>
      </c>
      <c r="C423" s="28"/>
      <c r="D423" s="158"/>
      <c r="E423" s="180" t="s">
        <v>60</v>
      </c>
      <c r="F423" s="181"/>
      <c r="G423" s="181"/>
      <c r="H423" s="182"/>
      <c r="I423" s="183">
        <f>ROUND(I422,2)</f>
        <v>916.52</v>
      </c>
      <c r="J423" s="152"/>
      <c r="K423" s="184"/>
      <c r="L423" s="185"/>
      <c r="M423" s="184"/>
      <c r="N423" s="185"/>
      <c r="O423" s="185"/>
      <c r="P423" s="7">
        <f t="shared" si="57"/>
        <v>489</v>
      </c>
      <c r="Q423" s="8"/>
    </row>
    <row r="424" spans="1:17" s="9" customFormat="1" ht="15.75" thickTop="1" x14ac:dyDescent="0.25">
      <c r="A424" s="1"/>
      <c r="B424" s="5"/>
      <c r="C424" s="5"/>
      <c r="D424" s="28"/>
      <c r="E424" s="101"/>
      <c r="F424" s="101"/>
      <c r="G424" s="101"/>
      <c r="H424" s="186"/>
      <c r="I424" s="101"/>
      <c r="J424" s="28"/>
      <c r="K424" s="14"/>
      <c r="L424" s="15"/>
      <c r="M424" s="14"/>
      <c r="N424" s="15"/>
      <c r="O424" s="15"/>
      <c r="P424" s="7">
        <f t="shared" si="57"/>
        <v>490</v>
      </c>
      <c r="Q424" s="8"/>
    </row>
    <row r="425" spans="1:17" s="9" customFormat="1" x14ac:dyDescent="0.25">
      <c r="A425" s="1"/>
      <c r="B425" s="5"/>
      <c r="C425" s="5"/>
      <c r="D425" s="28"/>
      <c r="E425" s="101"/>
      <c r="F425" s="101"/>
      <c r="G425" s="101"/>
      <c r="H425" s="186"/>
      <c r="I425" s="101"/>
      <c r="J425" s="28"/>
      <c r="K425" s="14"/>
      <c r="L425" s="15"/>
      <c r="M425" s="14"/>
      <c r="N425" s="15"/>
      <c r="O425" s="15"/>
      <c r="P425" s="7">
        <f t="shared" si="57"/>
        <v>491</v>
      </c>
      <c r="Q425" s="8"/>
    </row>
    <row r="426" spans="1:17" s="9" customFormat="1" ht="15.75" thickBot="1" x14ac:dyDescent="0.3">
      <c r="A426" s="1"/>
      <c r="B426" s="2"/>
      <c r="C426" s="2"/>
      <c r="D426" s="2"/>
      <c r="E426" s="2"/>
      <c r="F426" s="2"/>
      <c r="G426" s="2"/>
      <c r="H426" s="3"/>
      <c r="I426" s="4"/>
      <c r="J426" s="5"/>
      <c r="K426" s="6"/>
      <c r="L426" s="6"/>
      <c r="M426" s="6"/>
      <c r="N426" s="6"/>
      <c r="O426" s="6"/>
      <c r="P426" s="7"/>
      <c r="Q426" s="8"/>
    </row>
    <row r="427" spans="1:17" s="9" customFormat="1" ht="16.5" thickTop="1" thickBot="1" x14ac:dyDescent="0.3">
      <c r="A427" s="1"/>
      <c r="B427" s="10" t="s">
        <v>0</v>
      </c>
      <c r="C427" s="11" t="str">
        <f>'[1]PRESUPUESTO REFERENCIAL'!$B$6</f>
        <v>CONSTRUCCIÓN DEL MALECÓN EN LA PARROQUIA URBANA SATÉLITE LA AURORA</v>
      </c>
      <c r="D427" s="12"/>
      <c r="E427" s="12"/>
      <c r="F427" s="12"/>
      <c r="G427" s="12"/>
      <c r="H427" s="12"/>
      <c r="I427" s="13"/>
      <c r="J427" s="5"/>
      <c r="K427" s="14"/>
      <c r="L427" s="14"/>
      <c r="M427" s="14"/>
      <c r="N427" s="14"/>
      <c r="O427" s="15"/>
      <c r="P427" s="7"/>
      <c r="Q427" s="8"/>
    </row>
    <row r="428" spans="1:17" s="9" customFormat="1" ht="15.75" thickTop="1" x14ac:dyDescent="0.25">
      <c r="A428" s="1"/>
      <c r="B428" s="16" t="s">
        <v>1</v>
      </c>
      <c r="C428" s="17"/>
      <c r="D428" s="17"/>
      <c r="E428" s="17"/>
      <c r="F428" s="17"/>
      <c r="G428" s="17"/>
      <c r="H428" s="17"/>
      <c r="I428" s="18"/>
      <c r="J428" s="5"/>
      <c r="K428" s="14"/>
      <c r="L428" s="14"/>
      <c r="M428" s="14"/>
      <c r="N428" s="14"/>
      <c r="O428" s="15"/>
      <c r="P428" s="7"/>
      <c r="Q428" s="8"/>
    </row>
    <row r="429" spans="1:17" s="9" customFormat="1" x14ac:dyDescent="0.25">
      <c r="A429" s="1"/>
      <c r="B429" s="5"/>
      <c r="C429" s="5"/>
      <c r="D429" s="5"/>
      <c r="E429" s="5"/>
      <c r="F429" s="5"/>
      <c r="G429" s="19"/>
      <c r="H429" s="19"/>
      <c r="I429" s="19"/>
      <c r="J429" s="5"/>
      <c r="K429" s="14"/>
      <c r="L429" s="14"/>
      <c r="M429" s="14"/>
      <c r="N429" s="14"/>
      <c r="O429" s="15"/>
      <c r="P429" s="7"/>
      <c r="Q429" s="8"/>
    </row>
    <row r="430" spans="1:17" s="9" customFormat="1" x14ac:dyDescent="0.25">
      <c r="A430" s="1"/>
      <c r="B430" s="5"/>
      <c r="C430" s="20" t="s">
        <v>2</v>
      </c>
      <c r="D430" s="21" t="s">
        <v>3</v>
      </c>
      <c r="E430" s="22"/>
      <c r="F430" s="22"/>
      <c r="G430" s="19"/>
      <c r="H430" s="19"/>
      <c r="I430" s="19"/>
      <c r="J430" s="5"/>
      <c r="K430" s="14"/>
      <c r="L430" s="14"/>
      <c r="M430" s="14"/>
      <c r="N430" s="14"/>
      <c r="O430" s="15"/>
      <c r="P430" s="7"/>
      <c r="Q430" s="8"/>
    </row>
    <row r="431" spans="1:17" s="9" customFormat="1" x14ac:dyDescent="0.25">
      <c r="A431" s="1"/>
      <c r="B431" s="5"/>
      <c r="C431" s="20" t="s">
        <v>4</v>
      </c>
      <c r="D431" s="21" t="s">
        <v>5</v>
      </c>
      <c r="E431" s="5"/>
      <c r="F431" s="5"/>
      <c r="G431" s="19"/>
      <c r="H431" s="19"/>
      <c r="I431" s="19"/>
      <c r="J431" s="5"/>
      <c r="K431" s="14"/>
      <c r="L431" s="14"/>
      <c r="M431" s="14"/>
      <c r="N431" s="14"/>
      <c r="O431" s="15"/>
      <c r="P431" s="7"/>
      <c r="Q431" s="8"/>
    </row>
    <row r="432" spans="1:17" s="9" customFormat="1" x14ac:dyDescent="0.25">
      <c r="A432" s="1"/>
      <c r="B432" s="23"/>
      <c r="C432" s="2"/>
      <c r="D432" s="24"/>
      <c r="E432" s="2"/>
      <c r="F432" s="2"/>
      <c r="G432" s="19"/>
      <c r="H432" s="19"/>
      <c r="I432" s="19"/>
      <c r="J432" s="5"/>
      <c r="K432" s="14"/>
      <c r="L432" s="14"/>
      <c r="M432" s="14"/>
      <c r="N432" s="14"/>
      <c r="O432" s="15"/>
      <c r="P432" s="7"/>
      <c r="Q432" s="8"/>
    </row>
    <row r="433" spans="1:17" s="9" customFormat="1" ht="15.75" thickBot="1" x14ac:dyDescent="0.3">
      <c r="A433" s="1"/>
      <c r="B433" s="25" t="s">
        <v>6</v>
      </c>
      <c r="C433" s="26"/>
      <c r="D433" s="26"/>
      <c r="E433" s="26"/>
      <c r="F433" s="26"/>
      <c r="G433" s="26"/>
      <c r="H433" s="26"/>
      <c r="I433" s="27"/>
      <c r="J433" s="28"/>
      <c r="K433" s="29"/>
      <c r="L433" s="30"/>
      <c r="M433" s="30"/>
      <c r="N433" s="30"/>
      <c r="O433" s="31"/>
      <c r="P433" s="7"/>
      <c r="Q433" s="8"/>
    </row>
    <row r="434" spans="1:17" s="9" customFormat="1" ht="15.75" thickTop="1" x14ac:dyDescent="0.25">
      <c r="A434" s="1"/>
      <c r="B434" s="32"/>
      <c r="C434" s="33"/>
      <c r="D434" s="34"/>
      <c r="E434" s="34"/>
      <c r="F434" s="34"/>
      <c r="G434" s="34"/>
      <c r="H434" s="35"/>
      <c r="I434" s="36" t="s">
        <v>7</v>
      </c>
      <c r="J434" s="37"/>
      <c r="K434" s="38" t="s">
        <v>8</v>
      </c>
      <c r="L434" s="39"/>
      <c r="M434" s="39"/>
      <c r="N434" s="39"/>
      <c r="O434" s="40"/>
      <c r="P434" s="7"/>
      <c r="Q434" s="8"/>
    </row>
    <row r="435" spans="1:17" s="9" customFormat="1" x14ac:dyDescent="0.25">
      <c r="A435" s="1"/>
      <c r="B435" s="41" t="s">
        <v>9</v>
      </c>
      <c r="C435" s="42">
        <f>+'[1]PRESUPUESTO REFERENCIAL'!B1129</f>
        <v>1006</v>
      </c>
      <c r="D435" s="43"/>
      <c r="E435" s="41" t="s">
        <v>10</v>
      </c>
      <c r="F435" s="44" t="str">
        <f>+'[1]PRESUPUESTO REFERENCIAL'!D1129</f>
        <v>u</v>
      </c>
      <c r="G435" s="45"/>
      <c r="H435" s="46" t="s">
        <v>11</v>
      </c>
      <c r="I435" s="47">
        <v>2.5005000000000002</v>
      </c>
      <c r="J435" s="37"/>
      <c r="K435" s="48"/>
      <c r="L435" s="49"/>
      <c r="M435" s="49"/>
      <c r="N435" s="49"/>
      <c r="O435" s="50"/>
      <c r="P435" s="7"/>
      <c r="Q435" s="8"/>
    </row>
    <row r="436" spans="1:17" s="9" customFormat="1" ht="15.75" thickBot="1" x14ac:dyDescent="0.3">
      <c r="A436" s="1"/>
      <c r="B436" s="51" t="s">
        <v>12</v>
      </c>
      <c r="C436" s="52" t="str">
        <f>+'[1]PRESUPUESTO REFERENCIAL'!C1129</f>
        <v>DUCTERIA METALICA RIGIDA 2" PARA FIBRA OPTICA</v>
      </c>
      <c r="D436" s="53"/>
      <c r="E436" s="53"/>
      <c r="F436" s="53"/>
      <c r="G436" s="53"/>
      <c r="H436" s="53"/>
      <c r="I436" s="54"/>
      <c r="J436" s="28"/>
      <c r="K436" s="55"/>
      <c r="L436" s="56"/>
      <c r="M436" s="56"/>
      <c r="N436" s="56"/>
      <c r="O436" s="57"/>
      <c r="P436" s="7"/>
      <c r="Q436" s="8"/>
    </row>
    <row r="437" spans="1:17" s="9" customFormat="1" ht="16.5" thickTop="1" thickBot="1" x14ac:dyDescent="0.3">
      <c r="A437" s="1"/>
      <c r="B437" s="58" t="s">
        <v>13</v>
      </c>
      <c r="C437" s="59"/>
      <c r="D437" s="59"/>
      <c r="E437" s="59"/>
      <c r="F437" s="59"/>
      <c r="G437" s="59"/>
      <c r="H437" s="59"/>
      <c r="I437" s="59"/>
      <c r="J437" s="60"/>
      <c r="K437" s="61" t="s">
        <v>14</v>
      </c>
      <c r="L437" s="61" t="s">
        <v>15</v>
      </c>
      <c r="M437" s="61" t="s">
        <v>16</v>
      </c>
      <c r="N437" s="61" t="s">
        <v>17</v>
      </c>
      <c r="O437" s="61" t="s">
        <v>18</v>
      </c>
      <c r="P437" s="7"/>
      <c r="Q437" s="8"/>
    </row>
    <row r="438" spans="1:17" s="9" customFormat="1" ht="22.5" thickTop="1" thickBot="1" x14ac:dyDescent="0.3">
      <c r="A438" s="1"/>
      <c r="B438" s="62" t="s">
        <v>19</v>
      </c>
      <c r="C438" s="62"/>
      <c r="D438" s="62"/>
      <c r="E438" s="63" t="s">
        <v>20</v>
      </c>
      <c r="F438" s="63" t="s">
        <v>21</v>
      </c>
      <c r="G438" s="63" t="s">
        <v>22</v>
      </c>
      <c r="H438" s="63" t="s">
        <v>23</v>
      </c>
      <c r="I438" s="63" t="s">
        <v>24</v>
      </c>
      <c r="J438" s="64"/>
      <c r="K438" s="61"/>
      <c r="L438" s="61"/>
      <c r="M438" s="61"/>
      <c r="N438" s="61"/>
      <c r="O438" s="61"/>
      <c r="P438" s="7">
        <f t="shared" ref="P438" si="58">ROW(A439)+65</f>
        <v>504</v>
      </c>
      <c r="Q438" s="8"/>
    </row>
    <row r="439" spans="1:17" s="9" customFormat="1" ht="16.5" customHeight="1" thickTop="1" thickBot="1" x14ac:dyDescent="0.3">
      <c r="A439" s="1" t="s">
        <v>25</v>
      </c>
      <c r="B439" s="65" t="str">
        <f>INDEX([1]EQUIPOS!$A$3:$I$326,MATCH('APUS2 (1001 - 1053)'!A439,[1]EQUIPOS!$A$3:$A$326,0),2)</f>
        <v>HERRAMIENTA MENOR (5% MO)</v>
      </c>
      <c r="C439" s="66"/>
      <c r="D439" s="67"/>
      <c r="E439" s="68" t="s">
        <v>26</v>
      </c>
      <c r="F439" s="68">
        <v>0.05</v>
      </c>
      <c r="G439" s="68" t="s">
        <v>27</v>
      </c>
      <c r="H439" s="68" t="s">
        <v>26</v>
      </c>
      <c r="I439" s="69">
        <f>I468*5%</f>
        <v>3.0306060000000006</v>
      </c>
      <c r="J439" s="64"/>
      <c r="K439" s="70">
        <f>((I439*100%)/$I$504)</f>
        <v>5.0917843642293978E-3</v>
      </c>
      <c r="L439" s="71">
        <f>INDEX([1]EQUIPOS!$A$3:$I$326,MATCH('APUS2 (1001 - 1053)'!A439,[1]EQUIPOS!$A$3:$A$326,0),6)</f>
        <v>4292100117</v>
      </c>
      <c r="M439" s="72" t="str">
        <f>INDEX([1]EQUIPOS!$A$3:$I$326,MATCH('APUS2 (1001 - 1053)'!A439,[1]EQUIPOS!$A$3:$A$326,0),7)</f>
        <v>NP</v>
      </c>
      <c r="N439" s="73">
        <f>INDEX([1]EQUIPOS!$A$3:$I$326,MATCH('APUS2 (1001 - 1053)'!A439,[1]EQUIPOS!$A$3:$A$326,0),8)</f>
        <v>0</v>
      </c>
      <c r="O439" s="74">
        <f>INDEX([1]EQUIPOS!$A$3:$I$326,MATCH('APUS2 (1001 - 1053)'!A439,[1]EQUIPOS!$A$3:$A$326,0),9)</f>
        <v>0</v>
      </c>
      <c r="P439" s="7">
        <f t="shared" ref="P439:P440" si="59">+P438+1</f>
        <v>505</v>
      </c>
      <c r="Q439" s="8">
        <f t="shared" ref="Q439" si="60">IF($A439=0," ",$P438)</f>
        <v>504</v>
      </c>
    </row>
    <row r="440" spans="1:17" s="9" customFormat="1" ht="16.5" customHeight="1" thickTop="1" thickBot="1" x14ac:dyDescent="0.3">
      <c r="A440" s="1" t="s">
        <v>75</v>
      </c>
      <c r="B440" s="75" t="str">
        <f>INDEX([1]EQUIPOS!$A$3:$I$326,MATCH('APUS2 (1001 - 1053)'!A440,[1]EQUIPOS!$A$3:$A$326,0),2)</f>
        <v>HERRAMIENTA ESPECIAL</v>
      </c>
      <c r="C440" s="76"/>
      <c r="D440" s="77"/>
      <c r="E440" s="78">
        <v>2</v>
      </c>
      <c r="F440" s="79">
        <f>INDEX([1]EQUIPOS!$A$3:$I$326,MATCH('APUS2 (1001 - 1053)'!A440,[1]EQUIPOS!$A$3:$A$326,0),5)</f>
        <v>0.3</v>
      </c>
      <c r="G440" s="79">
        <f>+E440*F440</f>
        <v>0.6</v>
      </c>
      <c r="H440" s="80">
        <f>I435</f>
        <v>2.5005000000000002</v>
      </c>
      <c r="I440" s="81">
        <f>G440*H440</f>
        <v>1.5003</v>
      </c>
      <c r="J440" s="64"/>
      <c r="K440" s="70">
        <f t="shared" ref="K440:K442" si="61">((I440*100%)/$I$504)</f>
        <v>2.5206853288264339E-3</v>
      </c>
      <c r="L440" s="82">
        <f>INDEX([1]EQUIPOS!$A$3:$I$326,MATCH('APUS2 (1001 - 1053)'!A440,[1]EQUIPOS!$A$3:$A$326,0),6)</f>
        <v>4299217233</v>
      </c>
      <c r="M440" s="83" t="str">
        <f>INDEX([1]EQUIPOS!$A$3:$I$326,MATCH('APUS2 (1001 - 1053)'!A440,[1]EQUIPOS!$A$3:$A$326,0),7)</f>
        <v>NP</v>
      </c>
      <c r="N440" s="84">
        <f>INDEX([1]EQUIPOS!$A$3:$I$326,MATCH('APUS2 (1001 - 1053)'!A440,[1]EQUIPOS!$A$3:$A$326,0),8)</f>
        <v>0</v>
      </c>
      <c r="O440" s="85">
        <f>INDEX([1]EQUIPOS!$A$3:$I$326,MATCH('APUS2 (1001 - 1053)'!A440,[1]EQUIPOS!$A$3:$A$326,0),9)</f>
        <v>0</v>
      </c>
      <c r="P440" s="7">
        <f t="shared" si="59"/>
        <v>506</v>
      </c>
      <c r="Q440" s="8">
        <f t="shared" ref="Q440" si="62">+$Q439</f>
        <v>504</v>
      </c>
    </row>
    <row r="441" spans="1:17" s="9" customFormat="1" ht="16.5" customHeight="1" thickTop="1" thickBot="1" x14ac:dyDescent="0.3">
      <c r="A441" s="1" t="s">
        <v>76</v>
      </c>
      <c r="B441" s="75" t="str">
        <f>INDEX([1]EQUIPOS!$A$3:$I$326,MATCH('APUS2 (1001 - 1053)'!A441,[1]EQUIPOS!$A$3:$A$326,0),2)</f>
        <v>EQUIPO DE PROTECCION PERSONAL</v>
      </c>
      <c r="C441" s="76"/>
      <c r="D441" s="77"/>
      <c r="E441" s="78">
        <v>5</v>
      </c>
      <c r="F441" s="79">
        <f>INDEX([1]EQUIPOS!$A$3:$I$326,MATCH('APUS2 (1001 - 1053)'!A441,[1]EQUIPOS!$A$3:$A$326,0),5)</f>
        <v>0.5</v>
      </c>
      <c r="G441" s="79">
        <f t="shared" ref="G441:G442" si="63">+E441*F441</f>
        <v>2.5</v>
      </c>
      <c r="H441" s="80">
        <f>I435</f>
        <v>2.5005000000000002</v>
      </c>
      <c r="I441" s="81">
        <f t="shared" ref="I441:I442" si="64">G441*H441</f>
        <v>6.2512500000000006</v>
      </c>
      <c r="J441" s="64"/>
      <c r="K441" s="70">
        <f t="shared" si="61"/>
        <v>1.0502855536776809E-2</v>
      </c>
      <c r="L441" s="82">
        <f>INDEX([1]EQUIPOS!$A$3:$I$326,MATCH('APUS2 (1001 - 1053)'!A441,[1]EQUIPOS!$A$3:$A$326,0),6)</f>
        <v>4817001110</v>
      </c>
      <c r="M441" s="83" t="str">
        <f>INDEX([1]EQUIPOS!$A$3:$I$326,MATCH('APUS2 (1001 - 1053)'!A441,[1]EQUIPOS!$A$3:$A$326,0),7)</f>
        <v>NP</v>
      </c>
      <c r="N441" s="84">
        <f>INDEX([1]EQUIPOS!$A$3:$I$326,MATCH('APUS2 (1001 - 1053)'!A441,[1]EQUIPOS!$A$3:$A$326,0),8)</f>
        <v>0</v>
      </c>
      <c r="O441" s="85">
        <f>INDEX([1]EQUIPOS!$A$3:$I$326,MATCH('APUS2 (1001 - 1053)'!A441,[1]EQUIPOS!$A$3:$A$326,0),9)</f>
        <v>0</v>
      </c>
      <c r="P441" s="7">
        <f t="shared" si="57"/>
        <v>507</v>
      </c>
      <c r="Q441" s="8"/>
    </row>
    <row r="442" spans="1:17" s="9" customFormat="1" ht="16.5" thickTop="1" thickBot="1" x14ac:dyDescent="0.3">
      <c r="A442" s="1" t="s">
        <v>77</v>
      </c>
      <c r="B442" s="75" t="str">
        <f>INDEX([1]EQUIPOS!$A$3:$I$326,MATCH('APUS2 (1001 - 1053)'!A442,[1]EQUIPOS!$A$3:$A$326,0),2)</f>
        <v>ESCALERA TELESCOPICA DE 32 PIES</v>
      </c>
      <c r="C442" s="76"/>
      <c r="D442" s="77"/>
      <c r="E442" s="78">
        <v>1</v>
      </c>
      <c r="F442" s="79">
        <f>INDEX([1]EQUIPOS!$A$3:$I$326,MATCH('APUS2 (1001 - 1053)'!A442,[1]EQUIPOS!$A$3:$A$326,0),5)</f>
        <v>2</v>
      </c>
      <c r="G442" s="79">
        <f t="shared" si="63"/>
        <v>2</v>
      </c>
      <c r="H442" s="80">
        <f>I435</f>
        <v>2.5005000000000002</v>
      </c>
      <c r="I442" s="81">
        <f t="shared" si="64"/>
        <v>5.0010000000000003</v>
      </c>
      <c r="J442" s="64"/>
      <c r="K442" s="70">
        <f t="shared" si="61"/>
        <v>8.4022844294214475E-3</v>
      </c>
      <c r="L442" s="82">
        <f>INDEX([1]EQUIPOS!$A$3:$I$326,MATCH('APUS2 (1001 - 1053)'!A442,[1]EQUIPOS!$A$3:$A$326,0),6)</f>
        <v>4299925210</v>
      </c>
      <c r="M442" s="83" t="str">
        <f>INDEX([1]EQUIPOS!$A$3:$I$326,MATCH('APUS2 (1001 - 1053)'!A442,[1]EQUIPOS!$A$3:$A$326,0),7)</f>
        <v>NP</v>
      </c>
      <c r="N442" s="84">
        <f>INDEX([1]EQUIPOS!$A$3:$I$326,MATCH('APUS2 (1001 - 1053)'!A442,[1]EQUIPOS!$A$3:$A$326,0),8)</f>
        <v>0</v>
      </c>
      <c r="O442" s="85">
        <f>INDEX([1]EQUIPOS!$A$3:$I$326,MATCH('APUS2 (1001 - 1053)'!A442,[1]EQUIPOS!$A$3:$A$326,0),9)</f>
        <v>0</v>
      </c>
      <c r="P442" s="7">
        <f t="shared" si="57"/>
        <v>508</v>
      </c>
      <c r="Q442" s="8"/>
    </row>
    <row r="443" spans="1:17" s="9" customFormat="1" ht="16.5" thickTop="1" thickBot="1" x14ac:dyDescent="0.3">
      <c r="A443" s="1"/>
      <c r="B443" s="75"/>
      <c r="C443" s="76"/>
      <c r="D443" s="77"/>
      <c r="E443" s="78"/>
      <c r="F443" s="79"/>
      <c r="G443" s="79"/>
      <c r="H443" s="80"/>
      <c r="I443" s="81"/>
      <c r="J443" s="64"/>
      <c r="K443" s="70"/>
      <c r="L443" s="82"/>
      <c r="M443" s="83"/>
      <c r="N443" s="84"/>
      <c r="O443" s="85"/>
      <c r="P443" s="7">
        <f t="shared" si="57"/>
        <v>509</v>
      </c>
      <c r="Q443" s="8"/>
    </row>
    <row r="444" spans="1:17" s="9" customFormat="1" ht="16.5" thickTop="1" thickBot="1" x14ac:dyDescent="0.3">
      <c r="A444" s="1"/>
      <c r="B444" s="75"/>
      <c r="C444" s="76"/>
      <c r="D444" s="77"/>
      <c r="E444" s="78"/>
      <c r="F444" s="79"/>
      <c r="G444" s="86"/>
      <c r="H444" s="80"/>
      <c r="I444" s="81"/>
      <c r="J444" s="64"/>
      <c r="K444" s="87"/>
      <c r="L444" s="82"/>
      <c r="M444" s="83"/>
      <c r="N444" s="84"/>
      <c r="O444" s="85"/>
      <c r="P444" s="7">
        <f t="shared" si="57"/>
        <v>510</v>
      </c>
      <c r="Q444" s="8"/>
    </row>
    <row r="445" spans="1:17" s="9" customFormat="1" ht="16.5" thickTop="1" thickBot="1" x14ac:dyDescent="0.3">
      <c r="A445" s="1"/>
      <c r="B445" s="75"/>
      <c r="C445" s="76"/>
      <c r="D445" s="77"/>
      <c r="E445" s="78"/>
      <c r="F445" s="79"/>
      <c r="G445" s="86"/>
      <c r="H445" s="80"/>
      <c r="I445" s="81"/>
      <c r="J445" s="64"/>
      <c r="K445" s="87"/>
      <c r="L445" s="82"/>
      <c r="M445" s="83"/>
      <c r="N445" s="84"/>
      <c r="O445" s="85"/>
      <c r="P445" s="7">
        <f t="shared" si="57"/>
        <v>511</v>
      </c>
      <c r="Q445" s="8"/>
    </row>
    <row r="446" spans="1:17" s="9" customFormat="1" ht="16.5" thickTop="1" thickBot="1" x14ac:dyDescent="0.3">
      <c r="A446" s="1"/>
      <c r="B446" s="75"/>
      <c r="C446" s="76"/>
      <c r="D446" s="77"/>
      <c r="E446" s="78"/>
      <c r="F446" s="79"/>
      <c r="G446" s="86"/>
      <c r="H446" s="80"/>
      <c r="I446" s="81"/>
      <c r="J446" s="64"/>
      <c r="K446" s="87"/>
      <c r="L446" s="82"/>
      <c r="M446" s="83"/>
      <c r="N446" s="84"/>
      <c r="O446" s="85"/>
      <c r="P446" s="7">
        <f t="shared" si="57"/>
        <v>512</v>
      </c>
      <c r="Q446" s="8"/>
    </row>
    <row r="447" spans="1:17" s="9" customFormat="1" ht="16.5" thickTop="1" thickBot="1" x14ac:dyDescent="0.3">
      <c r="A447" s="1"/>
      <c r="B447" s="75"/>
      <c r="C447" s="76"/>
      <c r="D447" s="77"/>
      <c r="E447" s="78"/>
      <c r="F447" s="79"/>
      <c r="G447" s="86"/>
      <c r="H447" s="80"/>
      <c r="I447" s="81"/>
      <c r="J447" s="64"/>
      <c r="K447" s="87"/>
      <c r="L447" s="82"/>
      <c r="M447" s="83"/>
      <c r="N447" s="84"/>
      <c r="O447" s="85"/>
      <c r="P447" s="7">
        <f t="shared" si="57"/>
        <v>513</v>
      </c>
      <c r="Q447" s="8"/>
    </row>
    <row r="448" spans="1:17" s="9" customFormat="1" ht="16.5" thickTop="1" thickBot="1" x14ac:dyDescent="0.3">
      <c r="A448" s="1"/>
      <c r="B448" s="75"/>
      <c r="C448" s="76"/>
      <c r="D448" s="77"/>
      <c r="E448" s="78"/>
      <c r="F448" s="79"/>
      <c r="G448" s="86"/>
      <c r="H448" s="80"/>
      <c r="I448" s="81"/>
      <c r="J448" s="64"/>
      <c r="K448" s="87"/>
      <c r="L448" s="82"/>
      <c r="M448" s="83"/>
      <c r="N448" s="84"/>
      <c r="O448" s="85"/>
      <c r="P448" s="7">
        <f t="shared" si="57"/>
        <v>514</v>
      </c>
      <c r="Q448" s="8"/>
    </row>
    <row r="449" spans="1:17" s="9" customFormat="1" ht="16.5" thickTop="1" thickBot="1" x14ac:dyDescent="0.3">
      <c r="A449" s="1"/>
      <c r="B449" s="75"/>
      <c r="C449" s="76"/>
      <c r="D449" s="77"/>
      <c r="E449" s="78"/>
      <c r="F449" s="79"/>
      <c r="G449" s="86"/>
      <c r="H449" s="80"/>
      <c r="I449" s="81"/>
      <c r="J449" s="64"/>
      <c r="K449" s="87"/>
      <c r="L449" s="82"/>
      <c r="M449" s="83"/>
      <c r="N449" s="84"/>
      <c r="O449" s="85"/>
      <c r="P449" s="7">
        <f t="shared" si="57"/>
        <v>515</v>
      </c>
      <c r="Q449" s="8"/>
    </row>
    <row r="450" spans="1:17" s="9" customFormat="1" ht="16.5" thickTop="1" thickBot="1" x14ac:dyDescent="0.3">
      <c r="A450" s="1"/>
      <c r="B450" s="75"/>
      <c r="C450" s="76"/>
      <c r="D450" s="77"/>
      <c r="E450" s="78"/>
      <c r="F450" s="79"/>
      <c r="G450" s="86"/>
      <c r="H450" s="80"/>
      <c r="I450" s="81"/>
      <c r="J450" s="64"/>
      <c r="K450" s="87"/>
      <c r="L450" s="82"/>
      <c r="M450" s="83"/>
      <c r="N450" s="84"/>
      <c r="O450" s="85"/>
      <c r="P450" s="7">
        <f t="shared" si="57"/>
        <v>516</v>
      </c>
      <c r="Q450" s="8"/>
    </row>
    <row r="451" spans="1:17" s="9" customFormat="1" ht="16.5" thickTop="1" thickBot="1" x14ac:dyDescent="0.3">
      <c r="A451" s="1"/>
      <c r="B451" s="88"/>
      <c r="C451" s="89"/>
      <c r="D451" s="90"/>
      <c r="E451" s="91"/>
      <c r="F451" s="92"/>
      <c r="G451" s="93"/>
      <c r="H451" s="94"/>
      <c r="I451" s="95"/>
      <c r="J451" s="64"/>
      <c r="K451" s="96"/>
      <c r="L451" s="97"/>
      <c r="M451" s="98"/>
      <c r="N451" s="99"/>
      <c r="O451" s="100"/>
      <c r="P451" s="7">
        <f t="shared" si="57"/>
        <v>517</v>
      </c>
      <c r="Q451" s="8"/>
    </row>
    <row r="452" spans="1:17" s="9" customFormat="1" ht="16.5" thickTop="1" thickBot="1" x14ac:dyDescent="0.3">
      <c r="A452" s="1"/>
      <c r="B452" s="101"/>
      <c r="C452" s="101"/>
      <c r="D452" s="101"/>
      <c r="E452" s="101"/>
      <c r="F452" s="101"/>
      <c r="G452" s="101"/>
      <c r="H452" s="102" t="s">
        <v>29</v>
      </c>
      <c r="I452" s="103">
        <f>SUM(I439:I451)</f>
        <v>15.783156000000002</v>
      </c>
      <c r="J452" s="104"/>
      <c r="K452" s="105">
        <f>SUM(K439:K451)</f>
        <v>2.6517609659254086E-2</v>
      </c>
      <c r="L452" s="106"/>
      <c r="M452" s="107"/>
      <c r="N452" s="108"/>
      <c r="O452" s="105">
        <f>SUM(O439:O451)</f>
        <v>0</v>
      </c>
      <c r="P452" s="7">
        <f t="shared" si="57"/>
        <v>518</v>
      </c>
      <c r="Q452" s="8"/>
    </row>
    <row r="453" spans="1:17" s="9" customFormat="1" ht="16.5" thickTop="1" thickBot="1" x14ac:dyDescent="0.3">
      <c r="A453" s="1"/>
      <c r="B453" s="58" t="s">
        <v>30</v>
      </c>
      <c r="C453" s="109"/>
      <c r="D453" s="109"/>
      <c r="E453" s="109"/>
      <c r="F453" s="109"/>
      <c r="G453" s="109"/>
      <c r="H453" s="110"/>
      <c r="I453" s="111"/>
      <c r="J453" s="60"/>
      <c r="K453" s="61" t="s">
        <v>14</v>
      </c>
      <c r="L453" s="61" t="s">
        <v>15</v>
      </c>
      <c r="M453" s="61" t="s">
        <v>16</v>
      </c>
      <c r="N453" s="61" t="s">
        <v>17</v>
      </c>
      <c r="O453" s="61" t="s">
        <v>18</v>
      </c>
      <c r="P453" s="7">
        <f t="shared" si="57"/>
        <v>519</v>
      </c>
      <c r="Q453" s="8"/>
    </row>
    <row r="454" spans="1:17" s="9" customFormat="1" ht="22.5" thickTop="1" thickBot="1" x14ac:dyDescent="0.3">
      <c r="A454" s="1"/>
      <c r="B454" s="112" t="s">
        <v>31</v>
      </c>
      <c r="C454" s="113"/>
      <c r="D454" s="114"/>
      <c r="E454" s="115" t="s">
        <v>20</v>
      </c>
      <c r="F454" s="115" t="s">
        <v>32</v>
      </c>
      <c r="G454" s="63" t="s">
        <v>33</v>
      </c>
      <c r="H454" s="116" t="s">
        <v>23</v>
      </c>
      <c r="I454" s="116" t="s">
        <v>34</v>
      </c>
      <c r="J454" s="28"/>
      <c r="K454" s="61"/>
      <c r="L454" s="61"/>
      <c r="M454" s="61"/>
      <c r="N454" s="61"/>
      <c r="O454" s="61"/>
      <c r="P454" s="7">
        <f t="shared" si="57"/>
        <v>520</v>
      </c>
      <c r="Q454" s="8"/>
    </row>
    <row r="455" spans="1:17" s="9" customFormat="1" ht="16.5" customHeight="1" thickTop="1" thickBot="1" x14ac:dyDescent="0.3">
      <c r="A455" s="1" t="s">
        <v>38</v>
      </c>
      <c r="B455" s="65" t="str">
        <f>INDEX([1]SUELDOS!$B$3:$O$294,MATCH('APUS2 (1001 - 1053)'!A455,[1]SUELDOS!$B$3:$B$294,0),2)</f>
        <v>PEON</v>
      </c>
      <c r="C455" s="66"/>
      <c r="D455" s="67"/>
      <c r="E455" s="68">
        <v>1</v>
      </c>
      <c r="F455" s="68">
        <f>INDEX([1]SUELDOS!$B$3:$O$294,MATCH('APUS2 (1001 - 1053)'!A455,[1]SUELDOS!$B$3:$B$294,0),10)</f>
        <v>4.2300000000000004</v>
      </c>
      <c r="G455" s="79">
        <f t="shared" ref="G455:G459" si="65">+E455*F455</f>
        <v>4.2300000000000004</v>
      </c>
      <c r="H455" s="69">
        <f>I435</f>
        <v>2.5005000000000002</v>
      </c>
      <c r="I455" s="81">
        <f t="shared" ref="I455:I459" si="66">G455*H455</f>
        <v>10.577115000000001</v>
      </c>
      <c r="J455" s="64"/>
      <c r="K455" s="70">
        <f t="shared" ref="K455:K459" si="67">((I455*100%)/$I$504)</f>
        <v>1.7770831568226363E-2</v>
      </c>
      <c r="L455" s="117">
        <f>INDEX([1]SUELDOS!$B$3:$O$294,MATCH('APUS2 (1001 - 1053)'!A455,[1]SUELDOS!$B$3:$B$294,0),11)</f>
        <v>851230012</v>
      </c>
      <c r="M455" s="118" t="str">
        <f>INDEX([1]SUELDOS!$B$3:$O$294,MATCH('APUS2 (1001 - 1053)'!A455,[1]SUELDOS!$B$3:$B$294,0),12)</f>
        <v>NP</v>
      </c>
      <c r="N455" s="119">
        <f>INDEX([1]SUELDOS!$B$3:$O$294,MATCH('APUS2 (1001 - 1053)'!A455,[1]SUELDOS!$B$3:$B$294,0),13)</f>
        <v>0</v>
      </c>
      <c r="O455" s="120">
        <f>INDEX([1]SUELDOS!$B$3:$O$294,MATCH('APUS2 (1001 - 1053)'!A455,[1]SUELDOS!$B$3:$B$294,0),14)</f>
        <v>0</v>
      </c>
      <c r="P455" s="7">
        <f t="shared" si="57"/>
        <v>521</v>
      </c>
      <c r="Q455" s="8">
        <f t="shared" ref="Q455" si="68">+Q439</f>
        <v>504</v>
      </c>
    </row>
    <row r="456" spans="1:17" s="9" customFormat="1" ht="16.5" customHeight="1" thickTop="1" thickBot="1" x14ac:dyDescent="0.3">
      <c r="A456" s="1" t="s">
        <v>35</v>
      </c>
      <c r="B456" s="75" t="str">
        <f>INDEX([1]SUELDOS!$B$3:$O$294,MATCH('APUS2 (1001 - 1053)'!A456,[1]SUELDOS!$B$3:$B$294,0),2)</f>
        <v xml:space="preserve">ELECTRICISTA O INSTALADOR DE REVESTIMIENTO EN GENERAL </v>
      </c>
      <c r="C456" s="76"/>
      <c r="D456" s="77"/>
      <c r="E456" s="79">
        <v>1</v>
      </c>
      <c r="F456" s="79">
        <f>INDEX([1]SUELDOS!$B$3:$O$294,MATCH('APUS2 (1001 - 1053)'!A456,[1]SUELDOS!$B$3:$B$294,0),10)</f>
        <v>4.28</v>
      </c>
      <c r="G456" s="79">
        <f t="shared" si="65"/>
        <v>4.28</v>
      </c>
      <c r="H456" s="80">
        <f>I435</f>
        <v>2.5005000000000002</v>
      </c>
      <c r="I456" s="81">
        <f t="shared" si="66"/>
        <v>10.702140000000002</v>
      </c>
      <c r="J456" s="64"/>
      <c r="K456" s="70">
        <f t="shared" si="67"/>
        <v>1.7980888678961901E-2</v>
      </c>
      <c r="L456" s="82">
        <f>INDEX([1]SUELDOS!$B$3:$O$294,MATCH('APUS2 (1001 - 1053)'!A456,[1]SUELDOS!$B$3:$B$294,0),11)</f>
        <v>546110012</v>
      </c>
      <c r="M456" s="82" t="str">
        <f>INDEX([1]SUELDOS!$B$3:$O$294,MATCH('APUS2 (1001 - 1053)'!A456,[1]SUELDOS!$B$3:$B$294,0),12)</f>
        <v>NP</v>
      </c>
      <c r="N456" s="121">
        <f>INDEX([1]SUELDOS!$B$3:$O$294,MATCH('APUS2 (1001 - 1053)'!A456,[1]SUELDOS!$B$3:$B$294,0),13)</f>
        <v>0</v>
      </c>
      <c r="O456" s="85">
        <f>INDEX([1]SUELDOS!$B$3:$O$294,MATCH('APUS2 (1001 - 1053)'!A456,[1]SUELDOS!$B$3:$B$294,0),14)</f>
        <v>0</v>
      </c>
      <c r="P456" s="7">
        <f t="shared" si="57"/>
        <v>522</v>
      </c>
      <c r="Q456" s="8"/>
    </row>
    <row r="457" spans="1:17" s="9" customFormat="1" ht="16.5" thickTop="1" thickBot="1" x14ac:dyDescent="0.3">
      <c r="A457" s="1" t="s">
        <v>36</v>
      </c>
      <c r="B457" s="75" t="str">
        <f>INDEX([1]SUELDOS!$B$3:$O$294,MATCH('APUS2 (1001 - 1053)'!A457,[1]SUELDOS!$B$3:$B$294,0),2)</f>
        <v>MAESTRO ELECTRICO/LINIERO/SUBESTACIONES</v>
      </c>
      <c r="C457" s="76"/>
      <c r="D457" s="77"/>
      <c r="E457" s="79">
        <v>1</v>
      </c>
      <c r="F457" s="79">
        <f>INDEX([1]SUELDOS!$B$3:$O$294,MATCH('APUS2 (1001 - 1053)'!A457,[1]SUELDOS!$B$3:$B$294,0),10)</f>
        <v>4.75</v>
      </c>
      <c r="G457" s="79">
        <f t="shared" si="65"/>
        <v>4.75</v>
      </c>
      <c r="H457" s="80">
        <f>I435</f>
        <v>2.5005000000000002</v>
      </c>
      <c r="I457" s="81">
        <f t="shared" si="66"/>
        <v>11.877375000000001</v>
      </c>
      <c r="J457" s="64"/>
      <c r="K457" s="70">
        <f t="shared" si="67"/>
        <v>1.9955425519875936E-2</v>
      </c>
      <c r="L457" s="82">
        <f>INDEX([1]SUELDOS!$B$3:$O$294,MATCH('APUS2 (1001 - 1053)'!A457,[1]SUELDOS!$B$3:$B$294,0),11)</f>
        <v>851230012</v>
      </c>
      <c r="M457" s="82" t="str">
        <f>INDEX([1]SUELDOS!$B$3:$O$294,MATCH('APUS2 (1001 - 1053)'!A457,[1]SUELDOS!$B$3:$B$294,0),12)</f>
        <v>NP</v>
      </c>
      <c r="N457" s="121">
        <f>INDEX([1]SUELDOS!$B$3:$O$294,MATCH('APUS2 (1001 - 1053)'!A457,[1]SUELDOS!$B$3:$B$294,0),13)</f>
        <v>0</v>
      </c>
      <c r="O457" s="85">
        <f>INDEX([1]SUELDOS!$B$3:$O$294,MATCH('APUS2 (1001 - 1053)'!A457,[1]SUELDOS!$B$3:$B$294,0),14)</f>
        <v>0</v>
      </c>
      <c r="P457" s="7">
        <f t="shared" si="57"/>
        <v>523</v>
      </c>
      <c r="Q457" s="8"/>
    </row>
    <row r="458" spans="1:17" s="9" customFormat="1" ht="16.5" customHeight="1" thickTop="1" thickBot="1" x14ac:dyDescent="0.3">
      <c r="A458" s="1" t="s">
        <v>37</v>
      </c>
      <c r="B458" s="75" t="str">
        <f>INDEX([1]SUELDOS!$B$3:$O$294,MATCH('APUS2 (1001 - 1053)'!A458,[1]SUELDOS!$B$3:$B$294,0),2)</f>
        <v>SUPERVISOR ELECTRICO GENERAL / SUPERVISOR SANITARIO GENERAL</v>
      </c>
      <c r="C458" s="76"/>
      <c r="D458" s="77"/>
      <c r="E458" s="79">
        <v>1</v>
      </c>
      <c r="F458" s="79">
        <f>INDEX([1]SUELDOS!$B$3:$O$294,MATCH('APUS2 (1001 - 1053)'!A458,[1]SUELDOS!$B$3:$B$294,0),10)</f>
        <v>4.76</v>
      </c>
      <c r="G458" s="79">
        <f t="shared" si="65"/>
        <v>4.76</v>
      </c>
      <c r="H458" s="80">
        <f>I435</f>
        <v>2.5005000000000002</v>
      </c>
      <c r="I458" s="81">
        <f t="shared" si="66"/>
        <v>11.902380000000001</v>
      </c>
      <c r="J458" s="64"/>
      <c r="K458" s="70">
        <f t="shared" si="67"/>
        <v>1.9997436942023047E-2</v>
      </c>
      <c r="L458" s="82">
        <f>INDEX([1]SUELDOS!$B$3:$O$294,MATCH('APUS2 (1001 - 1053)'!A458,[1]SUELDOS!$B$3:$B$294,0),11)</f>
        <v>851230012</v>
      </c>
      <c r="M458" s="82" t="str">
        <f>INDEX([1]SUELDOS!$B$3:$O$294,MATCH('APUS2 (1001 - 1053)'!A458,[1]SUELDOS!$B$3:$B$294,0),12)</f>
        <v>NP</v>
      </c>
      <c r="N458" s="121">
        <f>INDEX([1]SUELDOS!$B$3:$O$294,MATCH('APUS2 (1001 - 1053)'!A458,[1]SUELDOS!$B$3:$B$294,0),13)</f>
        <v>0</v>
      </c>
      <c r="O458" s="85">
        <f>INDEX([1]SUELDOS!$B$3:$O$294,MATCH('APUS2 (1001 - 1053)'!A458,[1]SUELDOS!$B$3:$B$294,0),14)</f>
        <v>0</v>
      </c>
      <c r="P458" s="7">
        <f t="shared" si="57"/>
        <v>524</v>
      </c>
      <c r="Q458" s="8"/>
    </row>
    <row r="459" spans="1:17" s="9" customFormat="1" ht="16.5" thickTop="1" thickBot="1" x14ac:dyDescent="0.3">
      <c r="A459" s="1" t="s">
        <v>78</v>
      </c>
      <c r="B459" s="75" t="str">
        <f>INDEX([1]SUELDOS!$B$3:$O$294,MATCH('APUS2 (1001 - 1053)'!A459,[1]SUELDOS!$B$3:$B$294,0),2)</f>
        <v>CHOFER: OTROS CAMIONES (ESTR. OC. C1)</v>
      </c>
      <c r="C459" s="76"/>
      <c r="D459" s="77"/>
      <c r="E459" s="79">
        <v>1</v>
      </c>
      <c r="F459" s="79">
        <f>INDEX([1]SUELDOS!$B$3:$O$294,MATCH('APUS2 (1001 - 1053)'!A459,[1]SUELDOS!$B$3:$B$294,0),10)</f>
        <v>6.22</v>
      </c>
      <c r="G459" s="79">
        <f t="shared" si="65"/>
        <v>6.22</v>
      </c>
      <c r="H459" s="80">
        <f>I435</f>
        <v>2.5005000000000002</v>
      </c>
      <c r="I459" s="81">
        <f t="shared" si="66"/>
        <v>15.55311</v>
      </c>
      <c r="J459" s="64"/>
      <c r="K459" s="70">
        <f t="shared" si="67"/>
        <v>2.6131104575500701E-2</v>
      </c>
      <c r="L459" s="82" t="str">
        <f>INDEX([1]SUELDOS!$B$3:$O$294,MATCH('APUS2 (1001 - 1053)'!A459,[1]SUELDOS!$B$3:$B$294,0),11)</f>
        <v>851230012</v>
      </c>
      <c r="M459" s="82" t="str">
        <f>INDEX([1]SUELDOS!$B$3:$O$294,MATCH('APUS2 (1001 - 1053)'!A459,[1]SUELDOS!$B$3:$B$294,0),12)</f>
        <v>NP</v>
      </c>
      <c r="N459" s="121">
        <f>INDEX([1]SUELDOS!$B$3:$O$294,MATCH('APUS2 (1001 - 1053)'!A459,[1]SUELDOS!$B$3:$B$294,0),13)</f>
        <v>0</v>
      </c>
      <c r="O459" s="85">
        <f>INDEX([1]SUELDOS!$B$3:$O$294,MATCH('APUS2 (1001 - 1053)'!A459,[1]SUELDOS!$B$3:$B$294,0),14)</f>
        <v>0</v>
      </c>
      <c r="P459" s="7">
        <f t="shared" si="57"/>
        <v>525</v>
      </c>
      <c r="Q459" s="8"/>
    </row>
    <row r="460" spans="1:17" s="9" customFormat="1" ht="16.5" thickTop="1" thickBot="1" x14ac:dyDescent="0.3">
      <c r="A460" s="1"/>
      <c r="B460" s="75"/>
      <c r="C460" s="76"/>
      <c r="D460" s="77"/>
      <c r="E460" s="79"/>
      <c r="F460" s="79"/>
      <c r="G460" s="79"/>
      <c r="H460" s="80"/>
      <c r="I460" s="81"/>
      <c r="J460" s="64"/>
      <c r="K460" s="70"/>
      <c r="L460" s="82"/>
      <c r="M460" s="82"/>
      <c r="N460" s="121"/>
      <c r="O460" s="85"/>
      <c r="P460" s="7">
        <f t="shared" si="57"/>
        <v>526</v>
      </c>
      <c r="Q460" s="8"/>
    </row>
    <row r="461" spans="1:17" s="9" customFormat="1" ht="16.5" thickTop="1" thickBot="1" x14ac:dyDescent="0.3">
      <c r="A461" s="1"/>
      <c r="B461" s="75"/>
      <c r="C461" s="76"/>
      <c r="D461" s="77"/>
      <c r="E461" s="79"/>
      <c r="F461" s="79"/>
      <c r="G461" s="79"/>
      <c r="H461" s="80"/>
      <c r="I461" s="81"/>
      <c r="J461" s="64"/>
      <c r="K461" s="70"/>
      <c r="L461" s="82"/>
      <c r="M461" s="82"/>
      <c r="N461" s="121"/>
      <c r="O461" s="85"/>
      <c r="P461" s="7">
        <f t="shared" si="57"/>
        <v>527</v>
      </c>
      <c r="Q461" s="8"/>
    </row>
    <row r="462" spans="1:17" s="9" customFormat="1" ht="16.5" thickTop="1" thickBot="1" x14ac:dyDescent="0.3">
      <c r="A462" s="1"/>
      <c r="B462" s="75"/>
      <c r="C462" s="76"/>
      <c r="D462" s="77"/>
      <c r="E462" s="79"/>
      <c r="F462" s="79"/>
      <c r="G462" s="79"/>
      <c r="H462" s="80"/>
      <c r="I462" s="81"/>
      <c r="J462" s="64"/>
      <c r="K462" s="70"/>
      <c r="L462" s="82"/>
      <c r="M462" s="82"/>
      <c r="N462" s="121"/>
      <c r="O462" s="85"/>
      <c r="P462" s="7">
        <f t="shared" si="57"/>
        <v>528</v>
      </c>
      <c r="Q462" s="8"/>
    </row>
    <row r="463" spans="1:17" s="9" customFormat="1" ht="16.5" thickTop="1" thickBot="1" x14ac:dyDescent="0.3">
      <c r="A463" s="1"/>
      <c r="B463" s="75"/>
      <c r="C463" s="76"/>
      <c r="D463" s="77"/>
      <c r="E463" s="79"/>
      <c r="F463" s="79"/>
      <c r="G463" s="79"/>
      <c r="H463" s="80"/>
      <c r="I463" s="81"/>
      <c r="J463" s="64"/>
      <c r="K463" s="70"/>
      <c r="L463" s="82"/>
      <c r="M463" s="82"/>
      <c r="N463" s="121"/>
      <c r="O463" s="85"/>
      <c r="P463" s="7">
        <f t="shared" si="57"/>
        <v>529</v>
      </c>
      <c r="Q463" s="8"/>
    </row>
    <row r="464" spans="1:17" s="9" customFormat="1" ht="16.5" thickTop="1" thickBot="1" x14ac:dyDescent="0.3">
      <c r="A464" s="1"/>
      <c r="B464" s="75"/>
      <c r="C464" s="76"/>
      <c r="D464" s="77"/>
      <c r="E464" s="78"/>
      <c r="F464" s="79"/>
      <c r="G464" s="79"/>
      <c r="H464" s="80"/>
      <c r="I464" s="81"/>
      <c r="J464" s="64"/>
      <c r="K464" s="87"/>
      <c r="L464" s="82"/>
      <c r="M464" s="82"/>
      <c r="N464" s="121"/>
      <c r="O464" s="85"/>
      <c r="P464" s="7">
        <f t="shared" si="57"/>
        <v>530</v>
      </c>
      <c r="Q464" s="8"/>
    </row>
    <row r="465" spans="1:17" s="9" customFormat="1" ht="16.5" thickTop="1" thickBot="1" x14ac:dyDescent="0.3">
      <c r="A465" s="1"/>
      <c r="B465" s="75"/>
      <c r="C465" s="76"/>
      <c r="D465" s="77"/>
      <c r="E465" s="78"/>
      <c r="F465" s="79"/>
      <c r="G465" s="79"/>
      <c r="H465" s="80"/>
      <c r="I465" s="81"/>
      <c r="J465" s="64"/>
      <c r="K465" s="87"/>
      <c r="L465" s="82"/>
      <c r="M465" s="82"/>
      <c r="N465" s="121"/>
      <c r="O465" s="85"/>
      <c r="P465" s="7">
        <f t="shared" si="57"/>
        <v>531</v>
      </c>
      <c r="Q465" s="8"/>
    </row>
    <row r="466" spans="1:17" s="9" customFormat="1" ht="16.5" thickTop="1" thickBot="1" x14ac:dyDescent="0.3">
      <c r="A466" s="1"/>
      <c r="B466" s="75"/>
      <c r="C466" s="76"/>
      <c r="D466" s="77"/>
      <c r="E466" s="78"/>
      <c r="F466" s="79"/>
      <c r="G466" s="79"/>
      <c r="H466" s="80"/>
      <c r="I466" s="81"/>
      <c r="J466" s="64"/>
      <c r="K466" s="87"/>
      <c r="L466" s="82"/>
      <c r="M466" s="82"/>
      <c r="N466" s="121"/>
      <c r="O466" s="85"/>
      <c r="P466" s="7">
        <f t="shared" si="57"/>
        <v>532</v>
      </c>
      <c r="Q466" s="8"/>
    </row>
    <row r="467" spans="1:17" s="9" customFormat="1" ht="16.5" thickTop="1" thickBot="1" x14ac:dyDescent="0.3">
      <c r="A467" s="1"/>
      <c r="B467" s="122" t="s">
        <v>26</v>
      </c>
      <c r="C467" s="123"/>
      <c r="D467" s="124"/>
      <c r="E467" s="91" t="s">
        <v>26</v>
      </c>
      <c r="F467" s="125" t="s">
        <v>26</v>
      </c>
      <c r="G467" s="126" t="s">
        <v>26</v>
      </c>
      <c r="H467" s="94" t="s">
        <v>26</v>
      </c>
      <c r="I467" s="127" t="s">
        <v>26</v>
      </c>
      <c r="J467" s="64"/>
      <c r="K467" s="96" t="s">
        <v>26</v>
      </c>
      <c r="L467" s="97" t="s">
        <v>26</v>
      </c>
      <c r="M467" s="98" t="s">
        <v>26</v>
      </c>
      <c r="N467" s="99" t="s">
        <v>26</v>
      </c>
      <c r="O467" s="100" t="s">
        <v>26</v>
      </c>
      <c r="P467" s="7">
        <f t="shared" si="57"/>
        <v>533</v>
      </c>
      <c r="Q467" s="8"/>
    </row>
    <row r="468" spans="1:17" s="9" customFormat="1" ht="16.5" thickTop="1" thickBot="1" x14ac:dyDescent="0.3">
      <c r="A468" s="1"/>
      <c r="B468" s="101"/>
      <c r="C468" s="101"/>
      <c r="D468" s="101"/>
      <c r="E468" s="101"/>
      <c r="F468" s="101"/>
      <c r="G468" s="101"/>
      <c r="H468" s="128" t="s">
        <v>39</v>
      </c>
      <c r="I468" s="103">
        <f>SUM(I455:I467)</f>
        <v>60.612120000000004</v>
      </c>
      <c r="J468" s="104"/>
      <c r="K468" s="105">
        <f>SUM(K455:K467)</f>
        <v>0.10183568728458796</v>
      </c>
      <c r="L468" s="106"/>
      <c r="M468" s="107"/>
      <c r="N468" s="108"/>
      <c r="O468" s="105">
        <f>SUM(O455:O467)</f>
        <v>0</v>
      </c>
      <c r="P468" s="7">
        <f t="shared" si="57"/>
        <v>534</v>
      </c>
      <c r="Q468" s="8"/>
    </row>
    <row r="469" spans="1:17" s="9" customFormat="1" ht="16.5" thickTop="1" thickBot="1" x14ac:dyDescent="0.3">
      <c r="A469" s="1"/>
      <c r="B469" s="58" t="s">
        <v>40</v>
      </c>
      <c r="C469" s="109"/>
      <c r="D469" s="109"/>
      <c r="E469" s="109"/>
      <c r="F469" s="109"/>
      <c r="G469" s="109"/>
      <c r="H469" s="110"/>
      <c r="I469" s="111"/>
      <c r="J469" s="60"/>
      <c r="K469" s="61" t="s">
        <v>14</v>
      </c>
      <c r="L469" s="61" t="s">
        <v>15</v>
      </c>
      <c r="M469" s="61" t="s">
        <v>16</v>
      </c>
      <c r="N469" s="61" t="s">
        <v>17</v>
      </c>
      <c r="O469" s="61" t="s">
        <v>18</v>
      </c>
      <c r="P469" s="7">
        <f t="shared" si="57"/>
        <v>535</v>
      </c>
      <c r="Q469" s="8"/>
    </row>
    <row r="470" spans="1:17" s="9" customFormat="1" ht="22.5" thickTop="1" thickBot="1" x14ac:dyDescent="0.3">
      <c r="A470" s="1"/>
      <c r="B470" s="112" t="s">
        <v>41</v>
      </c>
      <c r="C470" s="113"/>
      <c r="D470" s="113"/>
      <c r="E470" s="114"/>
      <c r="F470" s="63" t="s">
        <v>42</v>
      </c>
      <c r="G470" s="63" t="s">
        <v>20</v>
      </c>
      <c r="H470" s="63" t="s">
        <v>34</v>
      </c>
      <c r="I470" s="63" t="s">
        <v>24</v>
      </c>
      <c r="J470" s="28"/>
      <c r="K470" s="61"/>
      <c r="L470" s="61"/>
      <c r="M470" s="61"/>
      <c r="N470" s="61"/>
      <c r="O470" s="61"/>
      <c r="P470" s="7">
        <f t="shared" si="57"/>
        <v>536</v>
      </c>
      <c r="Q470" s="8"/>
    </row>
    <row r="471" spans="1:17" s="9" customFormat="1" ht="15.75" thickTop="1" x14ac:dyDescent="0.25">
      <c r="A471" s="1" t="s">
        <v>79</v>
      </c>
      <c r="B471" s="129" t="str">
        <f>INDEX('[1]MATERIAL-TRANSPORTE'!$A$3:$K$1016,MATCH('APUS2 (1001 - 1053)'!A471,'[1]MATERIAL-TRANSPORTE'!$A$3:$A$1016,0),2)</f>
        <v>ACOMETIDA FIBRA OPTICA</v>
      </c>
      <c r="C471" s="130"/>
      <c r="D471" s="130"/>
      <c r="E471" s="131"/>
      <c r="F471" s="132" t="str">
        <f>INDEX('[1]MATERIAL-TRANSPORTE'!$A$3:$K$1016,MATCH('APUS2 (1001 - 1053)'!A471,'[1]MATERIAL-TRANSPORTE'!$A$3:$A$1016,0),6)</f>
        <v>u</v>
      </c>
      <c r="G471" s="80">
        <v>1</v>
      </c>
      <c r="H471" s="80">
        <f>INDEX('[1]MATERIAL-TRANSPORTE'!$A$3:$K$1016,MATCH('APUS2 (1001 - 1053)'!A471,'[1]MATERIAL-TRANSPORTE'!$A$3:$A$1016,0),7)</f>
        <v>293</v>
      </c>
      <c r="I471" s="81">
        <f t="shared" ref="I471:I478" si="69">G471*H471</f>
        <v>293</v>
      </c>
      <c r="J471" s="64"/>
      <c r="K471" s="70">
        <f t="shared" ref="K471:K478" si="70">((I471*100%)/$I$504)</f>
        <v>0.49227541248160045</v>
      </c>
      <c r="L471" s="82" t="str">
        <f>INDEX('[1]MATERIAL-TRANSPORTE'!$A$3:$K$1016,MATCH('APUS2 (1001 - 1053)'!A471,'[1]MATERIAL-TRANSPORTE'!$A$3:$A$1016,0),8)</f>
        <v>463400026</v>
      </c>
      <c r="M471" s="83" t="str">
        <f>INDEX('[1]MATERIAL-TRANSPORTE'!$A$3:$K$1016,MATCH('APUS2 (1001 - 1053)'!A471,'[1]MATERIAL-TRANSPORTE'!$A$3:$A$1016,0),9)</f>
        <v>NP</v>
      </c>
      <c r="N471" s="84">
        <f>INDEX('[1]MATERIAL-TRANSPORTE'!$A$3:$K$1016,MATCH('APUS2 (1001 - 1053)'!A471,'[1]MATERIAL-TRANSPORTE'!$A$3:$A$1016,0),10)</f>
        <v>0</v>
      </c>
      <c r="O471" s="85">
        <f>INDEX('[1]MATERIAL-TRANSPORTE'!$A$3:$K$1016,MATCH('APUS2 (1001 - 1053)'!A471,'[1]MATERIAL-TRANSPORTE'!$A$3:$A$1016,0),11)</f>
        <v>0</v>
      </c>
      <c r="P471" s="7">
        <f t="shared" si="57"/>
        <v>537</v>
      </c>
      <c r="Q471" s="8">
        <f t="shared" ref="Q471" si="71">+Q455</f>
        <v>504</v>
      </c>
    </row>
    <row r="472" spans="1:17" s="9" customFormat="1" x14ac:dyDescent="0.25">
      <c r="A472" s="1" t="s">
        <v>80</v>
      </c>
      <c r="B472" s="129" t="str">
        <f>INDEX('[1]MATERIAL-TRANSPORTE'!$A$3:$K$1016,MATCH('APUS2 (1001 - 1053)'!A472,'[1]MATERIAL-TRANSPORTE'!$A$3:$A$1016,0),2)</f>
        <v>ELEMENTOS ACCESORIOS</v>
      </c>
      <c r="C472" s="130"/>
      <c r="D472" s="130"/>
      <c r="E472" s="131"/>
      <c r="F472" s="132" t="str">
        <f>INDEX('[1]MATERIAL-TRANSPORTE'!$A$3:$K$1016,MATCH('APUS2 (1001 - 1053)'!A472,'[1]MATERIAL-TRANSPORTE'!$A$3:$A$1016,0),6)</f>
        <v>u</v>
      </c>
      <c r="G472" s="80">
        <v>1</v>
      </c>
      <c r="H472" s="80">
        <f>INDEX('[1]MATERIAL-TRANSPORTE'!$A$3:$K$1016,MATCH('APUS2 (1001 - 1053)'!A472,'[1]MATERIAL-TRANSPORTE'!$A$3:$A$1016,0),7)</f>
        <v>80</v>
      </c>
      <c r="I472" s="81">
        <f t="shared" si="69"/>
        <v>80</v>
      </c>
      <c r="J472" s="64"/>
      <c r="K472" s="70">
        <f t="shared" si="70"/>
        <v>0.13440966893695577</v>
      </c>
      <c r="L472" s="82" t="str">
        <f>INDEX('[1]MATERIAL-TRANSPORTE'!$A$3:$K$1016,MATCH('APUS2 (1001 - 1053)'!A472,'[1]MATERIAL-TRANSPORTE'!$A$3:$A$1016,0),8)</f>
        <v>445210011</v>
      </c>
      <c r="M472" s="83" t="str">
        <f>INDEX('[1]MATERIAL-TRANSPORTE'!$A$3:$K$1016,MATCH('APUS2 (1001 - 1053)'!A472,'[1]MATERIAL-TRANSPORTE'!$A$3:$A$1016,0),9)</f>
        <v>NP</v>
      </c>
      <c r="N472" s="84">
        <f>INDEX('[1]MATERIAL-TRANSPORTE'!$A$3:$K$1016,MATCH('APUS2 (1001 - 1053)'!A472,'[1]MATERIAL-TRANSPORTE'!$A$3:$A$1016,0),10)</f>
        <v>0</v>
      </c>
      <c r="O472" s="85">
        <f>INDEX('[1]MATERIAL-TRANSPORTE'!$A$3:$K$1016,MATCH('APUS2 (1001 - 1053)'!A472,'[1]MATERIAL-TRANSPORTE'!$A$3:$A$1016,0),11)</f>
        <v>0</v>
      </c>
      <c r="P472" s="7">
        <f t="shared" si="57"/>
        <v>538</v>
      </c>
      <c r="Q472" s="8"/>
    </row>
    <row r="473" spans="1:17" s="9" customFormat="1" x14ac:dyDescent="0.25">
      <c r="A473" s="1" t="s">
        <v>81</v>
      </c>
      <c r="B473" s="129" t="str">
        <f>INDEX('[1]MATERIAL-TRANSPORTE'!$A$3:$K$1016,MATCH('APUS2 (1001 - 1053)'!A473,'[1]MATERIAL-TRANSPORTE'!$A$3:$A$1016,0),2)</f>
        <v>TUBERIA METALICA RIGIDA DE 2"</v>
      </c>
      <c r="C473" s="130"/>
      <c r="D473" s="130"/>
      <c r="E473" s="131"/>
      <c r="F473" s="132" t="str">
        <f>INDEX('[1]MATERIAL-TRANSPORTE'!$A$3:$K$1016,MATCH('APUS2 (1001 - 1053)'!A473,'[1]MATERIAL-TRANSPORTE'!$A$3:$A$1016,0),6)</f>
        <v>u</v>
      </c>
      <c r="G473" s="80">
        <v>2</v>
      </c>
      <c r="H473" s="80">
        <f>INDEX('[1]MATERIAL-TRANSPORTE'!$A$3:$K$1016,MATCH('APUS2 (1001 - 1053)'!A473,'[1]MATERIAL-TRANSPORTE'!$A$3:$A$1016,0),7)</f>
        <v>28.5</v>
      </c>
      <c r="I473" s="81">
        <f t="shared" si="69"/>
        <v>57</v>
      </c>
      <c r="J473" s="64"/>
      <c r="K473" s="70">
        <f t="shared" si="70"/>
        <v>9.5766889117580981E-2</v>
      </c>
      <c r="L473" s="82" t="str">
        <f>INDEX('[1]MATERIAL-TRANSPORTE'!$A$3:$K$1016,MATCH('APUS2 (1001 - 1053)'!A473,'[1]MATERIAL-TRANSPORTE'!$A$3:$A$1016,0),8)</f>
        <v>412750052</v>
      </c>
      <c r="M473" s="83" t="str">
        <f>INDEX('[1]MATERIAL-TRANSPORTE'!$A$3:$K$1016,MATCH('APUS2 (1001 - 1053)'!A473,'[1]MATERIAL-TRANSPORTE'!$A$3:$A$1016,0),9)</f>
        <v>NP</v>
      </c>
      <c r="N473" s="84">
        <f>INDEX('[1]MATERIAL-TRANSPORTE'!$A$3:$K$1016,MATCH('APUS2 (1001 - 1053)'!A473,'[1]MATERIAL-TRANSPORTE'!$A$3:$A$1016,0),10)</f>
        <v>0</v>
      </c>
      <c r="O473" s="85">
        <f>INDEX('[1]MATERIAL-TRANSPORTE'!$A$3:$K$1016,MATCH('APUS2 (1001 - 1053)'!A473,'[1]MATERIAL-TRANSPORTE'!$A$3:$A$1016,0),11)</f>
        <v>0</v>
      </c>
      <c r="P473" s="7">
        <f t="shared" si="57"/>
        <v>539</v>
      </c>
      <c r="Q473" s="8"/>
    </row>
    <row r="474" spans="1:17" s="9" customFormat="1" x14ac:dyDescent="0.25">
      <c r="A474" s="1" t="s">
        <v>82</v>
      </c>
      <c r="B474" s="129" t="str">
        <f>INDEX('[1]MATERIAL-TRANSPORTE'!$A$3:$K$1016,MATCH('APUS2 (1001 - 1053)'!A474,'[1]MATERIAL-TRANSPORTE'!$A$3:$A$1016,0),2)</f>
        <v>REVERSIBLE METALICA RIGIDA DE 2"</v>
      </c>
      <c r="C474" s="130"/>
      <c r="D474" s="130"/>
      <c r="E474" s="131"/>
      <c r="F474" s="132" t="str">
        <f>INDEX('[1]MATERIAL-TRANSPORTE'!$A$3:$K$1016,MATCH('APUS2 (1001 - 1053)'!A474,'[1]MATERIAL-TRANSPORTE'!$A$3:$A$1016,0),6)</f>
        <v>u</v>
      </c>
      <c r="G474" s="80">
        <v>1</v>
      </c>
      <c r="H474" s="80">
        <f>INDEX('[1]MATERIAL-TRANSPORTE'!$A$3:$K$1016,MATCH('APUS2 (1001 - 1053)'!A474,'[1]MATERIAL-TRANSPORTE'!$A$3:$A$1016,0),7)</f>
        <v>7.3</v>
      </c>
      <c r="I474" s="81">
        <f t="shared" si="69"/>
        <v>7.3</v>
      </c>
      <c r="J474" s="64"/>
      <c r="K474" s="70">
        <f t="shared" si="70"/>
        <v>1.2264882290497213E-2</v>
      </c>
      <c r="L474" s="82" t="str">
        <f>INDEX('[1]MATERIAL-TRANSPORTE'!$A$3:$K$1016,MATCH('APUS2 (1001 - 1053)'!A474,'[1]MATERIAL-TRANSPORTE'!$A$3:$A$1016,0),8)</f>
        <v>3544002145</v>
      </c>
      <c r="M474" s="83" t="str">
        <f>INDEX('[1]MATERIAL-TRANSPORTE'!$A$3:$K$1016,MATCH('APUS2 (1001 - 1053)'!A474,'[1]MATERIAL-TRANSPORTE'!$A$3:$A$1016,0),9)</f>
        <v>NP</v>
      </c>
      <c r="N474" s="84">
        <f>INDEX('[1]MATERIAL-TRANSPORTE'!$A$3:$K$1016,MATCH('APUS2 (1001 - 1053)'!A474,'[1]MATERIAL-TRANSPORTE'!$A$3:$A$1016,0),10)</f>
        <v>0</v>
      </c>
      <c r="O474" s="85">
        <f>INDEX('[1]MATERIAL-TRANSPORTE'!$A$3:$K$1016,MATCH('APUS2 (1001 - 1053)'!A474,'[1]MATERIAL-TRANSPORTE'!$A$3:$A$1016,0),11)</f>
        <v>0</v>
      </c>
      <c r="P474" s="7">
        <f t="shared" si="57"/>
        <v>540</v>
      </c>
      <c r="Q474" s="8"/>
    </row>
    <row r="475" spans="1:17" s="9" customFormat="1" x14ac:dyDescent="0.25">
      <c r="A475" s="1" t="s">
        <v>62</v>
      </c>
      <c r="B475" s="129" t="str">
        <f>INDEX('[1]MATERIAL-TRANSPORTE'!$A$3:$K$1016,MATCH('APUS2 (1001 - 1053)'!A475,'[1]MATERIAL-TRANSPORTE'!$A$3:$A$1016,0),2)</f>
        <v>UNION METALICA RIGIDA DE Ø2"</v>
      </c>
      <c r="C475" s="130"/>
      <c r="D475" s="130"/>
      <c r="E475" s="131"/>
      <c r="F475" s="132" t="str">
        <f>INDEX('[1]MATERIAL-TRANSPORTE'!$A$3:$K$1016,MATCH('APUS2 (1001 - 1053)'!A475,'[1]MATERIAL-TRANSPORTE'!$A$3:$A$1016,0),6)</f>
        <v>u</v>
      </c>
      <c r="G475" s="80">
        <v>2</v>
      </c>
      <c r="H475" s="80">
        <f>INDEX('[1]MATERIAL-TRANSPORTE'!$A$3:$K$1016,MATCH('APUS2 (1001 - 1053)'!A475,'[1]MATERIAL-TRANSPORTE'!$A$3:$A$1016,0),7)</f>
        <v>8</v>
      </c>
      <c r="I475" s="81">
        <f t="shared" si="69"/>
        <v>16</v>
      </c>
      <c r="J475" s="64"/>
      <c r="K475" s="70">
        <f t="shared" si="70"/>
        <v>2.6881933787391152E-2</v>
      </c>
      <c r="L475" s="82">
        <f>INDEX('[1]MATERIAL-TRANSPORTE'!$A$3:$K$1016,MATCH('APUS2 (1001 - 1053)'!A475,'[1]MATERIAL-TRANSPORTE'!$A$3:$A$1016,0),8)</f>
        <v>4127809120</v>
      </c>
      <c r="M475" s="83" t="str">
        <f>INDEX('[1]MATERIAL-TRANSPORTE'!$A$3:$K$1016,MATCH('APUS2 (1001 - 1053)'!A475,'[1]MATERIAL-TRANSPORTE'!$A$3:$A$1016,0),9)</f>
        <v>NP</v>
      </c>
      <c r="N475" s="84">
        <f>INDEX('[1]MATERIAL-TRANSPORTE'!$A$3:$K$1016,MATCH('APUS2 (1001 - 1053)'!A475,'[1]MATERIAL-TRANSPORTE'!$A$3:$A$1016,0),10)</f>
        <v>0</v>
      </c>
      <c r="O475" s="85">
        <f>INDEX('[1]MATERIAL-TRANSPORTE'!$A$3:$K$1016,MATCH('APUS2 (1001 - 1053)'!A475,'[1]MATERIAL-TRANSPORTE'!$A$3:$A$1016,0),11)</f>
        <v>0</v>
      </c>
      <c r="P475" s="7">
        <f t="shared" si="57"/>
        <v>541</v>
      </c>
      <c r="Q475" s="8"/>
    </row>
    <row r="476" spans="1:17" s="9" customFormat="1" x14ac:dyDescent="0.25">
      <c r="A476" s="1" t="s">
        <v>83</v>
      </c>
      <c r="B476" s="129" t="str">
        <f>INDEX('[1]MATERIAL-TRANSPORTE'!$A$3:$K$1016,MATCH('APUS2 (1001 - 1053)'!A476,'[1]MATERIAL-TRANSPORTE'!$A$3:$A$1016,0),2)</f>
        <v>CODO METALICO RIGIDO DE 2"</v>
      </c>
      <c r="C476" s="130"/>
      <c r="D476" s="130"/>
      <c r="E476" s="131"/>
      <c r="F476" s="132" t="str">
        <f>INDEX('[1]MATERIAL-TRANSPORTE'!$A$3:$K$1016,MATCH('APUS2 (1001 - 1053)'!A476,'[1]MATERIAL-TRANSPORTE'!$A$3:$A$1016,0),6)</f>
        <v>u</v>
      </c>
      <c r="G476" s="80">
        <v>1</v>
      </c>
      <c r="H476" s="80">
        <f>INDEX('[1]MATERIAL-TRANSPORTE'!$A$3:$K$1016,MATCH('APUS2 (1001 - 1053)'!A476,'[1]MATERIAL-TRANSPORTE'!$A$3:$A$1016,0),7)</f>
        <v>7.5</v>
      </c>
      <c r="I476" s="81">
        <f t="shared" si="69"/>
        <v>7.5</v>
      </c>
      <c r="J476" s="64"/>
      <c r="K476" s="70">
        <f t="shared" si="70"/>
        <v>1.2600906462839602E-2</v>
      </c>
      <c r="L476" s="82" t="str">
        <f>INDEX('[1]MATERIAL-TRANSPORTE'!$A$3:$K$1016,MATCH('APUS2 (1001 - 1053)'!A476,'[1]MATERIAL-TRANSPORTE'!$A$3:$A$1016,0),8)</f>
        <v>429410017</v>
      </c>
      <c r="M476" s="83" t="str">
        <f>INDEX('[1]MATERIAL-TRANSPORTE'!$A$3:$K$1016,MATCH('APUS2 (1001 - 1053)'!A476,'[1]MATERIAL-TRANSPORTE'!$A$3:$A$1016,0),9)</f>
        <v>NP</v>
      </c>
      <c r="N476" s="84">
        <f>INDEX('[1]MATERIAL-TRANSPORTE'!$A$3:$K$1016,MATCH('APUS2 (1001 - 1053)'!A476,'[1]MATERIAL-TRANSPORTE'!$A$3:$A$1016,0),10)</f>
        <v>0</v>
      </c>
      <c r="O476" s="85">
        <f>INDEX('[1]MATERIAL-TRANSPORTE'!$A$3:$K$1016,MATCH('APUS2 (1001 - 1053)'!A476,'[1]MATERIAL-TRANSPORTE'!$A$3:$A$1016,0),11)</f>
        <v>0</v>
      </c>
      <c r="P476" s="7">
        <f t="shared" si="57"/>
        <v>542</v>
      </c>
      <c r="Q476" s="8"/>
    </row>
    <row r="477" spans="1:17" s="9" customFormat="1" x14ac:dyDescent="0.25">
      <c r="A477" s="1" t="s">
        <v>84</v>
      </c>
      <c r="B477" s="129" t="str">
        <f>INDEX('[1]MATERIAL-TRANSPORTE'!$A$3:$K$1016,MATCH('APUS2 (1001 - 1053)'!A477,'[1]MATERIAL-TRANSPORTE'!$A$3:$A$1016,0),2)</f>
        <v>FLEJE DE SUJECCION (CINTA ERIBAND)</v>
      </c>
      <c r="C477" s="130"/>
      <c r="D477" s="130"/>
      <c r="E477" s="131"/>
      <c r="F477" s="132" t="str">
        <f>INDEX('[1]MATERIAL-TRANSPORTE'!$A$3:$K$1016,MATCH('APUS2 (1001 - 1053)'!A477,'[1]MATERIAL-TRANSPORTE'!$A$3:$A$1016,0),6)</f>
        <v>u</v>
      </c>
      <c r="G477" s="80">
        <v>3</v>
      </c>
      <c r="H477" s="80">
        <f>INDEX('[1]MATERIAL-TRANSPORTE'!$A$3:$K$1016,MATCH('APUS2 (1001 - 1053)'!A477,'[1]MATERIAL-TRANSPORTE'!$A$3:$A$1016,0),7)</f>
        <v>11</v>
      </c>
      <c r="I477" s="81">
        <f t="shared" si="69"/>
        <v>33</v>
      </c>
      <c r="J477" s="64"/>
      <c r="K477" s="70">
        <f t="shared" si="70"/>
        <v>5.544398843649425E-2</v>
      </c>
      <c r="L477" s="82" t="str">
        <f>INDEX('[1]MATERIAL-TRANSPORTE'!$A$3:$K$1016,MATCH('APUS2 (1001 - 1053)'!A477,'[1]MATERIAL-TRANSPORTE'!$A$3:$A$1016,0),8)</f>
        <v>429990714</v>
      </c>
      <c r="M477" s="83" t="str">
        <f>INDEX('[1]MATERIAL-TRANSPORTE'!$A$3:$K$1016,MATCH('APUS2 (1001 - 1053)'!A477,'[1]MATERIAL-TRANSPORTE'!$A$3:$A$1016,0),9)</f>
        <v>NP</v>
      </c>
      <c r="N477" s="84">
        <f>INDEX('[1]MATERIAL-TRANSPORTE'!$A$3:$K$1016,MATCH('APUS2 (1001 - 1053)'!A477,'[1]MATERIAL-TRANSPORTE'!$A$3:$A$1016,0),10)</f>
        <v>0</v>
      </c>
      <c r="O477" s="85">
        <f>INDEX('[1]MATERIAL-TRANSPORTE'!$A$3:$K$1016,MATCH('APUS2 (1001 - 1053)'!A477,'[1]MATERIAL-TRANSPORTE'!$A$3:$A$1016,0),11)</f>
        <v>0</v>
      </c>
      <c r="P477" s="7">
        <f t="shared" si="57"/>
        <v>543</v>
      </c>
      <c r="Q477" s="8"/>
    </row>
    <row r="478" spans="1:17" s="9" customFormat="1" x14ac:dyDescent="0.25">
      <c r="A478" s="1" t="s">
        <v>85</v>
      </c>
      <c r="B478" s="129" t="str">
        <f>INDEX('[1]MATERIAL-TRANSPORTE'!$A$3:$K$1016,MATCH('APUS2 (1001 - 1053)'!A478,'[1]MATERIAL-TRANSPORTE'!$A$3:$A$1016,0),2)</f>
        <v>HERRAJES PARA RED DE FIBRA</v>
      </c>
      <c r="C478" s="130"/>
      <c r="D478" s="130"/>
      <c r="E478" s="131"/>
      <c r="F478" s="132" t="str">
        <f>INDEX('[1]MATERIAL-TRANSPORTE'!$A$3:$K$1016,MATCH('APUS2 (1001 - 1053)'!A478,'[1]MATERIAL-TRANSPORTE'!$A$3:$A$1016,0),6)</f>
        <v>u</v>
      </c>
      <c r="G478" s="80">
        <v>1</v>
      </c>
      <c r="H478" s="80">
        <f>INDEX('[1]MATERIAL-TRANSPORTE'!$A$3:$K$1016,MATCH('APUS2 (1001 - 1053)'!A478,'[1]MATERIAL-TRANSPORTE'!$A$3:$A$1016,0),7)</f>
        <v>25</v>
      </c>
      <c r="I478" s="81">
        <f t="shared" si="69"/>
        <v>25</v>
      </c>
      <c r="J478" s="64"/>
      <c r="K478" s="70">
        <f t="shared" si="70"/>
        <v>4.2003021542798676E-2</v>
      </c>
      <c r="L478" s="82" t="str">
        <f>INDEX('[1]MATERIAL-TRANSPORTE'!$A$3:$K$1016,MATCH('APUS2 (1001 - 1053)'!A478,'[1]MATERIAL-TRANSPORTE'!$A$3:$A$1016,0),8)</f>
        <v>429990532</v>
      </c>
      <c r="M478" s="83" t="str">
        <f>INDEX('[1]MATERIAL-TRANSPORTE'!$A$3:$K$1016,MATCH('APUS2 (1001 - 1053)'!A478,'[1]MATERIAL-TRANSPORTE'!$A$3:$A$1016,0),9)</f>
        <v>NP</v>
      </c>
      <c r="N478" s="84">
        <f>INDEX('[1]MATERIAL-TRANSPORTE'!$A$3:$K$1016,MATCH('APUS2 (1001 - 1053)'!A478,'[1]MATERIAL-TRANSPORTE'!$A$3:$A$1016,0),10)</f>
        <v>0</v>
      </c>
      <c r="O478" s="85">
        <f>INDEX('[1]MATERIAL-TRANSPORTE'!$A$3:$K$1016,MATCH('APUS2 (1001 - 1053)'!A478,'[1]MATERIAL-TRANSPORTE'!$A$3:$A$1016,0),11)</f>
        <v>0</v>
      </c>
      <c r="P478" s="7">
        <f t="shared" si="57"/>
        <v>544</v>
      </c>
      <c r="Q478" s="8"/>
    </row>
    <row r="479" spans="1:17" s="9" customFormat="1" x14ac:dyDescent="0.25">
      <c r="A479" s="1"/>
      <c r="B479" s="129"/>
      <c r="C479" s="130"/>
      <c r="D479" s="130"/>
      <c r="E479" s="131"/>
      <c r="F479" s="132"/>
      <c r="G479" s="80"/>
      <c r="H479" s="80"/>
      <c r="I479" s="81"/>
      <c r="J479" s="64"/>
      <c r="K479" s="87"/>
      <c r="L479" s="82"/>
      <c r="M479" s="83"/>
      <c r="N479" s="84"/>
      <c r="O479" s="85"/>
      <c r="P479" s="7">
        <f t="shared" si="57"/>
        <v>545</v>
      </c>
      <c r="Q479" s="8"/>
    </row>
    <row r="480" spans="1:17" s="9" customFormat="1" x14ac:dyDescent="0.25">
      <c r="A480" s="1"/>
      <c r="B480" s="129"/>
      <c r="C480" s="130"/>
      <c r="D480" s="130"/>
      <c r="E480" s="131"/>
      <c r="F480" s="132"/>
      <c r="G480" s="80"/>
      <c r="H480" s="80"/>
      <c r="I480" s="81"/>
      <c r="J480" s="64"/>
      <c r="K480" s="87"/>
      <c r="L480" s="82"/>
      <c r="M480" s="83"/>
      <c r="N480" s="84"/>
      <c r="O480" s="85"/>
      <c r="P480" s="7">
        <f t="shared" si="57"/>
        <v>546</v>
      </c>
      <c r="Q480" s="8"/>
    </row>
    <row r="481" spans="1:17" s="9" customFormat="1" x14ac:dyDescent="0.25">
      <c r="A481" s="1"/>
      <c r="B481" s="129"/>
      <c r="C481" s="130"/>
      <c r="D481" s="130"/>
      <c r="E481" s="131"/>
      <c r="F481" s="132"/>
      <c r="G481" s="80"/>
      <c r="H481" s="80"/>
      <c r="I481" s="81"/>
      <c r="J481" s="64"/>
      <c r="K481" s="87"/>
      <c r="L481" s="82"/>
      <c r="M481" s="83"/>
      <c r="N481" s="84"/>
      <c r="O481" s="85"/>
      <c r="P481" s="7">
        <f t="shared" si="57"/>
        <v>547</v>
      </c>
      <c r="Q481" s="8"/>
    </row>
    <row r="482" spans="1:17" s="9" customFormat="1" x14ac:dyDescent="0.25">
      <c r="A482" s="1"/>
      <c r="B482" s="129"/>
      <c r="C482" s="130"/>
      <c r="D482" s="130"/>
      <c r="E482" s="131"/>
      <c r="F482" s="132"/>
      <c r="G482" s="80"/>
      <c r="H482" s="80"/>
      <c r="I482" s="81"/>
      <c r="J482" s="64"/>
      <c r="K482" s="87"/>
      <c r="L482" s="82"/>
      <c r="M482" s="83"/>
      <c r="N482" s="84"/>
      <c r="O482" s="85"/>
      <c r="P482" s="7">
        <f t="shared" ref="P482:P545" si="72">+P481+1</f>
        <v>548</v>
      </c>
      <c r="Q482" s="8"/>
    </row>
    <row r="483" spans="1:17" s="9" customFormat="1" x14ac:dyDescent="0.25">
      <c r="A483" s="1"/>
      <c r="B483" s="129"/>
      <c r="C483" s="130"/>
      <c r="D483" s="130"/>
      <c r="E483" s="131"/>
      <c r="F483" s="132"/>
      <c r="G483" s="80"/>
      <c r="H483" s="80"/>
      <c r="I483" s="81"/>
      <c r="J483" s="64"/>
      <c r="K483" s="87"/>
      <c r="L483" s="82"/>
      <c r="M483" s="83"/>
      <c r="N483" s="84"/>
      <c r="O483" s="85"/>
      <c r="P483" s="7">
        <f t="shared" si="72"/>
        <v>549</v>
      </c>
      <c r="Q483" s="8"/>
    </row>
    <row r="484" spans="1:17" s="9" customFormat="1" x14ac:dyDescent="0.25">
      <c r="A484" s="1"/>
      <c r="B484" s="129"/>
      <c r="C484" s="130"/>
      <c r="D484" s="130"/>
      <c r="E484" s="131"/>
      <c r="F484" s="132"/>
      <c r="G484" s="80"/>
      <c r="H484" s="80"/>
      <c r="I484" s="81"/>
      <c r="J484" s="64"/>
      <c r="K484" s="87"/>
      <c r="L484" s="82"/>
      <c r="M484" s="83"/>
      <c r="N484" s="84"/>
      <c r="O484" s="85"/>
      <c r="P484" s="7">
        <f t="shared" si="72"/>
        <v>550</v>
      </c>
      <c r="Q484" s="8"/>
    </row>
    <row r="485" spans="1:17" s="9" customFormat="1" x14ac:dyDescent="0.25">
      <c r="A485" s="1"/>
      <c r="B485" s="129"/>
      <c r="C485" s="130"/>
      <c r="D485" s="130"/>
      <c r="E485" s="131"/>
      <c r="F485" s="132"/>
      <c r="G485" s="80"/>
      <c r="H485" s="80"/>
      <c r="I485" s="81"/>
      <c r="J485" s="64"/>
      <c r="K485" s="87"/>
      <c r="L485" s="82"/>
      <c r="M485" s="83"/>
      <c r="N485" s="84"/>
      <c r="O485" s="85"/>
      <c r="P485" s="7">
        <f t="shared" si="72"/>
        <v>551</v>
      </c>
      <c r="Q485" s="8"/>
    </row>
    <row r="486" spans="1:17" s="9" customFormat="1" x14ac:dyDescent="0.25">
      <c r="A486" s="1"/>
      <c r="B486" s="129"/>
      <c r="C486" s="130"/>
      <c r="D486" s="130"/>
      <c r="E486" s="131"/>
      <c r="F486" s="132"/>
      <c r="G486" s="80"/>
      <c r="H486" s="80"/>
      <c r="I486" s="81"/>
      <c r="J486" s="64"/>
      <c r="K486" s="87"/>
      <c r="L486" s="82"/>
      <c r="M486" s="83"/>
      <c r="N486" s="84"/>
      <c r="O486" s="85"/>
      <c r="P486" s="7">
        <f t="shared" si="72"/>
        <v>552</v>
      </c>
      <c r="Q486" s="8"/>
    </row>
    <row r="487" spans="1:17" s="9" customFormat="1" x14ac:dyDescent="0.25">
      <c r="A487" s="1"/>
      <c r="B487" s="129"/>
      <c r="C487" s="130"/>
      <c r="D487" s="130"/>
      <c r="E487" s="131"/>
      <c r="F487" s="132"/>
      <c r="G487" s="80"/>
      <c r="H487" s="80"/>
      <c r="I487" s="81"/>
      <c r="J487" s="64"/>
      <c r="K487" s="87"/>
      <c r="L487" s="82"/>
      <c r="M487" s="83"/>
      <c r="N487" s="84"/>
      <c r="O487" s="85"/>
      <c r="P487" s="7">
        <f t="shared" si="72"/>
        <v>553</v>
      </c>
      <c r="Q487" s="8"/>
    </row>
    <row r="488" spans="1:17" s="9" customFormat="1" x14ac:dyDescent="0.25">
      <c r="A488" s="1"/>
      <c r="B488" s="129" t="s">
        <v>26</v>
      </c>
      <c r="C488" s="130"/>
      <c r="D488" s="130"/>
      <c r="E488" s="131"/>
      <c r="F488" s="132" t="s">
        <v>26</v>
      </c>
      <c r="G488" s="80" t="s">
        <v>26</v>
      </c>
      <c r="H488" s="80" t="s">
        <v>26</v>
      </c>
      <c r="I488" s="81" t="s">
        <v>26</v>
      </c>
      <c r="J488" s="64"/>
      <c r="K488" s="87" t="s">
        <v>26</v>
      </c>
      <c r="L488" s="82" t="s">
        <v>26</v>
      </c>
      <c r="M488" s="83" t="s">
        <v>26</v>
      </c>
      <c r="N488" s="84" t="s">
        <v>26</v>
      </c>
      <c r="O488" s="85" t="s">
        <v>26</v>
      </c>
      <c r="P488" s="7">
        <f t="shared" si="72"/>
        <v>554</v>
      </c>
      <c r="Q488" s="8"/>
    </row>
    <row r="489" spans="1:17" s="9" customFormat="1" x14ac:dyDescent="0.25">
      <c r="A489" s="1"/>
      <c r="B489" s="129" t="s">
        <v>26</v>
      </c>
      <c r="C489" s="130"/>
      <c r="D489" s="130"/>
      <c r="E489" s="131"/>
      <c r="F489" s="132" t="s">
        <v>26</v>
      </c>
      <c r="G489" s="80" t="s">
        <v>26</v>
      </c>
      <c r="H489" s="80" t="s">
        <v>26</v>
      </c>
      <c r="I489" s="81" t="s">
        <v>26</v>
      </c>
      <c r="J489" s="64"/>
      <c r="K489" s="87" t="s">
        <v>26</v>
      </c>
      <c r="L489" s="82" t="s">
        <v>26</v>
      </c>
      <c r="M489" s="83" t="s">
        <v>26</v>
      </c>
      <c r="N489" s="84" t="s">
        <v>26</v>
      </c>
      <c r="O489" s="85" t="s">
        <v>26</v>
      </c>
      <c r="P489" s="7">
        <f t="shared" si="72"/>
        <v>555</v>
      </c>
      <c r="Q489" s="8"/>
    </row>
    <row r="490" spans="1:17" s="9" customFormat="1" x14ac:dyDescent="0.25">
      <c r="A490" s="1"/>
      <c r="B490" s="129" t="s">
        <v>26</v>
      </c>
      <c r="C490" s="130"/>
      <c r="D490" s="130"/>
      <c r="E490" s="131"/>
      <c r="F490" s="132" t="s">
        <v>26</v>
      </c>
      <c r="G490" s="80" t="s">
        <v>26</v>
      </c>
      <c r="H490" s="80" t="s">
        <v>26</v>
      </c>
      <c r="I490" s="81" t="s">
        <v>26</v>
      </c>
      <c r="J490" s="64"/>
      <c r="K490" s="87" t="s">
        <v>26</v>
      </c>
      <c r="L490" s="82" t="s">
        <v>26</v>
      </c>
      <c r="M490" s="83" t="s">
        <v>26</v>
      </c>
      <c r="N490" s="84" t="s">
        <v>26</v>
      </c>
      <c r="O490" s="85" t="s">
        <v>26</v>
      </c>
      <c r="P490" s="7">
        <f t="shared" si="72"/>
        <v>556</v>
      </c>
      <c r="Q490" s="8"/>
    </row>
    <row r="491" spans="1:17" s="9" customFormat="1" x14ac:dyDescent="0.25">
      <c r="A491" s="1"/>
      <c r="B491" s="129" t="s">
        <v>26</v>
      </c>
      <c r="C491" s="130"/>
      <c r="D491" s="130"/>
      <c r="E491" s="131"/>
      <c r="F491" s="132" t="s">
        <v>26</v>
      </c>
      <c r="G491" s="80" t="s">
        <v>26</v>
      </c>
      <c r="H491" s="80" t="s">
        <v>26</v>
      </c>
      <c r="I491" s="81" t="s">
        <v>26</v>
      </c>
      <c r="J491" s="64"/>
      <c r="K491" s="87" t="s">
        <v>26</v>
      </c>
      <c r="L491" s="82" t="s">
        <v>26</v>
      </c>
      <c r="M491" s="83" t="s">
        <v>26</v>
      </c>
      <c r="N491" s="84" t="s">
        <v>26</v>
      </c>
      <c r="O491" s="85" t="s">
        <v>26</v>
      </c>
      <c r="P491" s="7">
        <f t="shared" si="72"/>
        <v>557</v>
      </c>
      <c r="Q491" s="8"/>
    </row>
    <row r="492" spans="1:17" s="9" customFormat="1" x14ac:dyDescent="0.25">
      <c r="A492" s="1"/>
      <c r="B492" s="129" t="s">
        <v>26</v>
      </c>
      <c r="C492" s="130"/>
      <c r="D492" s="130"/>
      <c r="E492" s="131"/>
      <c r="F492" s="132" t="s">
        <v>26</v>
      </c>
      <c r="G492" s="80" t="s">
        <v>26</v>
      </c>
      <c r="H492" s="80" t="s">
        <v>26</v>
      </c>
      <c r="I492" s="81" t="s">
        <v>26</v>
      </c>
      <c r="J492" s="64"/>
      <c r="K492" s="87" t="s">
        <v>26</v>
      </c>
      <c r="L492" s="82" t="s">
        <v>26</v>
      </c>
      <c r="M492" s="83" t="s">
        <v>26</v>
      </c>
      <c r="N492" s="84" t="s">
        <v>26</v>
      </c>
      <c r="O492" s="85" t="s">
        <v>26</v>
      </c>
      <c r="P492" s="7">
        <f t="shared" si="72"/>
        <v>558</v>
      </c>
      <c r="Q492" s="8"/>
    </row>
    <row r="493" spans="1:17" s="9" customFormat="1" x14ac:dyDescent="0.25">
      <c r="A493" s="1"/>
      <c r="B493" s="129" t="s">
        <v>26</v>
      </c>
      <c r="C493" s="130"/>
      <c r="D493" s="130"/>
      <c r="E493" s="131"/>
      <c r="F493" s="132" t="s">
        <v>26</v>
      </c>
      <c r="G493" s="80" t="s">
        <v>26</v>
      </c>
      <c r="H493" s="80" t="s">
        <v>26</v>
      </c>
      <c r="I493" s="81" t="s">
        <v>26</v>
      </c>
      <c r="J493" s="64"/>
      <c r="K493" s="87" t="s">
        <v>26</v>
      </c>
      <c r="L493" s="82" t="s">
        <v>26</v>
      </c>
      <c r="M493" s="83" t="s">
        <v>26</v>
      </c>
      <c r="N493" s="84" t="s">
        <v>26</v>
      </c>
      <c r="O493" s="85" t="s">
        <v>26</v>
      </c>
      <c r="P493" s="7">
        <f t="shared" si="72"/>
        <v>559</v>
      </c>
      <c r="Q493" s="8"/>
    </row>
    <row r="494" spans="1:17" s="9" customFormat="1" x14ac:dyDescent="0.25">
      <c r="A494" s="1"/>
      <c r="B494" s="129" t="s">
        <v>26</v>
      </c>
      <c r="C494" s="130"/>
      <c r="D494" s="130"/>
      <c r="E494" s="131"/>
      <c r="F494" s="132" t="s">
        <v>26</v>
      </c>
      <c r="G494" s="80" t="s">
        <v>26</v>
      </c>
      <c r="H494" s="80" t="s">
        <v>26</v>
      </c>
      <c r="I494" s="81" t="s">
        <v>26</v>
      </c>
      <c r="J494" s="64"/>
      <c r="K494" s="87" t="s">
        <v>26</v>
      </c>
      <c r="L494" s="82" t="s">
        <v>26</v>
      </c>
      <c r="M494" s="83" t="s">
        <v>26</v>
      </c>
      <c r="N494" s="84" t="s">
        <v>26</v>
      </c>
      <c r="O494" s="85" t="s">
        <v>26</v>
      </c>
      <c r="P494" s="7">
        <f t="shared" si="72"/>
        <v>560</v>
      </c>
      <c r="Q494" s="8"/>
    </row>
    <row r="495" spans="1:17" s="9" customFormat="1" x14ac:dyDescent="0.25">
      <c r="A495" s="1"/>
      <c r="B495" s="129" t="s">
        <v>26</v>
      </c>
      <c r="C495" s="130"/>
      <c r="D495" s="130"/>
      <c r="E495" s="131"/>
      <c r="F495" s="132" t="s">
        <v>26</v>
      </c>
      <c r="G495" s="80" t="s">
        <v>26</v>
      </c>
      <c r="H495" s="80" t="s">
        <v>26</v>
      </c>
      <c r="I495" s="81" t="s">
        <v>26</v>
      </c>
      <c r="J495" s="64"/>
      <c r="K495" s="87" t="s">
        <v>26</v>
      </c>
      <c r="L495" s="82" t="s">
        <v>26</v>
      </c>
      <c r="M495" s="83" t="s">
        <v>26</v>
      </c>
      <c r="N495" s="84" t="s">
        <v>26</v>
      </c>
      <c r="O495" s="85" t="s">
        <v>26</v>
      </c>
      <c r="P495" s="7">
        <f t="shared" si="72"/>
        <v>561</v>
      </c>
      <c r="Q495" s="8"/>
    </row>
    <row r="496" spans="1:17" s="9" customFormat="1" ht="15.75" thickBot="1" x14ac:dyDescent="0.3">
      <c r="A496" s="1"/>
      <c r="B496" s="122" t="s">
        <v>26</v>
      </c>
      <c r="C496" s="123"/>
      <c r="D496" s="123"/>
      <c r="E496" s="124"/>
      <c r="F496" s="133" t="s">
        <v>26</v>
      </c>
      <c r="G496" s="94" t="s">
        <v>26</v>
      </c>
      <c r="H496" s="94" t="s">
        <v>26</v>
      </c>
      <c r="I496" s="95" t="s">
        <v>26</v>
      </c>
      <c r="J496" s="64"/>
      <c r="K496" s="96" t="s">
        <v>26</v>
      </c>
      <c r="L496" s="97" t="s">
        <v>26</v>
      </c>
      <c r="M496" s="98" t="s">
        <v>26</v>
      </c>
      <c r="N496" s="99" t="s">
        <v>26</v>
      </c>
      <c r="O496" s="100" t="s">
        <v>26</v>
      </c>
      <c r="P496" s="7">
        <f t="shared" si="72"/>
        <v>562</v>
      </c>
      <c r="Q496" s="8"/>
    </row>
    <row r="497" spans="1:17" s="9" customFormat="1" ht="16.5" thickTop="1" thickBot="1" x14ac:dyDescent="0.3">
      <c r="A497" s="1"/>
      <c r="B497" s="101"/>
      <c r="C497" s="101"/>
      <c r="D497" s="101"/>
      <c r="E497" s="101"/>
      <c r="F497" s="101"/>
      <c r="G497" s="101"/>
      <c r="H497" s="128" t="s">
        <v>50</v>
      </c>
      <c r="I497" s="103">
        <f>SUM(I471:I496)</f>
        <v>518.79999999999995</v>
      </c>
      <c r="J497" s="104"/>
      <c r="K497" s="105">
        <f>SUM(K471:K496)</f>
        <v>0.8716467030561581</v>
      </c>
      <c r="L497" s="106"/>
      <c r="M497" s="107"/>
      <c r="N497" s="108"/>
      <c r="O497" s="105">
        <f>SUM(O471:O496)</f>
        <v>0</v>
      </c>
      <c r="P497" s="7">
        <f t="shared" si="72"/>
        <v>563</v>
      </c>
      <c r="Q497" s="8"/>
    </row>
    <row r="498" spans="1:17" s="9" customFormat="1" ht="16.5" thickTop="1" thickBot="1" x14ac:dyDescent="0.3">
      <c r="A498" s="1"/>
      <c r="B498" s="58" t="s">
        <v>51</v>
      </c>
      <c r="C498" s="109"/>
      <c r="D498" s="109"/>
      <c r="E498" s="109"/>
      <c r="F498" s="109"/>
      <c r="G498" s="109"/>
      <c r="H498" s="110"/>
      <c r="I498" s="111"/>
      <c r="J498" s="60"/>
      <c r="K498" s="134" t="s">
        <v>14</v>
      </c>
      <c r="L498" s="61" t="s">
        <v>15</v>
      </c>
      <c r="M498" s="61" t="s">
        <v>16</v>
      </c>
      <c r="N498" s="61" t="s">
        <v>17</v>
      </c>
      <c r="O498" s="61" t="s">
        <v>18</v>
      </c>
      <c r="P498" s="7">
        <f t="shared" si="72"/>
        <v>564</v>
      </c>
      <c r="Q498" s="8"/>
    </row>
    <row r="499" spans="1:17" s="9" customFormat="1" ht="22.5" thickTop="1" thickBot="1" x14ac:dyDescent="0.3">
      <c r="A499" s="1"/>
      <c r="B499" s="112" t="s">
        <v>52</v>
      </c>
      <c r="C499" s="113"/>
      <c r="D499" s="113"/>
      <c r="E499" s="114"/>
      <c r="F499" s="115" t="s">
        <v>42</v>
      </c>
      <c r="G499" s="63" t="s">
        <v>20</v>
      </c>
      <c r="H499" s="63" t="s">
        <v>34</v>
      </c>
      <c r="I499" s="63" t="s">
        <v>34</v>
      </c>
      <c r="J499" s="28"/>
      <c r="K499" s="135"/>
      <c r="L499" s="61"/>
      <c r="M499" s="61"/>
      <c r="N499" s="61"/>
      <c r="O499" s="61"/>
      <c r="P499" s="7">
        <f t="shared" si="72"/>
        <v>565</v>
      </c>
      <c r="Q499" s="8"/>
    </row>
    <row r="500" spans="1:17" s="9" customFormat="1" ht="15.75" thickTop="1" x14ac:dyDescent="0.25">
      <c r="A500" s="1"/>
      <c r="B500" s="136"/>
      <c r="C500" s="137"/>
      <c r="D500" s="137"/>
      <c r="E500" s="138"/>
      <c r="F500" s="139"/>
      <c r="G500" s="69"/>
      <c r="H500" s="69"/>
      <c r="I500" s="81"/>
      <c r="J500" s="64"/>
      <c r="K500" s="70"/>
      <c r="L500" s="117"/>
      <c r="M500" s="118"/>
      <c r="N500" s="119"/>
      <c r="O500" s="120"/>
      <c r="P500" s="7">
        <f t="shared" si="72"/>
        <v>566</v>
      </c>
      <c r="Q500" s="8">
        <f t="shared" ref="Q500" si="73">+Q471</f>
        <v>504</v>
      </c>
    </row>
    <row r="501" spans="1:17" s="9" customFormat="1" ht="15.75" thickBot="1" x14ac:dyDescent="0.3">
      <c r="A501" s="1"/>
      <c r="B501" s="140" t="s">
        <v>26</v>
      </c>
      <c r="C501" s="141"/>
      <c r="D501" s="141"/>
      <c r="E501" s="142"/>
      <c r="F501" s="143">
        <v>0</v>
      </c>
      <c r="G501" s="144" t="s">
        <v>26</v>
      </c>
      <c r="H501" s="143">
        <v>0</v>
      </c>
      <c r="I501" s="143">
        <v>0</v>
      </c>
      <c r="J501" s="64"/>
      <c r="K501" s="145" t="s">
        <v>26</v>
      </c>
      <c r="L501" s="146" t="s">
        <v>26</v>
      </c>
      <c r="M501" s="147" t="s">
        <v>26</v>
      </c>
      <c r="N501" s="143">
        <v>0</v>
      </c>
      <c r="O501" s="143">
        <v>0</v>
      </c>
      <c r="P501" s="7">
        <f t="shared" si="72"/>
        <v>567</v>
      </c>
      <c r="Q501" s="8"/>
    </row>
    <row r="502" spans="1:17" s="9" customFormat="1" ht="16.5" thickTop="1" thickBot="1" x14ac:dyDescent="0.3">
      <c r="A502" s="1"/>
      <c r="B502" s="101"/>
      <c r="C502" s="101"/>
      <c r="D502" s="101"/>
      <c r="E502" s="101"/>
      <c r="F502" s="101"/>
      <c r="G502" s="101"/>
      <c r="H502" s="128" t="s">
        <v>53</v>
      </c>
      <c r="I502" s="103">
        <f>SUM(I500:I501)</f>
        <v>0</v>
      </c>
      <c r="J502" s="28"/>
      <c r="K502" s="148">
        <f>SUM(K500:K501)</f>
        <v>0</v>
      </c>
      <c r="L502" s="149"/>
      <c r="M502" s="150"/>
      <c r="N502" s="151"/>
      <c r="O502" s="148">
        <f>SUM(O500:O501)</f>
        <v>0</v>
      </c>
      <c r="P502" s="7">
        <f t="shared" si="72"/>
        <v>568</v>
      </c>
      <c r="Q502" s="8"/>
    </row>
    <row r="503" spans="1:17" s="9" customFormat="1" ht="16.5" thickTop="1" thickBot="1" x14ac:dyDescent="0.3">
      <c r="A503" s="1"/>
      <c r="B503" s="28"/>
      <c r="C503" s="28"/>
      <c r="D503" s="28"/>
      <c r="E503" s="152"/>
      <c r="F503" s="152"/>
      <c r="G503" s="152"/>
      <c r="H503" s="153"/>
      <c r="I503" s="154"/>
      <c r="J503" s="28"/>
      <c r="K503" s="155"/>
      <c r="L503" s="156"/>
      <c r="M503" s="156"/>
      <c r="N503" s="156"/>
      <c r="O503" s="157"/>
      <c r="P503" s="7">
        <f t="shared" si="72"/>
        <v>569</v>
      </c>
      <c r="Q503" s="8"/>
    </row>
    <row r="504" spans="1:17" s="9" customFormat="1" ht="16.5" thickTop="1" thickBot="1" x14ac:dyDescent="0.3">
      <c r="A504" s="1"/>
      <c r="B504" s="28"/>
      <c r="C504" s="28"/>
      <c r="D504" s="158"/>
      <c r="E504" s="159" t="s">
        <v>54</v>
      </c>
      <c r="F504" s="159"/>
      <c r="G504" s="159"/>
      <c r="H504" s="159"/>
      <c r="I504" s="160">
        <f>I452+I468+I497+I502</f>
        <v>595.19527599999992</v>
      </c>
      <c r="J504" s="28"/>
      <c r="K504" s="161"/>
      <c r="L504" s="162"/>
      <c r="M504" s="162"/>
      <c r="N504" s="162"/>
      <c r="O504" s="163"/>
      <c r="P504" s="7">
        <f t="shared" si="72"/>
        <v>570</v>
      </c>
      <c r="Q504" s="8"/>
    </row>
    <row r="505" spans="1:17" s="9" customFormat="1" ht="16.5" thickTop="1" thickBot="1" x14ac:dyDescent="0.3">
      <c r="A505" s="1"/>
      <c r="B505" s="28"/>
      <c r="C505" s="28"/>
      <c r="D505" s="158"/>
      <c r="E505" s="164" t="s">
        <v>55</v>
      </c>
      <c r="F505" s="164"/>
      <c r="G505" s="164"/>
      <c r="H505" s="165">
        <v>0.2</v>
      </c>
      <c r="I505" s="166">
        <f>I504*H505</f>
        <v>119.03905519999999</v>
      </c>
      <c r="J505" s="28"/>
      <c r="K505" s="167"/>
      <c r="L505" s="168"/>
      <c r="M505" s="168"/>
      <c r="N505" s="168"/>
      <c r="O505" s="169"/>
      <c r="P505" s="7">
        <f t="shared" si="72"/>
        <v>571</v>
      </c>
      <c r="Q505" s="8"/>
    </row>
    <row r="506" spans="1:17" s="9" customFormat="1" ht="16.5" thickTop="1" thickBot="1" x14ac:dyDescent="0.3">
      <c r="A506" s="1"/>
      <c r="B506" s="28"/>
      <c r="C506" s="28"/>
      <c r="D506" s="158"/>
      <c r="E506" s="170" t="s">
        <v>56</v>
      </c>
      <c r="F506" s="170"/>
      <c r="G506" s="170"/>
      <c r="H506" s="171">
        <v>0</v>
      </c>
      <c r="I506" s="166">
        <v>0</v>
      </c>
      <c r="J506" s="28"/>
      <c r="K506" s="172">
        <f>+K452+K468+K497+K502</f>
        <v>1.0000000000000002</v>
      </c>
      <c r="L506" s="173"/>
      <c r="M506" s="174"/>
      <c r="N506" s="175"/>
      <c r="O506" s="172">
        <f>+O452+O468+O497+O502</f>
        <v>0</v>
      </c>
      <c r="P506" s="7">
        <f t="shared" si="72"/>
        <v>572</v>
      </c>
      <c r="Q506" s="8"/>
    </row>
    <row r="507" spans="1:17" s="9" customFormat="1" ht="16.5" thickTop="1" thickBot="1" x14ac:dyDescent="0.3">
      <c r="A507" s="1"/>
      <c r="B507" s="28" t="s">
        <v>27</v>
      </c>
      <c r="C507" s="28"/>
      <c r="D507" s="158"/>
      <c r="E507" s="170" t="s">
        <v>57</v>
      </c>
      <c r="F507" s="170"/>
      <c r="G507" s="170"/>
      <c r="H507" s="170"/>
      <c r="I507" s="166">
        <f>+I504+I505</f>
        <v>714.23433119999993</v>
      </c>
      <c r="J507" s="28"/>
      <c r="K507" s="176" t="s">
        <v>58</v>
      </c>
      <c r="L507" s="177"/>
      <c r="M507" s="178"/>
      <c r="N507" s="179"/>
      <c r="O507" s="176" t="s">
        <v>59</v>
      </c>
      <c r="P507" s="7">
        <f t="shared" si="72"/>
        <v>573</v>
      </c>
      <c r="Q507" s="8"/>
    </row>
    <row r="508" spans="1:17" s="9" customFormat="1" ht="16.5" thickTop="1" thickBot="1" x14ac:dyDescent="0.3">
      <c r="A508" s="1"/>
      <c r="B508" s="28" t="s">
        <v>27</v>
      </c>
      <c r="C508" s="28"/>
      <c r="D508" s="158"/>
      <c r="E508" s="180" t="s">
        <v>60</v>
      </c>
      <c r="F508" s="181"/>
      <c r="G508" s="181"/>
      <c r="H508" s="182"/>
      <c r="I508" s="183">
        <f>ROUND(I507,2)</f>
        <v>714.23</v>
      </c>
      <c r="J508" s="152"/>
      <c r="K508" s="184"/>
      <c r="L508" s="185"/>
      <c r="M508" s="184"/>
      <c r="N508" s="185"/>
      <c r="O508" s="185"/>
      <c r="P508" s="7">
        <f t="shared" si="72"/>
        <v>574</v>
      </c>
      <c r="Q508" s="8"/>
    </row>
    <row r="509" spans="1:17" s="9" customFormat="1" ht="15.75" thickTop="1" x14ac:dyDescent="0.25">
      <c r="A509" s="1"/>
      <c r="B509" s="5"/>
      <c r="C509" s="5"/>
      <c r="D509" s="28"/>
      <c r="E509" s="101"/>
      <c r="F509" s="101"/>
      <c r="G509" s="101"/>
      <c r="H509" s="186"/>
      <c r="I509" s="101"/>
      <c r="J509" s="28"/>
      <c r="K509" s="14"/>
      <c r="L509" s="15"/>
      <c r="M509" s="14"/>
      <c r="N509" s="15"/>
      <c r="O509" s="15"/>
      <c r="P509" s="7">
        <f t="shared" si="72"/>
        <v>575</v>
      </c>
      <c r="Q509" s="8"/>
    </row>
    <row r="510" spans="1:17" s="9" customFormat="1" x14ac:dyDescent="0.25">
      <c r="A510" s="1"/>
      <c r="B510" s="5"/>
      <c r="C510" s="5"/>
      <c r="D510" s="28"/>
      <c r="E510" s="101"/>
      <c r="F510" s="101"/>
      <c r="G510" s="101"/>
      <c r="H510" s="186"/>
      <c r="I510" s="101"/>
      <c r="J510" s="28"/>
      <c r="K510" s="14"/>
      <c r="L510" s="15"/>
      <c r="M510" s="14"/>
      <c r="N510" s="15"/>
      <c r="O510" s="15"/>
      <c r="P510" s="7">
        <f t="shared" si="72"/>
        <v>576</v>
      </c>
      <c r="Q510" s="8"/>
    </row>
    <row r="511" spans="1:17" s="9" customFormat="1" ht="15.75" thickBot="1" x14ac:dyDescent="0.3">
      <c r="A511" s="1"/>
      <c r="B511" s="2"/>
      <c r="C511" s="2"/>
      <c r="D511" s="2"/>
      <c r="E511" s="2"/>
      <c r="F511" s="2"/>
      <c r="G511" s="2"/>
      <c r="H511" s="3"/>
      <c r="I511" s="4"/>
      <c r="J511" s="5"/>
      <c r="K511" s="6"/>
      <c r="L511" s="6"/>
      <c r="M511" s="6"/>
      <c r="N511" s="6"/>
      <c r="O511" s="6"/>
      <c r="P511" s="7"/>
      <c r="Q511" s="8"/>
    </row>
    <row r="512" spans="1:17" s="9" customFormat="1" ht="16.5" thickTop="1" thickBot="1" x14ac:dyDescent="0.3">
      <c r="A512" s="1"/>
      <c r="B512" s="10" t="s">
        <v>0</v>
      </c>
      <c r="C512" s="11" t="str">
        <f>'[1]PRESUPUESTO REFERENCIAL'!$B$6</f>
        <v>CONSTRUCCIÓN DEL MALECÓN EN LA PARROQUIA URBANA SATÉLITE LA AURORA</v>
      </c>
      <c r="D512" s="12"/>
      <c r="E512" s="12"/>
      <c r="F512" s="12"/>
      <c r="G512" s="12"/>
      <c r="H512" s="12"/>
      <c r="I512" s="13"/>
      <c r="J512" s="5"/>
      <c r="K512" s="14"/>
      <c r="L512" s="14"/>
      <c r="M512" s="14"/>
      <c r="N512" s="14"/>
      <c r="O512" s="15"/>
      <c r="P512" s="7"/>
      <c r="Q512" s="8"/>
    </row>
    <row r="513" spans="1:17" s="9" customFormat="1" ht="15.75" thickTop="1" x14ac:dyDescent="0.25">
      <c r="A513" s="1"/>
      <c r="B513" s="16" t="s">
        <v>1</v>
      </c>
      <c r="C513" s="17"/>
      <c r="D513" s="17"/>
      <c r="E513" s="17"/>
      <c r="F513" s="17"/>
      <c r="G513" s="17"/>
      <c r="H513" s="17"/>
      <c r="I513" s="18"/>
      <c r="J513" s="5"/>
      <c r="K513" s="14"/>
      <c r="L513" s="14"/>
      <c r="M513" s="14"/>
      <c r="N513" s="14"/>
      <c r="O513" s="15"/>
      <c r="P513" s="7"/>
      <c r="Q513" s="8"/>
    </row>
    <row r="514" spans="1:17" s="9" customFormat="1" x14ac:dyDescent="0.25">
      <c r="A514" s="1"/>
      <c r="B514" s="5"/>
      <c r="C514" s="5"/>
      <c r="D514" s="5"/>
      <c r="E514" s="5"/>
      <c r="F514" s="5"/>
      <c r="G514" s="19"/>
      <c r="H514" s="19"/>
      <c r="I514" s="19"/>
      <c r="J514" s="5"/>
      <c r="K514" s="14"/>
      <c r="L514" s="14"/>
      <c r="M514" s="14"/>
      <c r="N514" s="14"/>
      <c r="O514" s="15"/>
      <c r="P514" s="7"/>
      <c r="Q514" s="8"/>
    </row>
    <row r="515" spans="1:17" s="9" customFormat="1" x14ac:dyDescent="0.25">
      <c r="A515" s="1"/>
      <c r="B515" s="5"/>
      <c r="C515" s="20" t="s">
        <v>2</v>
      </c>
      <c r="D515" s="21" t="s">
        <v>3</v>
      </c>
      <c r="E515" s="22"/>
      <c r="F515" s="22"/>
      <c r="G515" s="19"/>
      <c r="H515" s="19"/>
      <c r="I515" s="19"/>
      <c r="J515" s="5"/>
      <c r="K515" s="14"/>
      <c r="L515" s="14"/>
      <c r="M515" s="14"/>
      <c r="N515" s="14"/>
      <c r="O515" s="15"/>
      <c r="P515" s="7"/>
      <c r="Q515" s="8"/>
    </row>
    <row r="516" spans="1:17" s="9" customFormat="1" x14ac:dyDescent="0.25">
      <c r="A516" s="1"/>
      <c r="B516" s="5"/>
      <c r="C516" s="20" t="s">
        <v>4</v>
      </c>
      <c r="D516" s="21" t="s">
        <v>5</v>
      </c>
      <c r="E516" s="5"/>
      <c r="F516" s="5"/>
      <c r="G516" s="19"/>
      <c r="H516" s="19"/>
      <c r="I516" s="19"/>
      <c r="J516" s="5"/>
      <c r="K516" s="14"/>
      <c r="L516" s="14"/>
      <c r="M516" s="14"/>
      <c r="N516" s="14"/>
      <c r="O516" s="15"/>
      <c r="P516" s="7"/>
      <c r="Q516" s="8"/>
    </row>
    <row r="517" spans="1:17" s="9" customFormat="1" x14ac:dyDescent="0.25">
      <c r="A517" s="1"/>
      <c r="B517" s="23"/>
      <c r="C517" s="2"/>
      <c r="D517" s="24"/>
      <c r="E517" s="2"/>
      <c r="F517" s="2"/>
      <c r="G517" s="19"/>
      <c r="H517" s="19"/>
      <c r="I517" s="19"/>
      <c r="J517" s="5"/>
      <c r="K517" s="14"/>
      <c r="L517" s="14"/>
      <c r="M517" s="14"/>
      <c r="N517" s="14"/>
      <c r="O517" s="15"/>
      <c r="P517" s="7"/>
      <c r="Q517" s="8"/>
    </row>
    <row r="518" spans="1:17" s="9" customFormat="1" ht="15.75" thickBot="1" x14ac:dyDescent="0.3">
      <c r="A518" s="1"/>
      <c r="B518" s="25" t="s">
        <v>6</v>
      </c>
      <c r="C518" s="26"/>
      <c r="D518" s="26"/>
      <c r="E518" s="26"/>
      <c r="F518" s="26"/>
      <c r="G518" s="26"/>
      <c r="H518" s="26"/>
      <c r="I518" s="27"/>
      <c r="J518" s="28"/>
      <c r="K518" s="29"/>
      <c r="L518" s="30"/>
      <c r="M518" s="30"/>
      <c r="N518" s="30"/>
      <c r="O518" s="31"/>
      <c r="P518" s="7"/>
      <c r="Q518" s="8"/>
    </row>
    <row r="519" spans="1:17" s="9" customFormat="1" ht="15.75" thickTop="1" x14ac:dyDescent="0.25">
      <c r="A519" s="1"/>
      <c r="B519" s="32"/>
      <c r="C519" s="33"/>
      <c r="D519" s="34"/>
      <c r="E519" s="34"/>
      <c r="F519" s="34"/>
      <c r="G519" s="34"/>
      <c r="H519" s="35"/>
      <c r="I519" s="36" t="s">
        <v>7</v>
      </c>
      <c r="J519" s="37"/>
      <c r="K519" s="38" t="s">
        <v>8</v>
      </c>
      <c r="L519" s="39"/>
      <c r="M519" s="39"/>
      <c r="N519" s="39"/>
      <c r="O519" s="40"/>
      <c r="P519" s="7"/>
      <c r="Q519" s="8"/>
    </row>
    <row r="520" spans="1:17" s="9" customFormat="1" x14ac:dyDescent="0.25">
      <c r="A520" s="1"/>
      <c r="B520" s="41" t="s">
        <v>9</v>
      </c>
      <c r="C520" s="42">
        <f>+'[1]PRESUPUESTO REFERENCIAL'!B1130</f>
        <v>1007</v>
      </c>
      <c r="D520" s="43"/>
      <c r="E520" s="41" t="s">
        <v>10</v>
      </c>
      <c r="F520" s="44" t="str">
        <f>+'[1]PRESUPUESTO REFERENCIAL'!D1130</f>
        <v>m</v>
      </c>
      <c r="G520" s="45"/>
      <c r="H520" s="46" t="s">
        <v>11</v>
      </c>
      <c r="I520" s="47">
        <v>10</v>
      </c>
      <c r="J520" s="37"/>
      <c r="K520" s="48"/>
      <c r="L520" s="49"/>
      <c r="M520" s="49"/>
      <c r="N520" s="49"/>
      <c r="O520" s="50"/>
      <c r="P520" s="7"/>
      <c r="Q520" s="8"/>
    </row>
    <row r="521" spans="1:17" s="9" customFormat="1" ht="15.75" thickBot="1" x14ac:dyDescent="0.3">
      <c r="A521" s="1"/>
      <c r="B521" s="51" t="s">
        <v>12</v>
      </c>
      <c r="C521" s="52" t="str">
        <f>+'[1]PRESUPUESTO REFERENCIAL'!C1130</f>
        <v>RED DE FIBRA OPTICA ADSS 24 HILOS</v>
      </c>
      <c r="D521" s="53"/>
      <c r="E521" s="53"/>
      <c r="F521" s="53"/>
      <c r="G521" s="53"/>
      <c r="H521" s="53"/>
      <c r="I521" s="54"/>
      <c r="J521" s="28"/>
      <c r="K521" s="55"/>
      <c r="L521" s="56"/>
      <c r="M521" s="56"/>
      <c r="N521" s="56"/>
      <c r="O521" s="57"/>
      <c r="P521" s="7"/>
      <c r="Q521" s="8"/>
    </row>
    <row r="522" spans="1:17" s="9" customFormat="1" ht="16.5" thickTop="1" thickBot="1" x14ac:dyDescent="0.3">
      <c r="A522" s="1"/>
      <c r="B522" s="58" t="s">
        <v>13</v>
      </c>
      <c r="C522" s="59"/>
      <c r="D522" s="59"/>
      <c r="E522" s="59"/>
      <c r="F522" s="59"/>
      <c r="G522" s="59"/>
      <c r="H522" s="59"/>
      <c r="I522" s="59"/>
      <c r="J522" s="60"/>
      <c r="K522" s="61" t="s">
        <v>14</v>
      </c>
      <c r="L522" s="61" t="s">
        <v>15</v>
      </c>
      <c r="M522" s="61" t="s">
        <v>16</v>
      </c>
      <c r="N522" s="61" t="s">
        <v>17</v>
      </c>
      <c r="O522" s="61" t="s">
        <v>18</v>
      </c>
      <c r="P522" s="7"/>
      <c r="Q522" s="8"/>
    </row>
    <row r="523" spans="1:17" s="9" customFormat="1" ht="22.5" thickTop="1" thickBot="1" x14ac:dyDescent="0.3">
      <c r="A523" s="1"/>
      <c r="B523" s="62" t="s">
        <v>19</v>
      </c>
      <c r="C523" s="62"/>
      <c r="D523" s="62"/>
      <c r="E523" s="63" t="s">
        <v>20</v>
      </c>
      <c r="F523" s="63" t="s">
        <v>21</v>
      </c>
      <c r="G523" s="63" t="s">
        <v>22</v>
      </c>
      <c r="H523" s="63" t="s">
        <v>23</v>
      </c>
      <c r="I523" s="63" t="s">
        <v>24</v>
      </c>
      <c r="J523" s="64"/>
      <c r="K523" s="61"/>
      <c r="L523" s="61"/>
      <c r="M523" s="61"/>
      <c r="N523" s="61"/>
      <c r="O523" s="61"/>
      <c r="P523" s="7">
        <f t="shared" ref="P523" si="74">ROW(A524)+65</f>
        <v>589</v>
      </c>
      <c r="Q523" s="8"/>
    </row>
    <row r="524" spans="1:17" s="9" customFormat="1" ht="16.5" customHeight="1" thickTop="1" thickBot="1" x14ac:dyDescent="0.3">
      <c r="A524" s="1" t="s">
        <v>25</v>
      </c>
      <c r="B524" s="65" t="str">
        <f>INDEX([1]EQUIPOS!$A$3:$I$326,MATCH('APUS2 (1001 - 1053)'!A524,[1]EQUIPOS!$A$3:$A$326,0),2)</f>
        <v>HERRAMIENTA MENOR (5% MO)</v>
      </c>
      <c r="C524" s="66"/>
      <c r="D524" s="67"/>
      <c r="E524" s="68" t="s">
        <v>26</v>
      </c>
      <c r="F524" s="68">
        <v>0.05</v>
      </c>
      <c r="G524" s="68" t="s">
        <v>27</v>
      </c>
      <c r="H524" s="68" t="s">
        <v>26</v>
      </c>
      <c r="I524" s="69">
        <f>I553*5%</f>
        <v>9.0100000000000016</v>
      </c>
      <c r="J524" s="64"/>
      <c r="K524" s="70">
        <f>((I524*100%)/$I$589)</f>
        <v>7.1496020504519097E-3</v>
      </c>
      <c r="L524" s="71">
        <f>INDEX([1]EQUIPOS!$A$3:$I$326,MATCH('APUS2 (1001 - 1053)'!A524,[1]EQUIPOS!$A$3:$A$326,0),6)</f>
        <v>4292100117</v>
      </c>
      <c r="M524" s="72" t="str">
        <f>INDEX([1]EQUIPOS!$A$3:$I$326,MATCH('APUS2 (1001 - 1053)'!A524,[1]EQUIPOS!$A$3:$A$326,0),7)</f>
        <v>NP</v>
      </c>
      <c r="N524" s="73">
        <f>INDEX([1]EQUIPOS!$A$3:$I$326,MATCH('APUS2 (1001 - 1053)'!A524,[1]EQUIPOS!$A$3:$A$326,0),8)</f>
        <v>0</v>
      </c>
      <c r="O524" s="74">
        <f>INDEX([1]EQUIPOS!$A$3:$I$326,MATCH('APUS2 (1001 - 1053)'!A524,[1]EQUIPOS!$A$3:$A$326,0),9)</f>
        <v>0</v>
      </c>
      <c r="P524" s="7">
        <f t="shared" ref="P524:P525" si="75">+P523+1</f>
        <v>590</v>
      </c>
      <c r="Q524" s="8">
        <f t="shared" ref="Q524" si="76">IF($A524=0," ",$P523)</f>
        <v>589</v>
      </c>
    </row>
    <row r="525" spans="1:17" s="9" customFormat="1" ht="16.5" thickTop="1" thickBot="1" x14ac:dyDescent="0.3">
      <c r="A525" s="1" t="s">
        <v>75</v>
      </c>
      <c r="B525" s="75" t="str">
        <f>INDEX([1]EQUIPOS!$A$3:$I$326,MATCH('APUS2 (1001 - 1053)'!A525,[1]EQUIPOS!$A$3:$A$326,0),2)</f>
        <v>HERRAMIENTA ESPECIAL</v>
      </c>
      <c r="C525" s="76"/>
      <c r="D525" s="77"/>
      <c r="E525" s="78">
        <v>2</v>
      </c>
      <c r="F525" s="79">
        <f>INDEX([1]EQUIPOS!$A$3:$I$326,MATCH('APUS2 (1001 - 1053)'!A525,[1]EQUIPOS!$A$3:$A$326,0),5)</f>
        <v>0.3</v>
      </c>
      <c r="G525" s="79">
        <f>+E525*F525</f>
        <v>0.6</v>
      </c>
      <c r="H525" s="80">
        <f>I520</f>
        <v>10</v>
      </c>
      <c r="I525" s="81">
        <f>G525*H525</f>
        <v>6</v>
      </c>
      <c r="J525" s="64"/>
      <c r="K525" s="70">
        <f t="shared" ref="K525:K528" si="77">((I525*100%)/$I$589)</f>
        <v>4.7611112433642013E-3</v>
      </c>
      <c r="L525" s="82">
        <f>INDEX([1]EQUIPOS!$A$3:$I$326,MATCH('APUS2 (1001 - 1053)'!A525,[1]EQUIPOS!$A$3:$A$326,0),6)</f>
        <v>4299217233</v>
      </c>
      <c r="M525" s="83" t="str">
        <f>INDEX([1]EQUIPOS!$A$3:$I$326,MATCH('APUS2 (1001 - 1053)'!A525,[1]EQUIPOS!$A$3:$A$326,0),7)</f>
        <v>NP</v>
      </c>
      <c r="N525" s="84">
        <f>INDEX([1]EQUIPOS!$A$3:$I$326,MATCH('APUS2 (1001 - 1053)'!A525,[1]EQUIPOS!$A$3:$A$326,0),8)</f>
        <v>0</v>
      </c>
      <c r="O525" s="85">
        <f>INDEX([1]EQUIPOS!$A$3:$I$326,MATCH('APUS2 (1001 - 1053)'!A525,[1]EQUIPOS!$A$3:$A$326,0),9)</f>
        <v>0</v>
      </c>
      <c r="P525" s="7">
        <f t="shared" si="75"/>
        <v>591</v>
      </c>
      <c r="Q525" s="8">
        <f t="shared" ref="Q525" si="78">+$Q524</f>
        <v>589</v>
      </c>
    </row>
    <row r="526" spans="1:17" s="9" customFormat="1" ht="16.5" thickTop="1" thickBot="1" x14ac:dyDescent="0.3">
      <c r="A526" s="1" t="s">
        <v>76</v>
      </c>
      <c r="B526" s="75" t="str">
        <f>INDEX([1]EQUIPOS!$A$3:$I$326,MATCH('APUS2 (1001 - 1053)'!A526,[1]EQUIPOS!$A$3:$A$326,0),2)</f>
        <v>EQUIPO DE PROTECCION PERSONAL</v>
      </c>
      <c r="C526" s="76"/>
      <c r="D526" s="77"/>
      <c r="E526" s="78">
        <v>5</v>
      </c>
      <c r="F526" s="79">
        <f>INDEX([1]EQUIPOS!$A$3:$I$326,MATCH('APUS2 (1001 - 1053)'!A526,[1]EQUIPOS!$A$3:$A$326,0),5)</f>
        <v>0.5</v>
      </c>
      <c r="G526" s="79">
        <f t="shared" ref="G526:G528" si="79">+E526*F526</f>
        <v>2.5</v>
      </c>
      <c r="H526" s="80">
        <f>I520</f>
        <v>10</v>
      </c>
      <c r="I526" s="81">
        <f t="shared" ref="I526:I528" si="80">G526*H526</f>
        <v>25</v>
      </c>
      <c r="J526" s="64"/>
      <c r="K526" s="70">
        <f t="shared" si="77"/>
        <v>1.9837963514017506E-2</v>
      </c>
      <c r="L526" s="82">
        <f>INDEX([1]EQUIPOS!$A$3:$I$326,MATCH('APUS2 (1001 - 1053)'!A526,[1]EQUIPOS!$A$3:$A$326,0),6)</f>
        <v>4817001110</v>
      </c>
      <c r="M526" s="83" t="str">
        <f>INDEX([1]EQUIPOS!$A$3:$I$326,MATCH('APUS2 (1001 - 1053)'!A526,[1]EQUIPOS!$A$3:$A$326,0),7)</f>
        <v>NP</v>
      </c>
      <c r="N526" s="84">
        <f>INDEX([1]EQUIPOS!$A$3:$I$326,MATCH('APUS2 (1001 - 1053)'!A526,[1]EQUIPOS!$A$3:$A$326,0),8)</f>
        <v>0</v>
      </c>
      <c r="O526" s="85">
        <f>INDEX([1]EQUIPOS!$A$3:$I$326,MATCH('APUS2 (1001 - 1053)'!A526,[1]EQUIPOS!$A$3:$A$326,0),9)</f>
        <v>0</v>
      </c>
      <c r="P526" s="7">
        <f t="shared" si="72"/>
        <v>592</v>
      </c>
      <c r="Q526" s="8"/>
    </row>
    <row r="527" spans="1:17" s="9" customFormat="1" ht="16.5" thickTop="1" thickBot="1" x14ac:dyDescent="0.3">
      <c r="A527" s="1" t="s">
        <v>77</v>
      </c>
      <c r="B527" s="75" t="str">
        <f>INDEX([1]EQUIPOS!$A$3:$I$326,MATCH('APUS2 (1001 - 1053)'!A527,[1]EQUIPOS!$A$3:$A$326,0),2)</f>
        <v>ESCALERA TELESCOPICA DE 32 PIES</v>
      </c>
      <c r="C527" s="76"/>
      <c r="D527" s="77"/>
      <c r="E527" s="78">
        <v>1</v>
      </c>
      <c r="F527" s="79">
        <f>INDEX([1]EQUIPOS!$A$3:$I$326,MATCH('APUS2 (1001 - 1053)'!A527,[1]EQUIPOS!$A$3:$A$326,0),5)</f>
        <v>2</v>
      </c>
      <c r="G527" s="79">
        <f t="shared" si="79"/>
        <v>2</v>
      </c>
      <c r="H527" s="80">
        <f>I520</f>
        <v>10</v>
      </c>
      <c r="I527" s="81">
        <f t="shared" si="80"/>
        <v>20</v>
      </c>
      <c r="J527" s="64"/>
      <c r="K527" s="70">
        <f t="shared" si="77"/>
        <v>1.5870370811214004E-2</v>
      </c>
      <c r="L527" s="82">
        <f>INDEX([1]EQUIPOS!$A$3:$I$326,MATCH('APUS2 (1001 - 1053)'!A527,[1]EQUIPOS!$A$3:$A$326,0),6)</f>
        <v>4299925210</v>
      </c>
      <c r="M527" s="83" t="str">
        <f>INDEX([1]EQUIPOS!$A$3:$I$326,MATCH('APUS2 (1001 - 1053)'!A527,[1]EQUIPOS!$A$3:$A$326,0),7)</f>
        <v>NP</v>
      </c>
      <c r="N527" s="84">
        <f>INDEX([1]EQUIPOS!$A$3:$I$326,MATCH('APUS2 (1001 - 1053)'!A527,[1]EQUIPOS!$A$3:$A$326,0),8)</f>
        <v>0</v>
      </c>
      <c r="O527" s="85">
        <f>INDEX([1]EQUIPOS!$A$3:$I$326,MATCH('APUS2 (1001 - 1053)'!A527,[1]EQUIPOS!$A$3:$A$326,0),9)</f>
        <v>0</v>
      </c>
      <c r="P527" s="7">
        <f t="shared" si="72"/>
        <v>593</v>
      </c>
      <c r="Q527" s="8"/>
    </row>
    <row r="528" spans="1:17" s="9" customFormat="1" ht="16.5" thickTop="1" thickBot="1" x14ac:dyDescent="0.3">
      <c r="A528" s="1" t="s">
        <v>86</v>
      </c>
      <c r="B528" s="75" t="str">
        <f>INDEX([1]EQUIPOS!$A$3:$I$326,MATCH('APUS2 (1001 - 1053)'!A528,[1]EQUIPOS!$A$3:$A$326,0),2)</f>
        <v>ESCALERA DE TIJERAS</v>
      </c>
      <c r="C528" s="76"/>
      <c r="D528" s="77"/>
      <c r="E528" s="78">
        <v>1</v>
      </c>
      <c r="F528" s="79">
        <f>INDEX([1]EQUIPOS!$A$3:$I$326,MATCH('APUS2 (1001 - 1053)'!A528,[1]EQUIPOS!$A$3:$A$326,0),5)</f>
        <v>2</v>
      </c>
      <c r="G528" s="79">
        <f t="shared" si="79"/>
        <v>2</v>
      </c>
      <c r="H528" s="80">
        <f>I520</f>
        <v>10</v>
      </c>
      <c r="I528" s="81">
        <f t="shared" si="80"/>
        <v>20</v>
      </c>
      <c r="J528" s="64"/>
      <c r="K528" s="70">
        <f t="shared" si="77"/>
        <v>1.5870370811214004E-2</v>
      </c>
      <c r="L528" s="82">
        <f>INDEX([1]EQUIPOS!$A$3:$I$326,MATCH('APUS2 (1001 - 1053)'!A528,[1]EQUIPOS!$A$3:$A$326,0),6)</f>
        <v>4299925210</v>
      </c>
      <c r="M528" s="83" t="str">
        <f>INDEX([1]EQUIPOS!$A$3:$I$326,MATCH('APUS2 (1001 - 1053)'!A528,[1]EQUIPOS!$A$3:$A$326,0),7)</f>
        <v>NP</v>
      </c>
      <c r="N528" s="84">
        <f>INDEX([1]EQUIPOS!$A$3:$I$326,MATCH('APUS2 (1001 - 1053)'!A528,[1]EQUIPOS!$A$3:$A$326,0),8)</f>
        <v>0</v>
      </c>
      <c r="O528" s="85">
        <f>INDEX([1]EQUIPOS!$A$3:$I$326,MATCH('APUS2 (1001 - 1053)'!A528,[1]EQUIPOS!$A$3:$A$326,0),9)</f>
        <v>0</v>
      </c>
      <c r="P528" s="7">
        <f t="shared" si="72"/>
        <v>594</v>
      </c>
      <c r="Q528" s="8"/>
    </row>
    <row r="529" spans="1:17" s="9" customFormat="1" ht="16.5" thickTop="1" thickBot="1" x14ac:dyDescent="0.3">
      <c r="A529" s="1"/>
      <c r="B529" s="75"/>
      <c r="C529" s="76"/>
      <c r="D529" s="77"/>
      <c r="E529" s="78"/>
      <c r="F529" s="79"/>
      <c r="G529" s="86"/>
      <c r="H529" s="80"/>
      <c r="I529" s="81"/>
      <c r="J529" s="64"/>
      <c r="K529" s="87"/>
      <c r="L529" s="82"/>
      <c r="M529" s="83"/>
      <c r="N529" s="84"/>
      <c r="O529" s="85"/>
      <c r="P529" s="7">
        <f t="shared" si="72"/>
        <v>595</v>
      </c>
      <c r="Q529" s="8"/>
    </row>
    <row r="530" spans="1:17" s="9" customFormat="1" ht="16.5" thickTop="1" thickBot="1" x14ac:dyDescent="0.3">
      <c r="A530" s="1"/>
      <c r="B530" s="75"/>
      <c r="C530" s="76"/>
      <c r="D530" s="77"/>
      <c r="E530" s="78"/>
      <c r="F530" s="79"/>
      <c r="G530" s="86"/>
      <c r="H530" s="80"/>
      <c r="I530" s="81"/>
      <c r="J530" s="64"/>
      <c r="K530" s="87"/>
      <c r="L530" s="82"/>
      <c r="M530" s="83"/>
      <c r="N530" s="84"/>
      <c r="O530" s="85"/>
      <c r="P530" s="7">
        <f t="shared" si="72"/>
        <v>596</v>
      </c>
      <c r="Q530" s="8"/>
    </row>
    <row r="531" spans="1:17" s="9" customFormat="1" ht="16.5" thickTop="1" thickBot="1" x14ac:dyDescent="0.3">
      <c r="A531" s="1"/>
      <c r="B531" s="75"/>
      <c r="C531" s="76"/>
      <c r="D531" s="77"/>
      <c r="E531" s="78"/>
      <c r="F531" s="79"/>
      <c r="G531" s="86"/>
      <c r="H531" s="80"/>
      <c r="I531" s="81"/>
      <c r="J531" s="64"/>
      <c r="K531" s="87"/>
      <c r="L531" s="82"/>
      <c r="M531" s="83"/>
      <c r="N531" s="84"/>
      <c r="O531" s="85"/>
      <c r="P531" s="7">
        <f t="shared" si="72"/>
        <v>597</v>
      </c>
      <c r="Q531" s="8"/>
    </row>
    <row r="532" spans="1:17" s="9" customFormat="1" ht="16.5" thickTop="1" thickBot="1" x14ac:dyDescent="0.3">
      <c r="A532" s="1"/>
      <c r="B532" s="75"/>
      <c r="C532" s="76"/>
      <c r="D532" s="77"/>
      <c r="E532" s="78"/>
      <c r="F532" s="79"/>
      <c r="G532" s="86"/>
      <c r="H532" s="80"/>
      <c r="I532" s="81"/>
      <c r="J532" s="64"/>
      <c r="K532" s="87"/>
      <c r="L532" s="82"/>
      <c r="M532" s="83"/>
      <c r="N532" s="84"/>
      <c r="O532" s="85"/>
      <c r="P532" s="7">
        <f t="shared" si="72"/>
        <v>598</v>
      </c>
      <c r="Q532" s="8"/>
    </row>
    <row r="533" spans="1:17" s="9" customFormat="1" ht="16.5" thickTop="1" thickBot="1" x14ac:dyDescent="0.3">
      <c r="A533" s="1"/>
      <c r="B533" s="75"/>
      <c r="C533" s="76"/>
      <c r="D533" s="77"/>
      <c r="E533" s="78"/>
      <c r="F533" s="79"/>
      <c r="G533" s="86"/>
      <c r="H533" s="80"/>
      <c r="I533" s="81"/>
      <c r="J533" s="64"/>
      <c r="K533" s="87"/>
      <c r="L533" s="82"/>
      <c r="M533" s="83"/>
      <c r="N533" s="84"/>
      <c r="O533" s="85"/>
      <c r="P533" s="7">
        <f t="shared" si="72"/>
        <v>599</v>
      </c>
      <c r="Q533" s="8"/>
    </row>
    <row r="534" spans="1:17" s="9" customFormat="1" ht="16.5" thickTop="1" thickBot="1" x14ac:dyDescent="0.3">
      <c r="A534" s="1"/>
      <c r="B534" s="75"/>
      <c r="C534" s="76"/>
      <c r="D534" s="77"/>
      <c r="E534" s="78"/>
      <c r="F534" s="79"/>
      <c r="G534" s="86"/>
      <c r="H534" s="80"/>
      <c r="I534" s="81"/>
      <c r="J534" s="64"/>
      <c r="K534" s="87"/>
      <c r="L534" s="82"/>
      <c r="M534" s="83"/>
      <c r="N534" s="84"/>
      <c r="O534" s="85"/>
      <c r="P534" s="7">
        <f t="shared" si="72"/>
        <v>600</v>
      </c>
      <c r="Q534" s="8"/>
    </row>
    <row r="535" spans="1:17" s="9" customFormat="1" ht="16.5" thickTop="1" thickBot="1" x14ac:dyDescent="0.3">
      <c r="A535" s="1"/>
      <c r="B535" s="75"/>
      <c r="C535" s="76"/>
      <c r="D535" s="77"/>
      <c r="E535" s="78"/>
      <c r="F535" s="79"/>
      <c r="G535" s="86"/>
      <c r="H535" s="80"/>
      <c r="I535" s="81"/>
      <c r="J535" s="64"/>
      <c r="K535" s="87"/>
      <c r="L535" s="82"/>
      <c r="M535" s="83"/>
      <c r="N535" s="84"/>
      <c r="O535" s="85"/>
      <c r="P535" s="7">
        <f t="shared" si="72"/>
        <v>601</v>
      </c>
      <c r="Q535" s="8"/>
    </row>
    <row r="536" spans="1:17" s="9" customFormat="1" ht="16.5" thickTop="1" thickBot="1" x14ac:dyDescent="0.3">
      <c r="A536" s="1"/>
      <c r="B536" s="88"/>
      <c r="C536" s="89"/>
      <c r="D536" s="90"/>
      <c r="E536" s="91"/>
      <c r="F536" s="92"/>
      <c r="G536" s="93"/>
      <c r="H536" s="94"/>
      <c r="I536" s="95"/>
      <c r="J536" s="64"/>
      <c r="K536" s="96"/>
      <c r="L536" s="97"/>
      <c r="M536" s="98"/>
      <c r="N536" s="99"/>
      <c r="O536" s="100"/>
      <c r="P536" s="7">
        <f t="shared" si="72"/>
        <v>602</v>
      </c>
      <c r="Q536" s="8"/>
    </row>
    <row r="537" spans="1:17" s="9" customFormat="1" ht="16.5" thickTop="1" thickBot="1" x14ac:dyDescent="0.3">
      <c r="A537" s="1"/>
      <c r="B537" s="101"/>
      <c r="C537" s="101"/>
      <c r="D537" s="101"/>
      <c r="E537" s="101"/>
      <c r="F537" s="101"/>
      <c r="G537" s="101"/>
      <c r="H537" s="102" t="s">
        <v>29</v>
      </c>
      <c r="I537" s="103">
        <f>SUM(I524:I536)</f>
        <v>80.010000000000005</v>
      </c>
      <c r="J537" s="104"/>
      <c r="K537" s="105">
        <f>SUM(K524:K536)</f>
        <v>6.3489418430261624E-2</v>
      </c>
      <c r="L537" s="106"/>
      <c r="M537" s="107"/>
      <c r="N537" s="108"/>
      <c r="O537" s="105">
        <f>SUM(O524:O536)</f>
        <v>0</v>
      </c>
      <c r="P537" s="7">
        <f t="shared" si="72"/>
        <v>603</v>
      </c>
      <c r="Q537" s="8"/>
    </row>
    <row r="538" spans="1:17" s="9" customFormat="1" ht="16.5" thickTop="1" thickBot="1" x14ac:dyDescent="0.3">
      <c r="A538" s="1"/>
      <c r="B538" s="58" t="s">
        <v>30</v>
      </c>
      <c r="C538" s="109"/>
      <c r="D538" s="109"/>
      <c r="E538" s="109"/>
      <c r="F538" s="109"/>
      <c r="G538" s="109"/>
      <c r="H538" s="110"/>
      <c r="I538" s="111"/>
      <c r="J538" s="60"/>
      <c r="K538" s="61" t="s">
        <v>14</v>
      </c>
      <c r="L538" s="61" t="s">
        <v>15</v>
      </c>
      <c r="M538" s="61" t="s">
        <v>16</v>
      </c>
      <c r="N538" s="61" t="s">
        <v>17</v>
      </c>
      <c r="O538" s="61" t="s">
        <v>18</v>
      </c>
      <c r="P538" s="7">
        <f t="shared" si="72"/>
        <v>604</v>
      </c>
      <c r="Q538" s="8"/>
    </row>
    <row r="539" spans="1:17" s="9" customFormat="1" ht="22.5" thickTop="1" thickBot="1" x14ac:dyDescent="0.3">
      <c r="A539" s="1"/>
      <c r="B539" s="112" t="s">
        <v>31</v>
      </c>
      <c r="C539" s="113"/>
      <c r="D539" s="114"/>
      <c r="E539" s="115" t="s">
        <v>20</v>
      </c>
      <c r="F539" s="115" t="s">
        <v>32</v>
      </c>
      <c r="G539" s="63" t="s">
        <v>33</v>
      </c>
      <c r="H539" s="116" t="s">
        <v>23</v>
      </c>
      <c r="I539" s="116" t="s">
        <v>34</v>
      </c>
      <c r="J539" s="28"/>
      <c r="K539" s="61"/>
      <c r="L539" s="61"/>
      <c r="M539" s="61"/>
      <c r="N539" s="61"/>
      <c r="O539" s="61"/>
      <c r="P539" s="7">
        <f t="shared" si="72"/>
        <v>605</v>
      </c>
      <c r="Q539" s="8"/>
    </row>
    <row r="540" spans="1:17" s="9" customFormat="1" ht="16.5" thickTop="1" thickBot="1" x14ac:dyDescent="0.3">
      <c r="A540" s="1" t="s">
        <v>38</v>
      </c>
      <c r="B540" s="65" t="str">
        <f>INDEX([1]SUELDOS!$B$3:$O$294,MATCH('APUS2 (1001 - 1053)'!A540,[1]SUELDOS!$B$3:$B$294,0),2)</f>
        <v>PEON</v>
      </c>
      <c r="C540" s="66"/>
      <c r="D540" s="67"/>
      <c r="E540" s="68">
        <v>1</v>
      </c>
      <c r="F540" s="68">
        <f>INDEX([1]SUELDOS!$B$3:$O$294,MATCH('APUS2 (1001 - 1053)'!A540,[1]SUELDOS!$B$3:$B$294,0),10)</f>
        <v>4.2300000000000004</v>
      </c>
      <c r="G540" s="79">
        <f t="shared" ref="G540:G543" si="81">+E540*F540</f>
        <v>4.2300000000000004</v>
      </c>
      <c r="H540" s="69">
        <f>I520</f>
        <v>10</v>
      </c>
      <c r="I540" s="81">
        <f t="shared" ref="I540:I543" si="82">G540*H540</f>
        <v>42.300000000000004</v>
      </c>
      <c r="J540" s="64"/>
      <c r="K540" s="70">
        <f t="shared" ref="K540:K543" si="83">((I540*100%)/$I$589)</f>
        <v>3.3565834265717624E-2</v>
      </c>
      <c r="L540" s="117">
        <f>INDEX([1]SUELDOS!$B$3:$O$294,MATCH('APUS2 (1001 - 1053)'!A540,[1]SUELDOS!$B$3:$B$294,0),11)</f>
        <v>851230012</v>
      </c>
      <c r="M540" s="118" t="str">
        <f>INDEX([1]SUELDOS!$B$3:$O$294,MATCH('APUS2 (1001 - 1053)'!A540,[1]SUELDOS!$B$3:$B$294,0),12)</f>
        <v>NP</v>
      </c>
      <c r="N540" s="119">
        <f>INDEX([1]SUELDOS!$B$3:$O$294,MATCH('APUS2 (1001 - 1053)'!A540,[1]SUELDOS!$B$3:$B$294,0),13)</f>
        <v>0</v>
      </c>
      <c r="O540" s="120">
        <f>INDEX([1]SUELDOS!$B$3:$O$294,MATCH('APUS2 (1001 - 1053)'!A540,[1]SUELDOS!$B$3:$B$294,0),14)</f>
        <v>0</v>
      </c>
      <c r="P540" s="7">
        <f t="shared" si="72"/>
        <v>606</v>
      </c>
      <c r="Q540" s="8">
        <f t="shared" ref="Q540" si="84">+Q524</f>
        <v>589</v>
      </c>
    </row>
    <row r="541" spans="1:17" s="9" customFormat="1" ht="16.5" thickTop="1" thickBot="1" x14ac:dyDescent="0.3">
      <c r="A541" s="1" t="s">
        <v>35</v>
      </c>
      <c r="B541" s="75" t="str">
        <f>INDEX([1]SUELDOS!$B$3:$O$294,MATCH('APUS2 (1001 - 1053)'!A541,[1]SUELDOS!$B$3:$B$294,0),2)</f>
        <v xml:space="preserve">ELECTRICISTA O INSTALADOR DE REVESTIMIENTO EN GENERAL </v>
      </c>
      <c r="C541" s="76"/>
      <c r="D541" s="77"/>
      <c r="E541" s="79">
        <v>1</v>
      </c>
      <c r="F541" s="79">
        <f>INDEX([1]SUELDOS!$B$3:$O$294,MATCH('APUS2 (1001 - 1053)'!A541,[1]SUELDOS!$B$3:$B$294,0),10)</f>
        <v>4.28</v>
      </c>
      <c r="G541" s="79">
        <f t="shared" si="81"/>
        <v>4.28</v>
      </c>
      <c r="H541" s="80">
        <f>I520</f>
        <v>10</v>
      </c>
      <c r="I541" s="81">
        <f t="shared" si="82"/>
        <v>42.800000000000004</v>
      </c>
      <c r="J541" s="64"/>
      <c r="K541" s="70">
        <f t="shared" si="83"/>
        <v>3.3962593535997974E-2</v>
      </c>
      <c r="L541" s="82">
        <f>INDEX([1]SUELDOS!$B$3:$O$294,MATCH('APUS2 (1001 - 1053)'!A541,[1]SUELDOS!$B$3:$B$294,0),11)</f>
        <v>546110012</v>
      </c>
      <c r="M541" s="82" t="str">
        <f>INDEX([1]SUELDOS!$B$3:$O$294,MATCH('APUS2 (1001 - 1053)'!A541,[1]SUELDOS!$B$3:$B$294,0),12)</f>
        <v>NP</v>
      </c>
      <c r="N541" s="121">
        <f>INDEX([1]SUELDOS!$B$3:$O$294,MATCH('APUS2 (1001 - 1053)'!A541,[1]SUELDOS!$B$3:$B$294,0),13)</f>
        <v>0</v>
      </c>
      <c r="O541" s="85">
        <f>INDEX([1]SUELDOS!$B$3:$O$294,MATCH('APUS2 (1001 - 1053)'!A541,[1]SUELDOS!$B$3:$B$294,0),14)</f>
        <v>0</v>
      </c>
      <c r="P541" s="7">
        <f t="shared" si="72"/>
        <v>607</v>
      </c>
      <c r="Q541" s="8"/>
    </row>
    <row r="542" spans="1:17" s="9" customFormat="1" ht="16.5" thickTop="1" thickBot="1" x14ac:dyDescent="0.3">
      <c r="A542" s="1" t="s">
        <v>36</v>
      </c>
      <c r="B542" s="75" t="str">
        <f>INDEX([1]SUELDOS!$B$3:$O$294,MATCH('APUS2 (1001 - 1053)'!A542,[1]SUELDOS!$B$3:$B$294,0),2)</f>
        <v>MAESTRO ELECTRICO/LINIERO/SUBESTACIONES</v>
      </c>
      <c r="C542" s="76"/>
      <c r="D542" s="77"/>
      <c r="E542" s="79">
        <v>1</v>
      </c>
      <c r="F542" s="79">
        <f>INDEX([1]SUELDOS!$B$3:$O$294,MATCH('APUS2 (1001 - 1053)'!A542,[1]SUELDOS!$B$3:$B$294,0),10)</f>
        <v>4.75</v>
      </c>
      <c r="G542" s="79">
        <f t="shared" si="81"/>
        <v>4.75</v>
      </c>
      <c r="H542" s="80">
        <f>I520</f>
        <v>10</v>
      </c>
      <c r="I542" s="81">
        <f t="shared" si="82"/>
        <v>47.5</v>
      </c>
      <c r="J542" s="64"/>
      <c r="K542" s="70">
        <f t="shared" si="83"/>
        <v>3.7692130676633261E-2</v>
      </c>
      <c r="L542" s="82">
        <f>INDEX([1]SUELDOS!$B$3:$O$294,MATCH('APUS2 (1001 - 1053)'!A542,[1]SUELDOS!$B$3:$B$294,0),11)</f>
        <v>851230012</v>
      </c>
      <c r="M542" s="82" t="str">
        <f>INDEX([1]SUELDOS!$B$3:$O$294,MATCH('APUS2 (1001 - 1053)'!A542,[1]SUELDOS!$B$3:$B$294,0),12)</f>
        <v>NP</v>
      </c>
      <c r="N542" s="121">
        <f>INDEX([1]SUELDOS!$B$3:$O$294,MATCH('APUS2 (1001 - 1053)'!A542,[1]SUELDOS!$B$3:$B$294,0),13)</f>
        <v>0</v>
      </c>
      <c r="O542" s="85">
        <f>INDEX([1]SUELDOS!$B$3:$O$294,MATCH('APUS2 (1001 - 1053)'!A542,[1]SUELDOS!$B$3:$B$294,0),14)</f>
        <v>0</v>
      </c>
      <c r="P542" s="7">
        <f t="shared" si="72"/>
        <v>608</v>
      </c>
      <c r="Q542" s="8"/>
    </row>
    <row r="543" spans="1:17" s="9" customFormat="1" ht="16.5" thickTop="1" thickBot="1" x14ac:dyDescent="0.3">
      <c r="A543" s="1" t="s">
        <v>37</v>
      </c>
      <c r="B543" s="75" t="str">
        <f>INDEX([1]SUELDOS!$B$3:$O$294,MATCH('APUS2 (1001 - 1053)'!A543,[1]SUELDOS!$B$3:$B$294,0),2)</f>
        <v>SUPERVISOR ELECTRICO GENERAL / SUPERVISOR SANITARIO GENERAL</v>
      </c>
      <c r="C543" s="76"/>
      <c r="D543" s="77"/>
      <c r="E543" s="79">
        <v>1</v>
      </c>
      <c r="F543" s="79">
        <f>INDEX([1]SUELDOS!$B$3:$O$294,MATCH('APUS2 (1001 - 1053)'!A543,[1]SUELDOS!$B$3:$B$294,0),10)</f>
        <v>4.76</v>
      </c>
      <c r="G543" s="79">
        <f t="shared" si="81"/>
        <v>4.76</v>
      </c>
      <c r="H543" s="80">
        <f>I520</f>
        <v>10</v>
      </c>
      <c r="I543" s="81">
        <f t="shared" si="82"/>
        <v>47.599999999999994</v>
      </c>
      <c r="J543" s="64"/>
      <c r="K543" s="70">
        <f t="shared" si="83"/>
        <v>3.7771482530689321E-2</v>
      </c>
      <c r="L543" s="82">
        <f>INDEX([1]SUELDOS!$B$3:$O$294,MATCH('APUS2 (1001 - 1053)'!A543,[1]SUELDOS!$B$3:$B$294,0),11)</f>
        <v>851230012</v>
      </c>
      <c r="M543" s="82" t="str">
        <f>INDEX([1]SUELDOS!$B$3:$O$294,MATCH('APUS2 (1001 - 1053)'!A543,[1]SUELDOS!$B$3:$B$294,0),12)</f>
        <v>NP</v>
      </c>
      <c r="N543" s="121">
        <f>INDEX([1]SUELDOS!$B$3:$O$294,MATCH('APUS2 (1001 - 1053)'!A543,[1]SUELDOS!$B$3:$B$294,0),13)</f>
        <v>0</v>
      </c>
      <c r="O543" s="85">
        <f>INDEX([1]SUELDOS!$B$3:$O$294,MATCH('APUS2 (1001 - 1053)'!A543,[1]SUELDOS!$B$3:$B$294,0),14)</f>
        <v>0</v>
      </c>
      <c r="P543" s="7">
        <f t="shared" si="72"/>
        <v>609</v>
      </c>
      <c r="Q543" s="8"/>
    </row>
    <row r="544" spans="1:17" s="9" customFormat="1" ht="16.5" thickTop="1" thickBot="1" x14ac:dyDescent="0.3">
      <c r="A544" s="1"/>
      <c r="B544" s="75"/>
      <c r="C544" s="76"/>
      <c r="D544" s="77"/>
      <c r="E544" s="79"/>
      <c r="F544" s="79"/>
      <c r="G544" s="79"/>
      <c r="H544" s="80"/>
      <c r="I544" s="81"/>
      <c r="J544" s="64"/>
      <c r="K544" s="70"/>
      <c r="L544" s="82"/>
      <c r="M544" s="82"/>
      <c r="N544" s="121"/>
      <c r="O544" s="85"/>
      <c r="P544" s="7">
        <f t="shared" si="72"/>
        <v>610</v>
      </c>
      <c r="Q544" s="8"/>
    </row>
    <row r="545" spans="1:17" s="9" customFormat="1" ht="16.5" thickTop="1" thickBot="1" x14ac:dyDescent="0.3">
      <c r="A545" s="1"/>
      <c r="B545" s="75"/>
      <c r="C545" s="76"/>
      <c r="D545" s="77"/>
      <c r="E545" s="79"/>
      <c r="F545" s="79"/>
      <c r="G545" s="79"/>
      <c r="H545" s="80"/>
      <c r="I545" s="81"/>
      <c r="J545" s="64"/>
      <c r="K545" s="70"/>
      <c r="L545" s="82"/>
      <c r="M545" s="82"/>
      <c r="N545" s="121"/>
      <c r="O545" s="85"/>
      <c r="P545" s="7">
        <f t="shared" si="72"/>
        <v>611</v>
      </c>
      <c r="Q545" s="8"/>
    </row>
    <row r="546" spans="1:17" s="9" customFormat="1" ht="16.5" thickTop="1" thickBot="1" x14ac:dyDescent="0.3">
      <c r="A546" s="1"/>
      <c r="B546" s="75"/>
      <c r="C546" s="76"/>
      <c r="D546" s="77"/>
      <c r="E546" s="78"/>
      <c r="F546" s="79"/>
      <c r="G546" s="79"/>
      <c r="H546" s="80"/>
      <c r="I546" s="81"/>
      <c r="J546" s="64"/>
      <c r="K546" s="70"/>
      <c r="L546" s="82"/>
      <c r="M546" s="82"/>
      <c r="N546" s="121"/>
      <c r="O546" s="85"/>
      <c r="P546" s="7">
        <f t="shared" ref="P546:P595" si="85">+P545+1</f>
        <v>612</v>
      </c>
      <c r="Q546" s="8"/>
    </row>
    <row r="547" spans="1:17" s="9" customFormat="1" ht="16.5" thickTop="1" thickBot="1" x14ac:dyDescent="0.3">
      <c r="A547" s="1"/>
      <c r="B547" s="75"/>
      <c r="C547" s="76"/>
      <c r="D547" s="77"/>
      <c r="E547" s="78"/>
      <c r="F547" s="79"/>
      <c r="G547" s="79"/>
      <c r="H547" s="80"/>
      <c r="I547" s="81"/>
      <c r="J547" s="64"/>
      <c r="K547" s="87"/>
      <c r="L547" s="82"/>
      <c r="M547" s="82"/>
      <c r="N547" s="121"/>
      <c r="O547" s="85"/>
      <c r="P547" s="7">
        <f t="shared" si="85"/>
        <v>613</v>
      </c>
      <c r="Q547" s="8"/>
    </row>
    <row r="548" spans="1:17" s="9" customFormat="1" ht="16.5" thickTop="1" thickBot="1" x14ac:dyDescent="0.3">
      <c r="A548" s="1"/>
      <c r="B548" s="75"/>
      <c r="C548" s="76"/>
      <c r="D548" s="77"/>
      <c r="E548" s="78"/>
      <c r="F548" s="79"/>
      <c r="G548" s="79"/>
      <c r="H548" s="80"/>
      <c r="I548" s="81"/>
      <c r="J548" s="64"/>
      <c r="K548" s="87"/>
      <c r="L548" s="82"/>
      <c r="M548" s="82"/>
      <c r="N548" s="121"/>
      <c r="O548" s="85"/>
      <c r="P548" s="7">
        <f t="shared" si="85"/>
        <v>614</v>
      </c>
      <c r="Q548" s="8"/>
    </row>
    <row r="549" spans="1:17" s="9" customFormat="1" ht="16.5" thickTop="1" thickBot="1" x14ac:dyDescent="0.3">
      <c r="A549" s="1"/>
      <c r="B549" s="75"/>
      <c r="C549" s="76"/>
      <c r="D549" s="77"/>
      <c r="E549" s="78"/>
      <c r="F549" s="79"/>
      <c r="G549" s="79"/>
      <c r="H549" s="80"/>
      <c r="I549" s="81"/>
      <c r="J549" s="64"/>
      <c r="K549" s="87"/>
      <c r="L549" s="82"/>
      <c r="M549" s="82"/>
      <c r="N549" s="121"/>
      <c r="O549" s="85"/>
      <c r="P549" s="7">
        <f t="shared" si="85"/>
        <v>615</v>
      </c>
      <c r="Q549" s="8"/>
    </row>
    <row r="550" spans="1:17" s="9" customFormat="1" ht="16.5" thickTop="1" thickBot="1" x14ac:dyDescent="0.3">
      <c r="A550" s="1"/>
      <c r="B550" s="75"/>
      <c r="C550" s="76"/>
      <c r="D550" s="77"/>
      <c r="E550" s="78"/>
      <c r="F550" s="79"/>
      <c r="G550" s="79"/>
      <c r="H550" s="80"/>
      <c r="I550" s="81"/>
      <c r="J550" s="64"/>
      <c r="K550" s="87"/>
      <c r="L550" s="82"/>
      <c r="M550" s="82"/>
      <c r="N550" s="121"/>
      <c r="O550" s="85"/>
      <c r="P550" s="7">
        <f t="shared" si="85"/>
        <v>616</v>
      </c>
      <c r="Q550" s="8"/>
    </row>
    <row r="551" spans="1:17" s="9" customFormat="1" ht="16.5" thickTop="1" thickBot="1" x14ac:dyDescent="0.3">
      <c r="A551" s="1"/>
      <c r="B551" s="75"/>
      <c r="C551" s="76"/>
      <c r="D551" s="77"/>
      <c r="E551" s="78"/>
      <c r="F551" s="79"/>
      <c r="G551" s="79"/>
      <c r="H551" s="80"/>
      <c r="I551" s="81"/>
      <c r="J551" s="64"/>
      <c r="K551" s="87"/>
      <c r="L551" s="82"/>
      <c r="M551" s="82"/>
      <c r="N551" s="121"/>
      <c r="O551" s="85"/>
      <c r="P551" s="7">
        <f t="shared" si="85"/>
        <v>617</v>
      </c>
      <c r="Q551" s="8"/>
    </row>
    <row r="552" spans="1:17" s="9" customFormat="1" ht="16.5" thickTop="1" thickBot="1" x14ac:dyDescent="0.3">
      <c r="A552" s="1"/>
      <c r="B552" s="122" t="s">
        <v>26</v>
      </c>
      <c r="C552" s="123"/>
      <c r="D552" s="124"/>
      <c r="E552" s="91" t="s">
        <v>26</v>
      </c>
      <c r="F552" s="125" t="s">
        <v>26</v>
      </c>
      <c r="G552" s="126" t="s">
        <v>26</v>
      </c>
      <c r="H552" s="94" t="s">
        <v>26</v>
      </c>
      <c r="I552" s="127" t="s">
        <v>26</v>
      </c>
      <c r="J552" s="64"/>
      <c r="K552" s="96" t="s">
        <v>26</v>
      </c>
      <c r="L552" s="97" t="s">
        <v>26</v>
      </c>
      <c r="M552" s="98" t="s">
        <v>26</v>
      </c>
      <c r="N552" s="99" t="s">
        <v>26</v>
      </c>
      <c r="O552" s="100" t="s">
        <v>26</v>
      </c>
      <c r="P552" s="7">
        <f t="shared" si="85"/>
        <v>618</v>
      </c>
      <c r="Q552" s="8"/>
    </row>
    <row r="553" spans="1:17" s="9" customFormat="1" ht="16.5" thickTop="1" thickBot="1" x14ac:dyDescent="0.3">
      <c r="A553" s="1"/>
      <c r="B553" s="101"/>
      <c r="C553" s="101"/>
      <c r="D553" s="101"/>
      <c r="E553" s="101"/>
      <c r="F553" s="101"/>
      <c r="G553" s="101"/>
      <c r="H553" s="128" t="s">
        <v>39</v>
      </c>
      <c r="I553" s="103">
        <f>SUM(I540:I552)</f>
        <v>180.20000000000002</v>
      </c>
      <c r="J553" s="104"/>
      <c r="K553" s="105">
        <f>SUM(K540:K552)</f>
        <v>0.14299204100903817</v>
      </c>
      <c r="L553" s="106"/>
      <c r="M553" s="107"/>
      <c r="N553" s="108"/>
      <c r="O553" s="105">
        <f>SUM(O540:O552)</f>
        <v>0</v>
      </c>
      <c r="P553" s="7">
        <f t="shared" si="85"/>
        <v>619</v>
      </c>
      <c r="Q553" s="8"/>
    </row>
    <row r="554" spans="1:17" s="9" customFormat="1" ht="16.5" thickTop="1" thickBot="1" x14ac:dyDescent="0.3">
      <c r="A554" s="1"/>
      <c r="B554" s="58" t="s">
        <v>40</v>
      </c>
      <c r="C554" s="109"/>
      <c r="D554" s="109"/>
      <c r="E554" s="109"/>
      <c r="F554" s="109"/>
      <c r="G554" s="109"/>
      <c r="H554" s="110"/>
      <c r="I554" s="111"/>
      <c r="J554" s="60"/>
      <c r="K554" s="61" t="s">
        <v>14</v>
      </c>
      <c r="L554" s="61" t="s">
        <v>15</v>
      </c>
      <c r="M554" s="61" t="s">
        <v>16</v>
      </c>
      <c r="N554" s="61" t="s">
        <v>17</v>
      </c>
      <c r="O554" s="61" t="s">
        <v>18</v>
      </c>
      <c r="P554" s="7">
        <f t="shared" si="85"/>
        <v>620</v>
      </c>
      <c r="Q554" s="8"/>
    </row>
    <row r="555" spans="1:17" s="9" customFormat="1" ht="22.5" thickTop="1" thickBot="1" x14ac:dyDescent="0.3">
      <c r="A555" s="1"/>
      <c r="B555" s="112" t="s">
        <v>41</v>
      </c>
      <c r="C555" s="113"/>
      <c r="D555" s="113"/>
      <c r="E555" s="114"/>
      <c r="F555" s="63" t="s">
        <v>42</v>
      </c>
      <c r="G555" s="63" t="s">
        <v>20</v>
      </c>
      <c r="H555" s="63" t="s">
        <v>34</v>
      </c>
      <c r="I555" s="63" t="s">
        <v>24</v>
      </c>
      <c r="J555" s="28"/>
      <c r="K555" s="61"/>
      <c r="L555" s="61"/>
      <c r="M555" s="61"/>
      <c r="N555" s="61"/>
      <c r="O555" s="61"/>
      <c r="P555" s="7">
        <f t="shared" si="85"/>
        <v>621</v>
      </c>
      <c r="Q555" s="8"/>
    </row>
    <row r="556" spans="1:17" s="9" customFormat="1" ht="15.75" thickTop="1" x14ac:dyDescent="0.25">
      <c r="A556" s="1" t="s">
        <v>87</v>
      </c>
      <c r="B556" s="129" t="str">
        <f>INDEX('[1]MATERIAL-TRANSPORTE'!$A$3:$K$1016,MATCH('APUS2 (1001 - 1053)'!A556,'[1]MATERIAL-TRANSPORTE'!$A$3:$A$1016,0),2)</f>
        <v>CABLE FIBRA OPTICA ADADSS 24 HILOS</v>
      </c>
      <c r="C556" s="130"/>
      <c r="D556" s="130"/>
      <c r="E556" s="131"/>
      <c r="F556" s="132" t="str">
        <f>INDEX('[1]MATERIAL-TRANSPORTE'!$A$3:$K$1016,MATCH('APUS2 (1001 - 1053)'!A556,'[1]MATERIAL-TRANSPORTE'!$A$3:$A$1016,0),6)</f>
        <v>km</v>
      </c>
      <c r="G556" s="80">
        <v>1</v>
      </c>
      <c r="H556" s="80">
        <f>INDEX('[1]MATERIAL-TRANSPORTE'!$A$3:$K$1016,MATCH('APUS2 (1001 - 1053)'!A556,'[1]MATERIAL-TRANSPORTE'!$A$3:$A$1016,0),7)</f>
        <v>1000</v>
      </c>
      <c r="I556" s="81">
        <f>G556*H556</f>
        <v>1000</v>
      </c>
      <c r="J556" s="64"/>
      <c r="K556" s="70">
        <f t="shared" ref="K556" si="86">((I556*100%)/$I$589)</f>
        <v>0.79351854056070015</v>
      </c>
      <c r="L556" s="82" t="str">
        <f>INDEX('[1]MATERIAL-TRANSPORTE'!$A$3:$K$1016,MATCH('APUS2 (1001 - 1053)'!A556,'[1]MATERIAL-TRANSPORTE'!$A$3:$A$1016,0),8)</f>
        <v>463400026</v>
      </c>
      <c r="M556" s="83" t="str">
        <f>INDEX('[1]MATERIAL-TRANSPORTE'!$A$3:$K$1016,MATCH('APUS2 (1001 - 1053)'!A556,'[1]MATERIAL-TRANSPORTE'!$A$3:$A$1016,0),9)</f>
        <v>NP</v>
      </c>
      <c r="N556" s="84">
        <f>INDEX('[1]MATERIAL-TRANSPORTE'!$A$3:$K$1016,MATCH('APUS2 (1001 - 1053)'!A556,'[1]MATERIAL-TRANSPORTE'!$A$3:$A$1016,0),10)</f>
        <v>0</v>
      </c>
      <c r="O556" s="85">
        <f>INDEX('[1]MATERIAL-TRANSPORTE'!$A$3:$K$1016,MATCH('APUS2 (1001 - 1053)'!A556,'[1]MATERIAL-TRANSPORTE'!$A$3:$A$1016,0),11)</f>
        <v>0</v>
      </c>
      <c r="P556" s="7">
        <f t="shared" si="85"/>
        <v>622</v>
      </c>
      <c r="Q556" s="8">
        <f t="shared" ref="Q556" si="87">+Q540</f>
        <v>589</v>
      </c>
    </row>
    <row r="557" spans="1:17" s="9" customFormat="1" x14ac:dyDescent="0.25">
      <c r="A557" s="1"/>
      <c r="B557" s="129"/>
      <c r="C557" s="130"/>
      <c r="D557" s="130"/>
      <c r="E557" s="131"/>
      <c r="F557" s="132"/>
      <c r="G557" s="80"/>
      <c r="H557" s="80"/>
      <c r="I557" s="81"/>
      <c r="J557" s="64"/>
      <c r="K557" s="87"/>
      <c r="L557" s="82"/>
      <c r="M557" s="83"/>
      <c r="N557" s="84"/>
      <c r="O557" s="85"/>
      <c r="P557" s="7">
        <f t="shared" si="85"/>
        <v>623</v>
      </c>
      <c r="Q557" s="8"/>
    </row>
    <row r="558" spans="1:17" s="9" customFormat="1" x14ac:dyDescent="0.25">
      <c r="A558" s="1"/>
      <c r="B558" s="129"/>
      <c r="C558" s="130"/>
      <c r="D558" s="130"/>
      <c r="E558" s="131"/>
      <c r="F558" s="132"/>
      <c r="G558" s="80"/>
      <c r="H558" s="80"/>
      <c r="I558" s="81"/>
      <c r="J558" s="64"/>
      <c r="K558" s="87"/>
      <c r="L558" s="82"/>
      <c r="M558" s="83"/>
      <c r="N558" s="84"/>
      <c r="O558" s="85"/>
      <c r="P558" s="7">
        <f t="shared" si="85"/>
        <v>624</v>
      </c>
      <c r="Q558" s="8"/>
    </row>
    <row r="559" spans="1:17" s="9" customFormat="1" x14ac:dyDescent="0.25">
      <c r="A559" s="1"/>
      <c r="B559" s="129"/>
      <c r="C559" s="130"/>
      <c r="D559" s="130"/>
      <c r="E559" s="131"/>
      <c r="F559" s="132"/>
      <c r="G559" s="80"/>
      <c r="H559" s="80"/>
      <c r="I559" s="81"/>
      <c r="J559" s="64"/>
      <c r="K559" s="87"/>
      <c r="L559" s="82"/>
      <c r="M559" s="83"/>
      <c r="N559" s="84"/>
      <c r="O559" s="85"/>
      <c r="P559" s="7">
        <f t="shared" si="85"/>
        <v>625</v>
      </c>
      <c r="Q559" s="8"/>
    </row>
    <row r="560" spans="1:17" s="9" customFormat="1" x14ac:dyDescent="0.25">
      <c r="A560" s="1"/>
      <c r="B560" s="129"/>
      <c r="C560" s="130"/>
      <c r="D560" s="130"/>
      <c r="E560" s="131"/>
      <c r="F560" s="132"/>
      <c r="G560" s="80"/>
      <c r="H560" s="80"/>
      <c r="I560" s="81"/>
      <c r="J560" s="64"/>
      <c r="K560" s="87"/>
      <c r="L560" s="82"/>
      <c r="M560" s="83"/>
      <c r="N560" s="84"/>
      <c r="O560" s="85"/>
      <c r="P560" s="7">
        <f t="shared" si="85"/>
        <v>626</v>
      </c>
      <c r="Q560" s="8"/>
    </row>
    <row r="561" spans="1:17" s="9" customFormat="1" x14ac:dyDescent="0.25">
      <c r="A561" s="1"/>
      <c r="B561" s="129"/>
      <c r="C561" s="130"/>
      <c r="D561" s="130"/>
      <c r="E561" s="131"/>
      <c r="F561" s="132"/>
      <c r="G561" s="80"/>
      <c r="H561" s="80"/>
      <c r="I561" s="81"/>
      <c r="J561" s="64"/>
      <c r="K561" s="87"/>
      <c r="L561" s="82"/>
      <c r="M561" s="83"/>
      <c r="N561" s="84"/>
      <c r="O561" s="85"/>
      <c r="P561" s="7">
        <f t="shared" si="85"/>
        <v>627</v>
      </c>
      <c r="Q561" s="8"/>
    </row>
    <row r="562" spans="1:17" s="9" customFormat="1" x14ac:dyDescent="0.25">
      <c r="A562" s="1"/>
      <c r="B562" s="129"/>
      <c r="C562" s="130"/>
      <c r="D562" s="130"/>
      <c r="E562" s="131"/>
      <c r="F562" s="132"/>
      <c r="G562" s="80"/>
      <c r="H562" s="80"/>
      <c r="I562" s="81"/>
      <c r="J562" s="64"/>
      <c r="K562" s="87"/>
      <c r="L562" s="82"/>
      <c r="M562" s="83"/>
      <c r="N562" s="84"/>
      <c r="O562" s="85"/>
      <c r="P562" s="7">
        <f t="shared" si="85"/>
        <v>628</v>
      </c>
      <c r="Q562" s="8"/>
    </row>
    <row r="563" spans="1:17" s="9" customFormat="1" x14ac:dyDescent="0.25">
      <c r="A563" s="1"/>
      <c r="B563" s="129"/>
      <c r="C563" s="130"/>
      <c r="D563" s="130"/>
      <c r="E563" s="131"/>
      <c r="F563" s="132"/>
      <c r="G563" s="80"/>
      <c r="H563" s="80"/>
      <c r="I563" s="81"/>
      <c r="J563" s="64"/>
      <c r="K563" s="87"/>
      <c r="L563" s="82"/>
      <c r="M563" s="83"/>
      <c r="N563" s="84"/>
      <c r="O563" s="85"/>
      <c r="P563" s="7">
        <f t="shared" si="85"/>
        <v>629</v>
      </c>
      <c r="Q563" s="8"/>
    </row>
    <row r="564" spans="1:17" s="9" customFormat="1" x14ac:dyDescent="0.25">
      <c r="A564" s="1"/>
      <c r="B564" s="129"/>
      <c r="C564" s="130"/>
      <c r="D564" s="130"/>
      <c r="E564" s="131"/>
      <c r="F564" s="132"/>
      <c r="G564" s="80"/>
      <c r="H564" s="80"/>
      <c r="I564" s="81"/>
      <c r="J564" s="64"/>
      <c r="K564" s="87"/>
      <c r="L564" s="82"/>
      <c r="M564" s="83"/>
      <c r="N564" s="84"/>
      <c r="O564" s="85"/>
      <c r="P564" s="7">
        <f t="shared" si="85"/>
        <v>630</v>
      </c>
      <c r="Q564" s="8"/>
    </row>
    <row r="565" spans="1:17" s="9" customFormat="1" x14ac:dyDescent="0.25">
      <c r="A565" s="1"/>
      <c r="B565" s="129"/>
      <c r="C565" s="130"/>
      <c r="D565" s="130"/>
      <c r="E565" s="131"/>
      <c r="F565" s="132"/>
      <c r="G565" s="80"/>
      <c r="H565" s="80"/>
      <c r="I565" s="81"/>
      <c r="J565" s="64"/>
      <c r="K565" s="87"/>
      <c r="L565" s="82"/>
      <c r="M565" s="83"/>
      <c r="N565" s="84"/>
      <c r="O565" s="85"/>
      <c r="P565" s="7">
        <f t="shared" si="85"/>
        <v>631</v>
      </c>
      <c r="Q565" s="8"/>
    </row>
    <row r="566" spans="1:17" s="9" customFormat="1" x14ac:dyDescent="0.25">
      <c r="A566" s="1"/>
      <c r="B566" s="129"/>
      <c r="C566" s="130"/>
      <c r="D566" s="130"/>
      <c r="E566" s="131"/>
      <c r="F566" s="132"/>
      <c r="G566" s="80"/>
      <c r="H566" s="80"/>
      <c r="I566" s="81"/>
      <c r="J566" s="64"/>
      <c r="K566" s="87"/>
      <c r="L566" s="82"/>
      <c r="M566" s="83"/>
      <c r="N566" s="84"/>
      <c r="O566" s="85"/>
      <c r="P566" s="7">
        <f t="shared" si="85"/>
        <v>632</v>
      </c>
      <c r="Q566" s="8"/>
    </row>
    <row r="567" spans="1:17" s="9" customFormat="1" x14ac:dyDescent="0.25">
      <c r="A567" s="1"/>
      <c r="B567" s="129"/>
      <c r="C567" s="130"/>
      <c r="D567" s="130"/>
      <c r="E567" s="131"/>
      <c r="F567" s="132"/>
      <c r="G567" s="80"/>
      <c r="H567" s="80"/>
      <c r="I567" s="81"/>
      <c r="J567" s="64"/>
      <c r="K567" s="87"/>
      <c r="L567" s="82"/>
      <c r="M567" s="83"/>
      <c r="N567" s="84"/>
      <c r="O567" s="85"/>
      <c r="P567" s="7">
        <f t="shared" si="85"/>
        <v>633</v>
      </c>
      <c r="Q567" s="8"/>
    </row>
    <row r="568" spans="1:17" s="9" customFormat="1" x14ac:dyDescent="0.25">
      <c r="A568" s="1"/>
      <c r="B568" s="129"/>
      <c r="C568" s="130"/>
      <c r="D568" s="130"/>
      <c r="E568" s="131"/>
      <c r="F568" s="132"/>
      <c r="G568" s="80"/>
      <c r="H568" s="80"/>
      <c r="I568" s="81"/>
      <c r="J568" s="64"/>
      <c r="K568" s="87"/>
      <c r="L568" s="82"/>
      <c r="M568" s="83"/>
      <c r="N568" s="84"/>
      <c r="O568" s="85"/>
      <c r="P568" s="7">
        <f t="shared" si="85"/>
        <v>634</v>
      </c>
      <c r="Q568" s="8"/>
    </row>
    <row r="569" spans="1:17" s="9" customFormat="1" x14ac:dyDescent="0.25">
      <c r="A569" s="1"/>
      <c r="B569" s="129"/>
      <c r="C569" s="130"/>
      <c r="D569" s="130"/>
      <c r="E569" s="131"/>
      <c r="F569" s="132"/>
      <c r="G569" s="80"/>
      <c r="H569" s="80"/>
      <c r="I569" s="81"/>
      <c r="J569" s="64"/>
      <c r="K569" s="87"/>
      <c r="L569" s="82"/>
      <c r="M569" s="83"/>
      <c r="N569" s="84"/>
      <c r="O569" s="85"/>
      <c r="P569" s="7">
        <f t="shared" si="85"/>
        <v>635</v>
      </c>
      <c r="Q569" s="8"/>
    </row>
    <row r="570" spans="1:17" s="9" customFormat="1" x14ac:dyDescent="0.25">
      <c r="A570" s="1"/>
      <c r="B570" s="129"/>
      <c r="C570" s="130"/>
      <c r="D570" s="130"/>
      <c r="E570" s="131"/>
      <c r="F570" s="132"/>
      <c r="G570" s="80"/>
      <c r="H570" s="80"/>
      <c r="I570" s="81"/>
      <c r="J570" s="64"/>
      <c r="K570" s="87"/>
      <c r="L570" s="82"/>
      <c r="M570" s="83"/>
      <c r="N570" s="84"/>
      <c r="O570" s="85"/>
      <c r="P570" s="7">
        <f t="shared" si="85"/>
        <v>636</v>
      </c>
      <c r="Q570" s="8"/>
    </row>
    <row r="571" spans="1:17" s="9" customFormat="1" x14ac:dyDescent="0.25">
      <c r="A571" s="1"/>
      <c r="B571" s="129"/>
      <c r="C571" s="130"/>
      <c r="D571" s="130"/>
      <c r="E571" s="131"/>
      <c r="F571" s="132"/>
      <c r="G571" s="80"/>
      <c r="H571" s="80"/>
      <c r="I571" s="81"/>
      <c r="J571" s="64"/>
      <c r="K571" s="87"/>
      <c r="L571" s="82"/>
      <c r="M571" s="83"/>
      <c r="N571" s="84"/>
      <c r="O571" s="85"/>
      <c r="P571" s="7">
        <f t="shared" si="85"/>
        <v>637</v>
      </c>
      <c r="Q571" s="8"/>
    </row>
    <row r="572" spans="1:17" s="9" customFormat="1" x14ac:dyDescent="0.25">
      <c r="A572" s="1"/>
      <c r="B572" s="129"/>
      <c r="C572" s="130"/>
      <c r="D572" s="130"/>
      <c r="E572" s="131"/>
      <c r="F572" s="132"/>
      <c r="G572" s="80"/>
      <c r="H572" s="80"/>
      <c r="I572" s="81"/>
      <c r="J572" s="64"/>
      <c r="K572" s="87"/>
      <c r="L572" s="82"/>
      <c r="M572" s="83"/>
      <c r="N572" s="84"/>
      <c r="O572" s="85"/>
      <c r="P572" s="7">
        <f t="shared" si="85"/>
        <v>638</v>
      </c>
      <c r="Q572" s="8"/>
    </row>
    <row r="573" spans="1:17" s="9" customFormat="1" x14ac:dyDescent="0.25">
      <c r="A573" s="1"/>
      <c r="B573" s="129" t="s">
        <v>26</v>
      </c>
      <c r="C573" s="130"/>
      <c r="D573" s="130"/>
      <c r="E573" s="131"/>
      <c r="F573" s="132" t="s">
        <v>26</v>
      </c>
      <c r="G573" s="80" t="s">
        <v>26</v>
      </c>
      <c r="H573" s="80" t="s">
        <v>26</v>
      </c>
      <c r="I573" s="81" t="s">
        <v>26</v>
      </c>
      <c r="J573" s="64"/>
      <c r="K573" s="87" t="s">
        <v>26</v>
      </c>
      <c r="L573" s="82" t="s">
        <v>26</v>
      </c>
      <c r="M573" s="83" t="s">
        <v>26</v>
      </c>
      <c r="N573" s="84" t="s">
        <v>26</v>
      </c>
      <c r="O573" s="85" t="s">
        <v>26</v>
      </c>
      <c r="P573" s="7">
        <f t="shared" si="85"/>
        <v>639</v>
      </c>
      <c r="Q573" s="8"/>
    </row>
    <row r="574" spans="1:17" s="9" customFormat="1" x14ac:dyDescent="0.25">
      <c r="A574" s="1"/>
      <c r="B574" s="129" t="s">
        <v>26</v>
      </c>
      <c r="C574" s="130"/>
      <c r="D574" s="130"/>
      <c r="E574" s="131"/>
      <c r="F574" s="132" t="s">
        <v>26</v>
      </c>
      <c r="G574" s="80" t="s">
        <v>26</v>
      </c>
      <c r="H574" s="80" t="s">
        <v>26</v>
      </c>
      <c r="I574" s="81" t="s">
        <v>26</v>
      </c>
      <c r="J574" s="64"/>
      <c r="K574" s="87" t="s">
        <v>26</v>
      </c>
      <c r="L574" s="82" t="s">
        <v>26</v>
      </c>
      <c r="M574" s="83" t="s">
        <v>26</v>
      </c>
      <c r="N574" s="84" t="s">
        <v>26</v>
      </c>
      <c r="O574" s="85" t="s">
        <v>26</v>
      </c>
      <c r="P574" s="7">
        <f t="shared" si="85"/>
        <v>640</v>
      </c>
      <c r="Q574" s="8"/>
    </row>
    <row r="575" spans="1:17" s="9" customFormat="1" x14ac:dyDescent="0.25">
      <c r="A575" s="1"/>
      <c r="B575" s="129" t="s">
        <v>26</v>
      </c>
      <c r="C575" s="130"/>
      <c r="D575" s="130"/>
      <c r="E575" s="131"/>
      <c r="F575" s="132" t="s">
        <v>26</v>
      </c>
      <c r="G575" s="80" t="s">
        <v>26</v>
      </c>
      <c r="H575" s="80" t="s">
        <v>26</v>
      </c>
      <c r="I575" s="81" t="s">
        <v>26</v>
      </c>
      <c r="J575" s="64"/>
      <c r="K575" s="87" t="s">
        <v>26</v>
      </c>
      <c r="L575" s="82" t="s">
        <v>26</v>
      </c>
      <c r="M575" s="83" t="s">
        <v>26</v>
      </c>
      <c r="N575" s="84" t="s">
        <v>26</v>
      </c>
      <c r="O575" s="85" t="s">
        <v>26</v>
      </c>
      <c r="P575" s="7">
        <f t="shared" si="85"/>
        <v>641</v>
      </c>
      <c r="Q575" s="8"/>
    </row>
    <row r="576" spans="1:17" s="9" customFormat="1" x14ac:dyDescent="0.25">
      <c r="A576" s="1"/>
      <c r="B576" s="129" t="s">
        <v>26</v>
      </c>
      <c r="C576" s="130"/>
      <c r="D576" s="130"/>
      <c r="E576" s="131"/>
      <c r="F576" s="132" t="s">
        <v>26</v>
      </c>
      <c r="G576" s="80" t="s">
        <v>26</v>
      </c>
      <c r="H576" s="80" t="s">
        <v>26</v>
      </c>
      <c r="I576" s="81" t="s">
        <v>26</v>
      </c>
      <c r="J576" s="64"/>
      <c r="K576" s="87" t="s">
        <v>26</v>
      </c>
      <c r="L576" s="82" t="s">
        <v>26</v>
      </c>
      <c r="M576" s="83" t="s">
        <v>26</v>
      </c>
      <c r="N576" s="84" t="s">
        <v>26</v>
      </c>
      <c r="O576" s="85" t="s">
        <v>26</v>
      </c>
      <c r="P576" s="7">
        <f t="shared" si="85"/>
        <v>642</v>
      </c>
      <c r="Q576" s="8"/>
    </row>
    <row r="577" spans="1:17" s="9" customFormat="1" x14ac:dyDescent="0.25">
      <c r="A577" s="1"/>
      <c r="B577" s="129" t="s">
        <v>26</v>
      </c>
      <c r="C577" s="130"/>
      <c r="D577" s="130"/>
      <c r="E577" s="131"/>
      <c r="F577" s="132" t="s">
        <v>26</v>
      </c>
      <c r="G577" s="80" t="s">
        <v>26</v>
      </c>
      <c r="H577" s="80" t="s">
        <v>26</v>
      </c>
      <c r="I577" s="81" t="s">
        <v>26</v>
      </c>
      <c r="J577" s="64"/>
      <c r="K577" s="87" t="s">
        <v>26</v>
      </c>
      <c r="L577" s="82" t="s">
        <v>26</v>
      </c>
      <c r="M577" s="83" t="s">
        <v>26</v>
      </c>
      <c r="N577" s="84" t="s">
        <v>26</v>
      </c>
      <c r="O577" s="85" t="s">
        <v>26</v>
      </c>
      <c r="P577" s="7">
        <f t="shared" si="85"/>
        <v>643</v>
      </c>
      <c r="Q577" s="8"/>
    </row>
    <row r="578" spans="1:17" s="9" customFormat="1" x14ac:dyDescent="0.25">
      <c r="A578" s="1"/>
      <c r="B578" s="129" t="s">
        <v>26</v>
      </c>
      <c r="C578" s="130"/>
      <c r="D578" s="130"/>
      <c r="E578" s="131"/>
      <c r="F578" s="132" t="s">
        <v>26</v>
      </c>
      <c r="G578" s="80" t="s">
        <v>26</v>
      </c>
      <c r="H578" s="80" t="s">
        <v>26</v>
      </c>
      <c r="I578" s="81" t="s">
        <v>26</v>
      </c>
      <c r="J578" s="64"/>
      <c r="K578" s="87" t="s">
        <v>26</v>
      </c>
      <c r="L578" s="82" t="s">
        <v>26</v>
      </c>
      <c r="M578" s="83" t="s">
        <v>26</v>
      </c>
      <c r="N578" s="84" t="s">
        <v>26</v>
      </c>
      <c r="O578" s="85" t="s">
        <v>26</v>
      </c>
      <c r="P578" s="7">
        <f t="shared" si="85"/>
        <v>644</v>
      </c>
      <c r="Q578" s="8"/>
    </row>
    <row r="579" spans="1:17" s="9" customFormat="1" x14ac:dyDescent="0.25">
      <c r="A579" s="1"/>
      <c r="B579" s="129" t="s">
        <v>26</v>
      </c>
      <c r="C579" s="130"/>
      <c r="D579" s="130"/>
      <c r="E579" s="131"/>
      <c r="F579" s="132" t="s">
        <v>26</v>
      </c>
      <c r="G579" s="80" t="s">
        <v>26</v>
      </c>
      <c r="H579" s="80" t="s">
        <v>26</v>
      </c>
      <c r="I579" s="81" t="s">
        <v>26</v>
      </c>
      <c r="J579" s="64"/>
      <c r="K579" s="87" t="s">
        <v>26</v>
      </c>
      <c r="L579" s="82" t="s">
        <v>26</v>
      </c>
      <c r="M579" s="83" t="s">
        <v>26</v>
      </c>
      <c r="N579" s="84" t="s">
        <v>26</v>
      </c>
      <c r="O579" s="85" t="s">
        <v>26</v>
      </c>
      <c r="P579" s="7">
        <f t="shared" si="85"/>
        <v>645</v>
      </c>
      <c r="Q579" s="8"/>
    </row>
    <row r="580" spans="1:17" s="9" customFormat="1" x14ac:dyDescent="0.25">
      <c r="A580" s="1"/>
      <c r="B580" s="129" t="s">
        <v>26</v>
      </c>
      <c r="C580" s="130"/>
      <c r="D580" s="130"/>
      <c r="E580" s="131"/>
      <c r="F580" s="132" t="s">
        <v>26</v>
      </c>
      <c r="G580" s="80" t="s">
        <v>26</v>
      </c>
      <c r="H580" s="80" t="s">
        <v>26</v>
      </c>
      <c r="I580" s="81" t="s">
        <v>26</v>
      </c>
      <c r="J580" s="64"/>
      <c r="K580" s="87" t="s">
        <v>26</v>
      </c>
      <c r="L580" s="82" t="s">
        <v>26</v>
      </c>
      <c r="M580" s="83" t="s">
        <v>26</v>
      </c>
      <c r="N580" s="84" t="s">
        <v>26</v>
      </c>
      <c r="O580" s="85" t="s">
        <v>26</v>
      </c>
      <c r="P580" s="7">
        <f t="shared" si="85"/>
        <v>646</v>
      </c>
      <c r="Q580" s="8"/>
    </row>
    <row r="581" spans="1:17" s="9" customFormat="1" ht="15.75" thickBot="1" x14ac:dyDescent="0.3">
      <c r="A581" s="1"/>
      <c r="B581" s="122" t="s">
        <v>26</v>
      </c>
      <c r="C581" s="123"/>
      <c r="D581" s="123"/>
      <c r="E581" s="124"/>
      <c r="F581" s="133" t="s">
        <v>26</v>
      </c>
      <c r="G581" s="94" t="s">
        <v>26</v>
      </c>
      <c r="H581" s="94" t="s">
        <v>26</v>
      </c>
      <c r="I581" s="95" t="s">
        <v>26</v>
      </c>
      <c r="J581" s="64"/>
      <c r="K581" s="96" t="s">
        <v>26</v>
      </c>
      <c r="L581" s="97" t="s">
        <v>26</v>
      </c>
      <c r="M581" s="98" t="s">
        <v>26</v>
      </c>
      <c r="N581" s="99" t="s">
        <v>26</v>
      </c>
      <c r="O581" s="100" t="s">
        <v>26</v>
      </c>
      <c r="P581" s="7">
        <f t="shared" si="85"/>
        <v>647</v>
      </c>
      <c r="Q581" s="8"/>
    </row>
    <row r="582" spans="1:17" s="9" customFormat="1" ht="16.5" thickTop="1" thickBot="1" x14ac:dyDescent="0.3">
      <c r="A582" s="1"/>
      <c r="B582" s="101"/>
      <c r="C582" s="101"/>
      <c r="D582" s="101"/>
      <c r="E582" s="101"/>
      <c r="F582" s="101"/>
      <c r="G582" s="101"/>
      <c r="H582" s="128" t="s">
        <v>50</v>
      </c>
      <c r="I582" s="103">
        <f>SUM(I556:I581)</f>
        <v>1000</v>
      </c>
      <c r="J582" s="104"/>
      <c r="K582" s="105">
        <f>SUM(K556:K581)</f>
        <v>0.79351854056070015</v>
      </c>
      <c r="L582" s="106"/>
      <c r="M582" s="107"/>
      <c r="N582" s="108"/>
      <c r="O582" s="105">
        <f>SUM(O556:O581)</f>
        <v>0</v>
      </c>
      <c r="P582" s="7">
        <f t="shared" si="85"/>
        <v>648</v>
      </c>
      <c r="Q582" s="8"/>
    </row>
    <row r="583" spans="1:17" s="9" customFormat="1" ht="16.5" thickTop="1" thickBot="1" x14ac:dyDescent="0.3">
      <c r="A583" s="1"/>
      <c r="B583" s="58" t="s">
        <v>51</v>
      </c>
      <c r="C583" s="109"/>
      <c r="D583" s="109"/>
      <c r="E583" s="109"/>
      <c r="F583" s="109"/>
      <c r="G583" s="109"/>
      <c r="H583" s="110"/>
      <c r="I583" s="111"/>
      <c r="J583" s="60"/>
      <c r="K583" s="134" t="s">
        <v>14</v>
      </c>
      <c r="L583" s="61" t="s">
        <v>15</v>
      </c>
      <c r="M583" s="61" t="s">
        <v>16</v>
      </c>
      <c r="N583" s="61" t="s">
        <v>17</v>
      </c>
      <c r="O583" s="61" t="s">
        <v>18</v>
      </c>
      <c r="P583" s="7">
        <f t="shared" si="85"/>
        <v>649</v>
      </c>
      <c r="Q583" s="8"/>
    </row>
    <row r="584" spans="1:17" s="9" customFormat="1" ht="22.5" thickTop="1" thickBot="1" x14ac:dyDescent="0.3">
      <c r="A584" s="1"/>
      <c r="B584" s="112" t="s">
        <v>52</v>
      </c>
      <c r="C584" s="113"/>
      <c r="D584" s="113"/>
      <c r="E584" s="114"/>
      <c r="F584" s="115" t="s">
        <v>42</v>
      </c>
      <c r="G584" s="63" t="s">
        <v>20</v>
      </c>
      <c r="H584" s="63" t="s">
        <v>34</v>
      </c>
      <c r="I584" s="63" t="s">
        <v>34</v>
      </c>
      <c r="J584" s="28"/>
      <c r="K584" s="135"/>
      <c r="L584" s="61"/>
      <c r="M584" s="61"/>
      <c r="N584" s="61"/>
      <c r="O584" s="61"/>
      <c r="P584" s="7">
        <f t="shared" si="85"/>
        <v>650</v>
      </c>
      <c r="Q584" s="8"/>
    </row>
    <row r="585" spans="1:17" s="9" customFormat="1" ht="15.75" thickTop="1" x14ac:dyDescent="0.25">
      <c r="A585" s="1"/>
      <c r="B585" s="136"/>
      <c r="C585" s="137"/>
      <c r="D585" s="137"/>
      <c r="E585" s="138"/>
      <c r="F585" s="139"/>
      <c r="G585" s="69"/>
      <c r="H585" s="69"/>
      <c r="I585" s="81"/>
      <c r="J585" s="64"/>
      <c r="K585" s="70"/>
      <c r="L585" s="117"/>
      <c r="M585" s="118"/>
      <c r="N585" s="119"/>
      <c r="O585" s="120"/>
      <c r="P585" s="7">
        <f t="shared" si="85"/>
        <v>651</v>
      </c>
      <c r="Q585" s="8">
        <f t="shared" ref="Q585" si="88">+Q556</f>
        <v>589</v>
      </c>
    </row>
    <row r="586" spans="1:17" s="9" customFormat="1" ht="15.75" thickBot="1" x14ac:dyDescent="0.3">
      <c r="A586" s="1"/>
      <c r="B586" s="140" t="s">
        <v>26</v>
      </c>
      <c r="C586" s="141"/>
      <c r="D586" s="141"/>
      <c r="E586" s="142"/>
      <c r="F586" s="143">
        <v>0</v>
      </c>
      <c r="G586" s="144" t="s">
        <v>26</v>
      </c>
      <c r="H586" s="143">
        <v>0</v>
      </c>
      <c r="I586" s="143">
        <v>0</v>
      </c>
      <c r="J586" s="64"/>
      <c r="K586" s="145" t="s">
        <v>26</v>
      </c>
      <c r="L586" s="146" t="s">
        <v>26</v>
      </c>
      <c r="M586" s="147" t="s">
        <v>26</v>
      </c>
      <c r="N586" s="143">
        <v>0</v>
      </c>
      <c r="O586" s="143">
        <v>0</v>
      </c>
      <c r="P586" s="7">
        <f t="shared" si="85"/>
        <v>652</v>
      </c>
      <c r="Q586" s="8"/>
    </row>
    <row r="587" spans="1:17" s="9" customFormat="1" ht="16.5" thickTop="1" thickBot="1" x14ac:dyDescent="0.3">
      <c r="A587" s="1"/>
      <c r="B587" s="101"/>
      <c r="C587" s="101"/>
      <c r="D587" s="101"/>
      <c r="E587" s="101"/>
      <c r="F587" s="101"/>
      <c r="G587" s="101"/>
      <c r="H587" s="128" t="s">
        <v>53</v>
      </c>
      <c r="I587" s="103">
        <f>SUM(I585:I586)</f>
        <v>0</v>
      </c>
      <c r="J587" s="28"/>
      <c r="K587" s="148">
        <f>SUM(K585:K586)</f>
        <v>0</v>
      </c>
      <c r="L587" s="149"/>
      <c r="M587" s="150"/>
      <c r="N587" s="151"/>
      <c r="O587" s="148">
        <f>SUM(O585:O586)</f>
        <v>0</v>
      </c>
      <c r="P587" s="7">
        <f t="shared" si="85"/>
        <v>653</v>
      </c>
      <c r="Q587" s="8"/>
    </row>
    <row r="588" spans="1:17" s="9" customFormat="1" ht="16.5" thickTop="1" thickBot="1" x14ac:dyDescent="0.3">
      <c r="A588" s="1"/>
      <c r="B588" s="28"/>
      <c r="C588" s="28"/>
      <c r="D588" s="28"/>
      <c r="E588" s="152"/>
      <c r="F588" s="152"/>
      <c r="G588" s="152"/>
      <c r="H588" s="153"/>
      <c r="I588" s="154"/>
      <c r="J588" s="28"/>
      <c r="K588" s="155"/>
      <c r="L588" s="156"/>
      <c r="M588" s="156"/>
      <c r="N588" s="156"/>
      <c r="O588" s="157"/>
      <c r="P588" s="7">
        <f t="shared" si="85"/>
        <v>654</v>
      </c>
      <c r="Q588" s="8"/>
    </row>
    <row r="589" spans="1:17" s="9" customFormat="1" ht="16.5" thickTop="1" thickBot="1" x14ac:dyDescent="0.3">
      <c r="A589" s="1"/>
      <c r="B589" s="28"/>
      <c r="C589" s="28"/>
      <c r="D589" s="158"/>
      <c r="E589" s="159" t="s">
        <v>54</v>
      </c>
      <c r="F589" s="159"/>
      <c r="G589" s="159"/>
      <c r="H589" s="159"/>
      <c r="I589" s="160">
        <f>I537+I553+I582+I587</f>
        <v>1260.21</v>
      </c>
      <c r="J589" s="28"/>
      <c r="K589" s="161"/>
      <c r="L589" s="162"/>
      <c r="M589" s="162"/>
      <c r="N589" s="162"/>
      <c r="O589" s="163"/>
      <c r="P589" s="7">
        <f t="shared" si="85"/>
        <v>655</v>
      </c>
      <c r="Q589" s="8"/>
    </row>
    <row r="590" spans="1:17" s="9" customFormat="1" ht="16.5" thickTop="1" thickBot="1" x14ac:dyDescent="0.3">
      <c r="A590" s="1"/>
      <c r="B590" s="28"/>
      <c r="C590" s="28"/>
      <c r="D590" s="158"/>
      <c r="E590" s="164" t="s">
        <v>55</v>
      </c>
      <c r="F590" s="164"/>
      <c r="G590" s="164"/>
      <c r="H590" s="165">
        <v>0.2</v>
      </c>
      <c r="I590" s="166">
        <f>I589*H590</f>
        <v>252.04200000000003</v>
      </c>
      <c r="J590" s="28"/>
      <c r="K590" s="167"/>
      <c r="L590" s="168"/>
      <c r="M590" s="168"/>
      <c r="N590" s="168"/>
      <c r="O590" s="169"/>
      <c r="P590" s="7">
        <f t="shared" si="85"/>
        <v>656</v>
      </c>
      <c r="Q590" s="8"/>
    </row>
    <row r="591" spans="1:17" s="9" customFormat="1" ht="16.5" thickTop="1" thickBot="1" x14ac:dyDescent="0.3">
      <c r="A591" s="1"/>
      <c r="B591" s="28"/>
      <c r="C591" s="28"/>
      <c r="D591" s="158"/>
      <c r="E591" s="170" t="s">
        <v>56</v>
      </c>
      <c r="F591" s="170"/>
      <c r="G591" s="170"/>
      <c r="H591" s="171">
        <v>0</v>
      </c>
      <c r="I591" s="166">
        <v>0</v>
      </c>
      <c r="J591" s="28"/>
      <c r="K591" s="172">
        <f>+K537+K553+K582+K587</f>
        <v>1</v>
      </c>
      <c r="L591" s="173"/>
      <c r="M591" s="174"/>
      <c r="N591" s="175"/>
      <c r="O591" s="172">
        <f>+O537+O553+O582+O587</f>
        <v>0</v>
      </c>
      <c r="P591" s="7">
        <f t="shared" si="85"/>
        <v>657</v>
      </c>
      <c r="Q591" s="8"/>
    </row>
    <row r="592" spans="1:17" s="9" customFormat="1" ht="16.5" thickTop="1" thickBot="1" x14ac:dyDescent="0.3">
      <c r="A592" s="1"/>
      <c r="B592" s="28" t="s">
        <v>27</v>
      </c>
      <c r="C592" s="28"/>
      <c r="D592" s="158"/>
      <c r="E592" s="170" t="s">
        <v>57</v>
      </c>
      <c r="F592" s="170"/>
      <c r="G592" s="170"/>
      <c r="H592" s="170"/>
      <c r="I592" s="166">
        <f>+I589+I590</f>
        <v>1512.252</v>
      </c>
      <c r="J592" s="28"/>
      <c r="K592" s="176" t="s">
        <v>58</v>
      </c>
      <c r="L592" s="177"/>
      <c r="M592" s="178"/>
      <c r="N592" s="179"/>
      <c r="O592" s="176" t="s">
        <v>59</v>
      </c>
      <c r="P592" s="7">
        <f t="shared" si="85"/>
        <v>658</v>
      </c>
      <c r="Q592" s="8"/>
    </row>
    <row r="593" spans="1:17" s="9" customFormat="1" ht="16.5" thickTop="1" thickBot="1" x14ac:dyDescent="0.3">
      <c r="A593" s="1"/>
      <c r="B593" s="28" t="s">
        <v>27</v>
      </c>
      <c r="C593" s="28"/>
      <c r="D593" s="158"/>
      <c r="E593" s="180" t="s">
        <v>60</v>
      </c>
      <c r="F593" s="181"/>
      <c r="G593" s="181"/>
      <c r="H593" s="182"/>
      <c r="I593" s="183">
        <f>ROUND(I592,2)</f>
        <v>1512.25</v>
      </c>
      <c r="J593" s="152"/>
      <c r="K593" s="184"/>
      <c r="L593" s="185"/>
      <c r="M593" s="184"/>
      <c r="N593" s="185"/>
      <c r="O593" s="185"/>
      <c r="P593" s="7">
        <f t="shared" si="85"/>
        <v>659</v>
      </c>
      <c r="Q593" s="8"/>
    </row>
    <row r="594" spans="1:17" s="9" customFormat="1" ht="15.75" thickTop="1" x14ac:dyDescent="0.25">
      <c r="A594" s="1"/>
      <c r="B594" s="5"/>
      <c r="C594" s="5"/>
      <c r="D594" s="28"/>
      <c r="E594" s="101"/>
      <c r="F594" s="101"/>
      <c r="G594" s="101"/>
      <c r="H594" s="186"/>
      <c r="I594" s="101"/>
      <c r="J594" s="28"/>
      <c r="K594" s="14"/>
      <c r="L594" s="15"/>
      <c r="M594" s="14"/>
      <c r="N594" s="15"/>
      <c r="O594" s="15"/>
      <c r="P594" s="7">
        <f t="shared" si="85"/>
        <v>660</v>
      </c>
      <c r="Q594" s="8"/>
    </row>
    <row r="595" spans="1:17" s="9" customFormat="1" x14ac:dyDescent="0.25">
      <c r="A595" s="1"/>
      <c r="B595" s="5"/>
      <c r="C595" s="5"/>
      <c r="D595" s="28"/>
      <c r="E595" s="101"/>
      <c r="F595" s="101"/>
      <c r="G595" s="101"/>
      <c r="H595" s="186"/>
      <c r="I595" s="101"/>
      <c r="J595" s="28"/>
      <c r="K595" s="14"/>
      <c r="L595" s="15"/>
      <c r="M595" s="14"/>
      <c r="N595" s="15"/>
      <c r="O595" s="15"/>
      <c r="P595" s="7">
        <f t="shared" si="85"/>
        <v>661</v>
      </c>
      <c r="Q595" s="8"/>
    </row>
    <row r="596" spans="1:17" s="9" customFormat="1" ht="15.75" thickBot="1" x14ac:dyDescent="0.3">
      <c r="A596" s="1"/>
      <c r="B596" s="2"/>
      <c r="C596" s="2"/>
      <c r="D596" s="2"/>
      <c r="E596" s="2"/>
      <c r="F596" s="2"/>
      <c r="G596" s="2"/>
      <c r="H596" s="3"/>
      <c r="I596" s="4"/>
      <c r="J596" s="5"/>
      <c r="K596" s="6"/>
      <c r="L596" s="6"/>
      <c r="M596" s="6"/>
      <c r="N596" s="6"/>
      <c r="O596" s="6"/>
      <c r="P596" s="7"/>
      <c r="Q596" s="8"/>
    </row>
    <row r="597" spans="1:17" s="9" customFormat="1" ht="16.5" thickTop="1" thickBot="1" x14ac:dyDescent="0.3">
      <c r="A597" s="1"/>
      <c r="B597" s="10" t="s">
        <v>0</v>
      </c>
      <c r="C597" s="11" t="str">
        <f>'[1]PRESUPUESTO REFERENCIAL'!$B$6</f>
        <v>CONSTRUCCIÓN DEL MALECÓN EN LA PARROQUIA URBANA SATÉLITE LA AURORA</v>
      </c>
      <c r="D597" s="12"/>
      <c r="E597" s="12"/>
      <c r="F597" s="12"/>
      <c r="G597" s="12"/>
      <c r="H597" s="12"/>
      <c r="I597" s="13"/>
      <c r="J597" s="5"/>
      <c r="K597" s="14"/>
      <c r="L597" s="14"/>
      <c r="M597" s="14"/>
      <c r="N597" s="14"/>
      <c r="O597" s="15"/>
      <c r="P597" s="7"/>
      <c r="Q597" s="8"/>
    </row>
    <row r="598" spans="1:17" s="9" customFormat="1" ht="15.75" thickTop="1" x14ac:dyDescent="0.25">
      <c r="A598" s="1"/>
      <c r="B598" s="16" t="s">
        <v>1</v>
      </c>
      <c r="C598" s="17"/>
      <c r="D598" s="17"/>
      <c r="E598" s="17"/>
      <c r="F598" s="17"/>
      <c r="G598" s="17"/>
      <c r="H598" s="17"/>
      <c r="I598" s="18"/>
      <c r="J598" s="5"/>
      <c r="K598" s="14"/>
      <c r="L598" s="14"/>
      <c r="M598" s="14"/>
      <c r="N598" s="14"/>
      <c r="O598" s="15"/>
      <c r="P598" s="7"/>
      <c r="Q598" s="8"/>
    </row>
    <row r="599" spans="1:17" s="9" customFormat="1" x14ac:dyDescent="0.25">
      <c r="A599" s="1"/>
      <c r="B599" s="5"/>
      <c r="C599" s="5"/>
      <c r="D599" s="5"/>
      <c r="E599" s="5"/>
      <c r="F599" s="5"/>
      <c r="G599" s="19"/>
      <c r="H599" s="19"/>
      <c r="I599" s="19"/>
      <c r="J599" s="5"/>
      <c r="K599" s="14"/>
      <c r="L599" s="14"/>
      <c r="M599" s="14"/>
      <c r="N599" s="14"/>
      <c r="O599" s="15"/>
      <c r="P599" s="7"/>
      <c r="Q599" s="8"/>
    </row>
    <row r="600" spans="1:17" s="9" customFormat="1" x14ac:dyDescent="0.25">
      <c r="A600" s="1"/>
      <c r="B600" s="5"/>
      <c r="C600" s="20" t="s">
        <v>2</v>
      </c>
      <c r="D600" s="21" t="s">
        <v>3</v>
      </c>
      <c r="E600" s="22"/>
      <c r="F600" s="22"/>
      <c r="G600" s="19"/>
      <c r="H600" s="19"/>
      <c r="I600" s="19"/>
      <c r="J600" s="5"/>
      <c r="K600" s="14"/>
      <c r="L600" s="14"/>
      <c r="M600" s="14"/>
      <c r="N600" s="14"/>
      <c r="O600" s="15"/>
      <c r="P600" s="7"/>
      <c r="Q600" s="8"/>
    </row>
    <row r="601" spans="1:17" s="9" customFormat="1" x14ac:dyDescent="0.25">
      <c r="A601" s="1"/>
      <c r="B601" s="5"/>
      <c r="C601" s="20" t="s">
        <v>4</v>
      </c>
      <c r="D601" s="21" t="s">
        <v>5</v>
      </c>
      <c r="E601" s="5"/>
      <c r="F601" s="5"/>
      <c r="G601" s="19"/>
      <c r="H601" s="19"/>
      <c r="I601" s="19"/>
      <c r="J601" s="5"/>
      <c r="K601" s="14"/>
      <c r="L601" s="14"/>
      <c r="M601" s="14"/>
      <c r="N601" s="14"/>
      <c r="O601" s="15"/>
      <c r="P601" s="7"/>
      <c r="Q601" s="8"/>
    </row>
    <row r="602" spans="1:17" s="9" customFormat="1" x14ac:dyDescent="0.25">
      <c r="A602" s="1"/>
      <c r="B602" s="23"/>
      <c r="C602" s="2"/>
      <c r="D602" s="24"/>
      <c r="E602" s="2"/>
      <c r="F602" s="2"/>
      <c r="G602" s="19"/>
      <c r="H602" s="19"/>
      <c r="I602" s="19"/>
      <c r="J602" s="5"/>
      <c r="K602" s="14"/>
      <c r="L602" s="14"/>
      <c r="M602" s="14"/>
      <c r="N602" s="14"/>
      <c r="O602" s="15"/>
      <c r="P602" s="7"/>
      <c r="Q602" s="8"/>
    </row>
    <row r="603" spans="1:17" s="9" customFormat="1" ht="15.75" thickBot="1" x14ac:dyDescent="0.3">
      <c r="A603" s="1"/>
      <c r="B603" s="25" t="s">
        <v>6</v>
      </c>
      <c r="C603" s="26"/>
      <c r="D603" s="26"/>
      <c r="E603" s="26"/>
      <c r="F603" s="26"/>
      <c r="G603" s="26"/>
      <c r="H603" s="26"/>
      <c r="I603" s="27"/>
      <c r="J603" s="28"/>
      <c r="K603" s="29"/>
      <c r="L603" s="30"/>
      <c r="M603" s="30"/>
      <c r="N603" s="30"/>
      <c r="O603" s="31"/>
      <c r="P603" s="7"/>
      <c r="Q603" s="8"/>
    </row>
    <row r="604" spans="1:17" s="9" customFormat="1" ht="15.75" thickTop="1" x14ac:dyDescent="0.25">
      <c r="A604" s="1"/>
      <c r="B604" s="32"/>
      <c r="C604" s="33"/>
      <c r="D604" s="34"/>
      <c r="E604" s="34"/>
      <c r="F604" s="34"/>
      <c r="G604" s="34"/>
      <c r="H604" s="35"/>
      <c r="I604" s="36" t="s">
        <v>7</v>
      </c>
      <c r="J604" s="37"/>
      <c r="K604" s="38" t="s">
        <v>8</v>
      </c>
      <c r="L604" s="39"/>
      <c r="M604" s="39"/>
      <c r="N604" s="39"/>
      <c r="O604" s="40"/>
      <c r="P604" s="7"/>
      <c r="Q604" s="8"/>
    </row>
    <row r="605" spans="1:17" s="9" customFormat="1" x14ac:dyDescent="0.25">
      <c r="A605" s="1"/>
      <c r="B605" s="41" t="s">
        <v>9</v>
      </c>
      <c r="C605" s="42">
        <f>+'[1]PRESUPUESTO REFERENCIAL'!B1131</f>
        <v>1008</v>
      </c>
      <c r="D605" s="43"/>
      <c r="E605" s="41" t="s">
        <v>10</v>
      </c>
      <c r="F605" s="44" t="str">
        <f>+'[1]PRESUPUESTO REFERENCIAL'!D1131</f>
        <v>u</v>
      </c>
      <c r="G605" s="45"/>
      <c r="H605" s="46" t="s">
        <v>11</v>
      </c>
      <c r="I605" s="47">
        <v>1.4964</v>
      </c>
      <c r="J605" s="37"/>
      <c r="K605" s="48"/>
      <c r="L605" s="49"/>
      <c r="M605" s="49"/>
      <c r="N605" s="49"/>
      <c r="O605" s="50"/>
      <c r="P605" s="7"/>
      <c r="Q605" s="8"/>
    </row>
    <row r="606" spans="1:17" s="9" customFormat="1" ht="15.75" thickBot="1" x14ac:dyDescent="0.3">
      <c r="A606" s="1"/>
      <c r="B606" s="51" t="s">
        <v>12</v>
      </c>
      <c r="C606" s="52" t="str">
        <f>+'[1]PRESUPUESTO REFERENCIAL'!C1131</f>
        <v>CAJAS DE TELECOMUNICACIONES 40x40</v>
      </c>
      <c r="D606" s="53"/>
      <c r="E606" s="53"/>
      <c r="F606" s="53"/>
      <c r="G606" s="53"/>
      <c r="H606" s="53"/>
      <c r="I606" s="54"/>
      <c r="J606" s="28"/>
      <c r="K606" s="55"/>
      <c r="L606" s="56"/>
      <c r="M606" s="56"/>
      <c r="N606" s="56"/>
      <c r="O606" s="57"/>
      <c r="P606" s="7"/>
      <c r="Q606" s="8"/>
    </row>
    <row r="607" spans="1:17" s="9" customFormat="1" ht="16.5" thickTop="1" thickBot="1" x14ac:dyDescent="0.3">
      <c r="A607" s="1"/>
      <c r="B607" s="58" t="s">
        <v>13</v>
      </c>
      <c r="C607" s="59"/>
      <c r="D607" s="59"/>
      <c r="E607" s="59"/>
      <c r="F607" s="59"/>
      <c r="G607" s="59"/>
      <c r="H607" s="59"/>
      <c r="I607" s="59"/>
      <c r="J607" s="60"/>
      <c r="K607" s="61" t="s">
        <v>14</v>
      </c>
      <c r="L607" s="61" t="s">
        <v>15</v>
      </c>
      <c r="M607" s="61" t="s">
        <v>16</v>
      </c>
      <c r="N607" s="61" t="s">
        <v>17</v>
      </c>
      <c r="O607" s="61" t="s">
        <v>18</v>
      </c>
      <c r="P607" s="7"/>
      <c r="Q607" s="8"/>
    </row>
    <row r="608" spans="1:17" s="9" customFormat="1" ht="22.5" thickTop="1" thickBot="1" x14ac:dyDescent="0.3">
      <c r="A608" s="1"/>
      <c r="B608" s="62" t="s">
        <v>19</v>
      </c>
      <c r="C608" s="62"/>
      <c r="D608" s="62"/>
      <c r="E608" s="63" t="s">
        <v>20</v>
      </c>
      <c r="F608" s="63" t="s">
        <v>21</v>
      </c>
      <c r="G608" s="63" t="s">
        <v>22</v>
      </c>
      <c r="H608" s="63" t="s">
        <v>23</v>
      </c>
      <c r="I608" s="63" t="s">
        <v>24</v>
      </c>
      <c r="J608" s="64"/>
      <c r="K608" s="61"/>
      <c r="L608" s="61"/>
      <c r="M608" s="61"/>
      <c r="N608" s="61"/>
      <c r="O608" s="61"/>
      <c r="P608" s="7">
        <f t="shared" ref="P608" si="89">ROW(A609)+65</f>
        <v>674</v>
      </c>
      <c r="Q608" s="8"/>
    </row>
    <row r="609" spans="1:17" s="9" customFormat="1" ht="16.5" customHeight="1" thickTop="1" thickBot="1" x14ac:dyDescent="0.3">
      <c r="A609" s="1" t="s">
        <v>25</v>
      </c>
      <c r="B609" s="65" t="str">
        <f>INDEX([1]EQUIPOS!$A$3:$I$326,MATCH('APUS2 (1001 - 1053)'!A609,[1]EQUIPOS!$A$3:$A$326,0),2)</f>
        <v>HERRAMIENTA MENOR (5% MO)</v>
      </c>
      <c r="C609" s="66"/>
      <c r="D609" s="67"/>
      <c r="E609" s="68" t="s">
        <v>26</v>
      </c>
      <c r="F609" s="68">
        <v>0.05</v>
      </c>
      <c r="G609" s="68" t="s">
        <v>27</v>
      </c>
      <c r="H609" s="68" t="s">
        <v>26</v>
      </c>
      <c r="I609" s="69">
        <f>I638*5%</f>
        <v>1.3482564000000001</v>
      </c>
      <c r="J609" s="64"/>
      <c r="K609" s="70">
        <f>((I609*100%)/$I$674)</f>
        <v>5.1869704118730495E-3</v>
      </c>
      <c r="L609" s="71">
        <f>INDEX([1]EQUIPOS!$A$3:$I$326,MATCH('APUS2 (1001 - 1053)'!A609,[1]EQUIPOS!$A$3:$A$326,0),6)</f>
        <v>4292100117</v>
      </c>
      <c r="M609" s="72" t="str">
        <f>INDEX([1]EQUIPOS!$A$3:$I$326,MATCH('APUS2 (1001 - 1053)'!A609,[1]EQUIPOS!$A$3:$A$326,0),7)</f>
        <v>NP</v>
      </c>
      <c r="N609" s="73">
        <f>INDEX([1]EQUIPOS!$A$3:$I$326,MATCH('APUS2 (1001 - 1053)'!A609,[1]EQUIPOS!$A$3:$A$326,0),8)</f>
        <v>0</v>
      </c>
      <c r="O609" s="74">
        <f>INDEX([1]EQUIPOS!$A$3:$I$326,MATCH('APUS2 (1001 - 1053)'!A609,[1]EQUIPOS!$A$3:$A$326,0),9)</f>
        <v>0</v>
      </c>
      <c r="P609" s="7">
        <f t="shared" ref="P609:P672" si="90">+P608+1</f>
        <v>675</v>
      </c>
      <c r="Q609" s="8">
        <f t="shared" ref="Q609" si="91">IF($A609=0," ",$P608)</f>
        <v>674</v>
      </c>
    </row>
    <row r="610" spans="1:17" s="9" customFormat="1" ht="16.5" customHeight="1" thickTop="1" thickBot="1" x14ac:dyDescent="0.3">
      <c r="A610" s="1" t="s">
        <v>88</v>
      </c>
      <c r="B610" s="75" t="str">
        <f>INDEX([1]EQUIPOS!$A$3:$I$326,MATCH('APUS2 (1001 - 1053)'!A610,[1]EQUIPOS!$A$3:$A$326,0),2)</f>
        <v>CONCRETERA</v>
      </c>
      <c r="C610" s="76"/>
      <c r="D610" s="77"/>
      <c r="E610" s="78">
        <v>1</v>
      </c>
      <c r="F610" s="79">
        <f>INDEX([1]EQUIPOS!$A$3:$I$326,MATCH('APUS2 (1001 - 1053)'!A610,[1]EQUIPOS!$A$3:$A$326,0),5)</f>
        <v>38</v>
      </c>
      <c r="G610" s="79">
        <f>+E610*F610</f>
        <v>38</v>
      </c>
      <c r="H610" s="80">
        <f>I605</f>
        <v>1.4964</v>
      </c>
      <c r="I610" s="81">
        <f>G610*H610</f>
        <v>56.863199999999999</v>
      </c>
      <c r="J610" s="64"/>
      <c r="K610" s="70">
        <f t="shared" ref="K610:K613" si="92">((I610*100%)/$I$674)</f>
        <v>0.21876234811451262</v>
      </c>
      <c r="L610" s="82">
        <f>INDEX([1]EQUIPOS!$A$3:$I$326,MATCH('APUS2 (1001 - 1053)'!A610,[1]EQUIPOS!$A$3:$A$326,0),6)</f>
        <v>4443004231</v>
      </c>
      <c r="M610" s="83" t="str">
        <f>INDEX([1]EQUIPOS!$A$3:$I$326,MATCH('APUS2 (1001 - 1053)'!A610,[1]EQUIPOS!$A$3:$A$326,0),7)</f>
        <v>NP</v>
      </c>
      <c r="N610" s="84">
        <f>INDEX([1]EQUIPOS!$A$3:$I$326,MATCH('APUS2 (1001 - 1053)'!A610,[1]EQUIPOS!$A$3:$A$326,0),8)</f>
        <v>0</v>
      </c>
      <c r="O610" s="85">
        <f>INDEX([1]EQUIPOS!$A$3:$I$326,MATCH('APUS2 (1001 - 1053)'!A610,[1]EQUIPOS!$A$3:$A$326,0),9)</f>
        <v>0</v>
      </c>
      <c r="P610" s="7">
        <f t="shared" si="90"/>
        <v>676</v>
      </c>
      <c r="Q610" s="8">
        <f t="shared" ref="Q610" si="93">+$Q609</f>
        <v>674</v>
      </c>
    </row>
    <row r="611" spans="1:17" s="9" customFormat="1" ht="16.5" customHeight="1" thickTop="1" thickBot="1" x14ac:dyDescent="0.3">
      <c r="A611" s="1" t="s">
        <v>89</v>
      </c>
      <c r="B611" s="75" t="str">
        <f>INDEX([1]EQUIPOS!$A$3:$I$326,MATCH('APUS2 (1001 - 1053)'!A611,[1]EQUIPOS!$A$3:$A$326,0),2)</f>
        <v>VIBRADOR DE MANGUERA</v>
      </c>
      <c r="C611" s="76"/>
      <c r="D611" s="77"/>
      <c r="E611" s="78">
        <v>1</v>
      </c>
      <c r="F611" s="79">
        <f>INDEX([1]EQUIPOS!$A$3:$I$326,MATCH('APUS2 (1001 - 1053)'!A611,[1]EQUIPOS!$A$3:$A$326,0),5)</f>
        <v>28.4</v>
      </c>
      <c r="G611" s="79">
        <f t="shared" ref="G611:G613" si="94">+E611*F611</f>
        <v>28.4</v>
      </c>
      <c r="H611" s="80">
        <f>I605</f>
        <v>1.4964</v>
      </c>
      <c r="I611" s="81">
        <f t="shared" ref="I611:I613" si="95">G611*H611</f>
        <v>42.49776</v>
      </c>
      <c r="J611" s="64"/>
      <c r="K611" s="70">
        <f t="shared" si="92"/>
        <v>0.16349607069610944</v>
      </c>
      <c r="L611" s="82">
        <f>INDEX([1]EQUIPOS!$A$3:$I$326,MATCH('APUS2 (1001 - 1053)'!A611,[1]EQUIPOS!$A$3:$A$326,0),6)</f>
        <v>4423100110</v>
      </c>
      <c r="M611" s="83" t="str">
        <f>INDEX([1]EQUIPOS!$A$3:$I$326,MATCH('APUS2 (1001 - 1053)'!A611,[1]EQUIPOS!$A$3:$A$326,0),7)</f>
        <v>NP</v>
      </c>
      <c r="N611" s="84">
        <f>INDEX([1]EQUIPOS!$A$3:$I$326,MATCH('APUS2 (1001 - 1053)'!A611,[1]EQUIPOS!$A$3:$A$326,0),8)</f>
        <v>0</v>
      </c>
      <c r="O611" s="85">
        <f>INDEX([1]EQUIPOS!$A$3:$I$326,MATCH('APUS2 (1001 - 1053)'!A611,[1]EQUIPOS!$A$3:$A$326,0),9)</f>
        <v>0</v>
      </c>
      <c r="P611" s="7">
        <f t="shared" si="90"/>
        <v>677</v>
      </c>
      <c r="Q611" s="8"/>
    </row>
    <row r="612" spans="1:17" s="9" customFormat="1" ht="16.5" customHeight="1" thickTop="1" thickBot="1" x14ac:dyDescent="0.3">
      <c r="A612" s="1" t="s">
        <v>90</v>
      </c>
      <c r="B612" s="75" t="str">
        <f>INDEX([1]EQUIPOS!$A$3:$I$326,MATCH('APUS2 (1001 - 1053)'!A612,[1]EQUIPOS!$A$3:$A$326,0),2)</f>
        <v>SOLDADORA ELECTRICA 300 A</v>
      </c>
      <c r="C612" s="76"/>
      <c r="D612" s="77"/>
      <c r="E612" s="78">
        <v>1</v>
      </c>
      <c r="F612" s="79">
        <f>INDEX([1]EQUIPOS!$A$3:$I$326,MATCH('APUS2 (1001 - 1053)'!A612,[1]EQUIPOS!$A$3:$A$326,0),5)</f>
        <v>39.6</v>
      </c>
      <c r="G612" s="79">
        <f t="shared" si="94"/>
        <v>39.6</v>
      </c>
      <c r="H612" s="80">
        <f>I605</f>
        <v>1.4964</v>
      </c>
      <c r="I612" s="81">
        <f t="shared" si="95"/>
        <v>59.257440000000003</v>
      </c>
      <c r="J612" s="64"/>
      <c r="K612" s="70">
        <f t="shared" si="92"/>
        <v>0.22797339435091318</v>
      </c>
      <c r="L612" s="82">
        <f>INDEX([1]EQUIPOS!$A$3:$I$326,MATCH('APUS2 (1001 - 1053)'!A612,[1]EQUIPOS!$A$3:$A$326,0),6)</f>
        <v>442400312</v>
      </c>
      <c r="M612" s="83" t="str">
        <f>INDEX([1]EQUIPOS!$A$3:$I$326,MATCH('APUS2 (1001 - 1053)'!A612,[1]EQUIPOS!$A$3:$A$326,0),7)</f>
        <v>NP</v>
      </c>
      <c r="N612" s="84">
        <f>INDEX([1]EQUIPOS!$A$3:$I$326,MATCH('APUS2 (1001 - 1053)'!A612,[1]EQUIPOS!$A$3:$A$326,0),8)</f>
        <v>0</v>
      </c>
      <c r="O612" s="85">
        <f>INDEX([1]EQUIPOS!$A$3:$I$326,MATCH('APUS2 (1001 - 1053)'!A612,[1]EQUIPOS!$A$3:$A$326,0),9)</f>
        <v>0</v>
      </c>
      <c r="P612" s="7">
        <f t="shared" si="90"/>
        <v>678</v>
      </c>
      <c r="Q612" s="8"/>
    </row>
    <row r="613" spans="1:17" s="9" customFormat="1" ht="16.5" customHeight="1" thickTop="1" thickBot="1" x14ac:dyDescent="0.3">
      <c r="A613" s="1" t="s">
        <v>76</v>
      </c>
      <c r="B613" s="75" t="str">
        <f>INDEX([1]EQUIPOS!$A$3:$I$326,MATCH('APUS2 (1001 - 1053)'!A613,[1]EQUIPOS!$A$3:$A$326,0),2)</f>
        <v>EQUIPO DE PROTECCION PERSONAL</v>
      </c>
      <c r="C613" s="76"/>
      <c r="D613" s="77"/>
      <c r="E613" s="78">
        <v>2</v>
      </c>
      <c r="F613" s="79">
        <f>INDEX([1]EQUIPOS!$A$3:$I$326,MATCH('APUS2 (1001 - 1053)'!A613,[1]EQUIPOS!$A$3:$A$326,0),5)</f>
        <v>0.5</v>
      </c>
      <c r="G613" s="79">
        <f t="shared" si="94"/>
        <v>1</v>
      </c>
      <c r="H613" s="80">
        <f>I605</f>
        <v>1.4964</v>
      </c>
      <c r="I613" s="81">
        <f t="shared" si="95"/>
        <v>1.4964</v>
      </c>
      <c r="J613" s="64"/>
      <c r="K613" s="70">
        <f t="shared" si="92"/>
        <v>5.7569038977503323E-3</v>
      </c>
      <c r="L613" s="82">
        <f>INDEX([1]EQUIPOS!$A$3:$I$326,MATCH('APUS2 (1001 - 1053)'!A613,[1]EQUIPOS!$A$3:$A$326,0),6)</f>
        <v>4817001110</v>
      </c>
      <c r="M613" s="83" t="str">
        <f>INDEX([1]EQUIPOS!$A$3:$I$326,MATCH('APUS2 (1001 - 1053)'!A613,[1]EQUIPOS!$A$3:$A$326,0),7)</f>
        <v>NP</v>
      </c>
      <c r="N613" s="84">
        <f>INDEX([1]EQUIPOS!$A$3:$I$326,MATCH('APUS2 (1001 - 1053)'!A613,[1]EQUIPOS!$A$3:$A$326,0),8)</f>
        <v>0</v>
      </c>
      <c r="O613" s="85">
        <f>INDEX([1]EQUIPOS!$A$3:$I$326,MATCH('APUS2 (1001 - 1053)'!A613,[1]EQUIPOS!$A$3:$A$326,0),9)</f>
        <v>0</v>
      </c>
      <c r="P613" s="7">
        <f t="shared" si="90"/>
        <v>679</v>
      </c>
      <c r="Q613" s="8"/>
    </row>
    <row r="614" spans="1:17" s="9" customFormat="1" ht="16.5" thickTop="1" thickBot="1" x14ac:dyDescent="0.3">
      <c r="A614" s="1"/>
      <c r="B614" s="75"/>
      <c r="C614" s="76"/>
      <c r="D614" s="77"/>
      <c r="E614" s="78"/>
      <c r="F614" s="79"/>
      <c r="G614" s="86"/>
      <c r="H614" s="80"/>
      <c r="I614" s="81"/>
      <c r="J614" s="64"/>
      <c r="K614" s="87"/>
      <c r="L614" s="82"/>
      <c r="M614" s="83"/>
      <c r="N614" s="84"/>
      <c r="O614" s="85"/>
      <c r="P614" s="7">
        <f t="shared" si="90"/>
        <v>680</v>
      </c>
      <c r="Q614" s="8"/>
    </row>
    <row r="615" spans="1:17" s="9" customFormat="1" ht="16.5" thickTop="1" thickBot="1" x14ac:dyDescent="0.3">
      <c r="A615" s="1"/>
      <c r="B615" s="75"/>
      <c r="C615" s="76"/>
      <c r="D615" s="77"/>
      <c r="E615" s="78"/>
      <c r="F615" s="79"/>
      <c r="G615" s="86"/>
      <c r="H615" s="80"/>
      <c r="I615" s="81"/>
      <c r="J615" s="64"/>
      <c r="K615" s="87"/>
      <c r="L615" s="82"/>
      <c r="M615" s="83"/>
      <c r="N615" s="84"/>
      <c r="O615" s="85"/>
      <c r="P615" s="7">
        <f t="shared" si="90"/>
        <v>681</v>
      </c>
      <c r="Q615" s="8"/>
    </row>
    <row r="616" spans="1:17" s="9" customFormat="1" ht="16.5" thickTop="1" thickBot="1" x14ac:dyDescent="0.3">
      <c r="A616" s="1"/>
      <c r="B616" s="75"/>
      <c r="C616" s="76"/>
      <c r="D616" s="77"/>
      <c r="E616" s="78"/>
      <c r="F616" s="79"/>
      <c r="G616" s="86"/>
      <c r="H616" s="80"/>
      <c r="I616" s="81"/>
      <c r="J616" s="64"/>
      <c r="K616" s="87"/>
      <c r="L616" s="82"/>
      <c r="M616" s="83"/>
      <c r="N616" s="84"/>
      <c r="O616" s="85"/>
      <c r="P616" s="7">
        <f t="shared" si="90"/>
        <v>682</v>
      </c>
      <c r="Q616" s="8"/>
    </row>
    <row r="617" spans="1:17" s="9" customFormat="1" ht="16.5" thickTop="1" thickBot="1" x14ac:dyDescent="0.3">
      <c r="A617" s="1"/>
      <c r="B617" s="75"/>
      <c r="C617" s="76"/>
      <c r="D617" s="77"/>
      <c r="E617" s="78"/>
      <c r="F617" s="79"/>
      <c r="G617" s="86"/>
      <c r="H617" s="80"/>
      <c r="I617" s="81"/>
      <c r="J617" s="64"/>
      <c r="K617" s="87"/>
      <c r="L617" s="82"/>
      <c r="M617" s="83"/>
      <c r="N617" s="84"/>
      <c r="O617" s="85"/>
      <c r="P617" s="7">
        <f t="shared" si="90"/>
        <v>683</v>
      </c>
      <c r="Q617" s="8"/>
    </row>
    <row r="618" spans="1:17" s="9" customFormat="1" ht="16.5" thickTop="1" thickBot="1" x14ac:dyDescent="0.3">
      <c r="A618" s="1"/>
      <c r="B618" s="75"/>
      <c r="C618" s="76"/>
      <c r="D618" s="77"/>
      <c r="E618" s="78"/>
      <c r="F618" s="79"/>
      <c r="G618" s="86"/>
      <c r="H618" s="80"/>
      <c r="I618" s="81"/>
      <c r="J618" s="64"/>
      <c r="K618" s="87"/>
      <c r="L618" s="82"/>
      <c r="M618" s="83"/>
      <c r="N618" s="84"/>
      <c r="O618" s="85"/>
      <c r="P618" s="7">
        <f t="shared" si="90"/>
        <v>684</v>
      </c>
      <c r="Q618" s="8"/>
    </row>
    <row r="619" spans="1:17" s="9" customFormat="1" ht="16.5" thickTop="1" thickBot="1" x14ac:dyDescent="0.3">
      <c r="A619" s="1"/>
      <c r="B619" s="75"/>
      <c r="C619" s="76"/>
      <c r="D619" s="77"/>
      <c r="E619" s="78"/>
      <c r="F619" s="79"/>
      <c r="G619" s="86"/>
      <c r="H619" s="80"/>
      <c r="I619" s="81"/>
      <c r="J619" s="64"/>
      <c r="K619" s="87"/>
      <c r="L619" s="82"/>
      <c r="M619" s="83"/>
      <c r="N619" s="84"/>
      <c r="O619" s="85"/>
      <c r="P619" s="7">
        <f t="shared" si="90"/>
        <v>685</v>
      </c>
      <c r="Q619" s="8"/>
    </row>
    <row r="620" spans="1:17" s="9" customFormat="1" ht="16.5" thickTop="1" thickBot="1" x14ac:dyDescent="0.3">
      <c r="A620" s="1"/>
      <c r="B620" s="75"/>
      <c r="C620" s="76"/>
      <c r="D620" s="77"/>
      <c r="E620" s="78"/>
      <c r="F620" s="79"/>
      <c r="G620" s="86"/>
      <c r="H620" s="80"/>
      <c r="I620" s="81"/>
      <c r="J620" s="64"/>
      <c r="K620" s="87"/>
      <c r="L620" s="82"/>
      <c r="M620" s="83"/>
      <c r="N620" s="84"/>
      <c r="O620" s="85"/>
      <c r="P620" s="7">
        <f t="shared" si="90"/>
        <v>686</v>
      </c>
      <c r="Q620" s="8"/>
    </row>
    <row r="621" spans="1:17" s="9" customFormat="1" ht="16.5" thickTop="1" thickBot="1" x14ac:dyDescent="0.3">
      <c r="A621" s="1"/>
      <c r="B621" s="88"/>
      <c r="C621" s="89"/>
      <c r="D621" s="90"/>
      <c r="E621" s="91"/>
      <c r="F621" s="92"/>
      <c r="G621" s="93"/>
      <c r="H621" s="94"/>
      <c r="I621" s="95"/>
      <c r="J621" s="64"/>
      <c r="K621" s="96"/>
      <c r="L621" s="97"/>
      <c r="M621" s="98"/>
      <c r="N621" s="99"/>
      <c r="O621" s="100"/>
      <c r="P621" s="7">
        <f t="shared" si="90"/>
        <v>687</v>
      </c>
      <c r="Q621" s="8"/>
    </row>
    <row r="622" spans="1:17" s="9" customFormat="1" ht="16.5" thickTop="1" thickBot="1" x14ac:dyDescent="0.3">
      <c r="A622" s="1"/>
      <c r="B622" s="101"/>
      <c r="C622" s="101"/>
      <c r="D622" s="101"/>
      <c r="E622" s="101"/>
      <c r="F622" s="101"/>
      <c r="G622" s="101"/>
      <c r="H622" s="102" t="s">
        <v>29</v>
      </c>
      <c r="I622" s="103">
        <f>SUM(I609:I621)</f>
        <v>161.4630564</v>
      </c>
      <c r="J622" s="104"/>
      <c r="K622" s="105">
        <f>SUM(K609:K621)</f>
        <v>0.62117568747115859</v>
      </c>
      <c r="L622" s="106"/>
      <c r="M622" s="107"/>
      <c r="N622" s="108"/>
      <c r="O622" s="105">
        <f>SUM(O609:O621)</f>
        <v>0</v>
      </c>
      <c r="P622" s="7">
        <f t="shared" si="90"/>
        <v>688</v>
      </c>
      <c r="Q622" s="8"/>
    </row>
    <row r="623" spans="1:17" s="9" customFormat="1" ht="16.5" thickTop="1" thickBot="1" x14ac:dyDescent="0.3">
      <c r="A623" s="1"/>
      <c r="B623" s="58" t="s">
        <v>30</v>
      </c>
      <c r="C623" s="109"/>
      <c r="D623" s="109"/>
      <c r="E623" s="109"/>
      <c r="F623" s="109"/>
      <c r="G623" s="109"/>
      <c r="H623" s="110"/>
      <c r="I623" s="111"/>
      <c r="J623" s="60"/>
      <c r="K623" s="61" t="s">
        <v>14</v>
      </c>
      <c r="L623" s="61" t="s">
        <v>15</v>
      </c>
      <c r="M623" s="61" t="s">
        <v>16</v>
      </c>
      <c r="N623" s="61" t="s">
        <v>17</v>
      </c>
      <c r="O623" s="61" t="s">
        <v>18</v>
      </c>
      <c r="P623" s="7">
        <f t="shared" si="90"/>
        <v>689</v>
      </c>
      <c r="Q623" s="8"/>
    </row>
    <row r="624" spans="1:17" s="9" customFormat="1" ht="22.5" thickTop="1" thickBot="1" x14ac:dyDescent="0.3">
      <c r="A624" s="1"/>
      <c r="B624" s="112" t="s">
        <v>31</v>
      </c>
      <c r="C624" s="113"/>
      <c r="D624" s="114"/>
      <c r="E624" s="115" t="s">
        <v>20</v>
      </c>
      <c r="F624" s="115" t="s">
        <v>32</v>
      </c>
      <c r="G624" s="63" t="s">
        <v>33</v>
      </c>
      <c r="H624" s="116" t="s">
        <v>23</v>
      </c>
      <c r="I624" s="116" t="s">
        <v>34</v>
      </c>
      <c r="J624" s="28"/>
      <c r="K624" s="61"/>
      <c r="L624" s="61"/>
      <c r="M624" s="61"/>
      <c r="N624" s="61"/>
      <c r="O624" s="61"/>
      <c r="P624" s="7">
        <f t="shared" si="90"/>
        <v>690</v>
      </c>
      <c r="Q624" s="8"/>
    </row>
    <row r="625" spans="1:17" s="9" customFormat="1" ht="16.5" customHeight="1" thickTop="1" thickBot="1" x14ac:dyDescent="0.3">
      <c r="A625" s="1" t="s">
        <v>91</v>
      </c>
      <c r="B625" s="65" t="str">
        <f>INDEX([1]SUELDOS!$B$3:$O$294,MATCH('APUS2 (1001 - 1053)'!A625,[1]SUELDOS!$B$3:$B$294,0),2)</f>
        <v>INSPECTOR DE OBRA</v>
      </c>
      <c r="C625" s="66"/>
      <c r="D625" s="67"/>
      <c r="E625" s="68">
        <v>1</v>
      </c>
      <c r="F625" s="68">
        <f>INDEX([1]SUELDOS!$B$3:$O$294,MATCH('APUS2 (1001 - 1053)'!A625,[1]SUELDOS!$B$3:$B$294,0),10)</f>
        <v>4.76</v>
      </c>
      <c r="G625" s="79">
        <f t="shared" ref="G625:G628" si="96">+E625*F625</f>
        <v>4.76</v>
      </c>
      <c r="H625" s="69">
        <f>I605</f>
        <v>1.4964</v>
      </c>
      <c r="I625" s="81">
        <f t="shared" ref="I625:I628" si="97">G625*H625</f>
        <v>7.1228639999999999</v>
      </c>
      <c r="J625" s="64"/>
      <c r="K625" s="70">
        <f t="shared" ref="K625:K628" si="98">((I625*100%)/$I$674)</f>
        <v>2.7402862553291583E-2</v>
      </c>
      <c r="L625" s="117">
        <f>INDEX([1]SUELDOS!$B$3:$O$294,MATCH('APUS2 (1001 - 1053)'!A625,[1]SUELDOS!$B$3:$B$294,0),11)</f>
        <v>851230012</v>
      </c>
      <c r="M625" s="118" t="str">
        <f>INDEX([1]SUELDOS!$B$3:$O$294,MATCH('APUS2 (1001 - 1053)'!A625,[1]SUELDOS!$B$3:$B$294,0),12)</f>
        <v>NP</v>
      </c>
      <c r="N625" s="119">
        <f>INDEX([1]SUELDOS!$B$3:$O$294,MATCH('APUS2 (1001 - 1053)'!A625,[1]SUELDOS!$B$3:$B$294,0),13)</f>
        <v>0</v>
      </c>
      <c r="O625" s="120">
        <f>INDEX([1]SUELDOS!$B$3:$O$294,MATCH('APUS2 (1001 - 1053)'!A625,[1]SUELDOS!$B$3:$B$294,0),14)</f>
        <v>0</v>
      </c>
      <c r="P625" s="7">
        <f t="shared" si="90"/>
        <v>691</v>
      </c>
      <c r="Q625" s="8">
        <f t="shared" ref="Q625" si="99">+Q609</f>
        <v>674</v>
      </c>
    </row>
    <row r="626" spans="1:17" s="9" customFormat="1" ht="16.5" thickTop="1" thickBot="1" x14ac:dyDescent="0.3">
      <c r="A626" s="1" t="s">
        <v>92</v>
      </c>
      <c r="B626" s="75" t="str">
        <f>INDEX([1]SUELDOS!$B$3:$O$294,MATCH('APUS2 (1001 - 1053)'!A626,[1]SUELDOS!$B$3:$B$294,0),2)</f>
        <v>ALBAÑIL</v>
      </c>
      <c r="C626" s="76"/>
      <c r="D626" s="77"/>
      <c r="E626" s="79">
        <v>1</v>
      </c>
      <c r="F626" s="79">
        <f>INDEX([1]SUELDOS!$B$3:$O$294,MATCH('APUS2 (1001 - 1053)'!A626,[1]SUELDOS!$B$3:$B$294,0),10)</f>
        <v>4.28</v>
      </c>
      <c r="G626" s="79">
        <f t="shared" si="96"/>
        <v>4.28</v>
      </c>
      <c r="H626" s="80">
        <f>I605</f>
        <v>1.4964</v>
      </c>
      <c r="I626" s="81">
        <f t="shared" si="97"/>
        <v>6.4045920000000001</v>
      </c>
      <c r="J626" s="64"/>
      <c r="K626" s="70">
        <f t="shared" si="98"/>
        <v>2.4639548682371424E-2</v>
      </c>
      <c r="L626" s="82">
        <f>INDEX([1]SUELDOS!$B$3:$O$294,MATCH('APUS2 (1001 - 1053)'!A626,[1]SUELDOS!$B$3:$B$294,0),11)</f>
        <v>851230012</v>
      </c>
      <c r="M626" s="82" t="str">
        <f>INDEX([1]SUELDOS!$B$3:$O$294,MATCH('APUS2 (1001 - 1053)'!A626,[1]SUELDOS!$B$3:$B$294,0),12)</f>
        <v>NP</v>
      </c>
      <c r="N626" s="121">
        <f>INDEX([1]SUELDOS!$B$3:$O$294,MATCH('APUS2 (1001 - 1053)'!A626,[1]SUELDOS!$B$3:$B$294,0),13)</f>
        <v>0</v>
      </c>
      <c r="O626" s="85">
        <f>INDEX([1]SUELDOS!$B$3:$O$294,MATCH('APUS2 (1001 - 1053)'!A626,[1]SUELDOS!$B$3:$B$294,0),14)</f>
        <v>0</v>
      </c>
      <c r="P626" s="7">
        <f t="shared" si="90"/>
        <v>692</v>
      </c>
      <c r="Q626" s="8"/>
    </row>
    <row r="627" spans="1:17" s="9" customFormat="1" ht="16.5" customHeight="1" thickTop="1" thickBot="1" x14ac:dyDescent="0.3">
      <c r="A627" s="1" t="s">
        <v>38</v>
      </c>
      <c r="B627" s="75" t="str">
        <f>INDEX([1]SUELDOS!$B$3:$O$294,MATCH('APUS2 (1001 - 1053)'!A627,[1]SUELDOS!$B$3:$B$294,0),2)</f>
        <v>PEON</v>
      </c>
      <c r="C627" s="76"/>
      <c r="D627" s="77"/>
      <c r="E627" s="79">
        <v>1</v>
      </c>
      <c r="F627" s="79">
        <f>INDEX([1]SUELDOS!$B$3:$O$294,MATCH('APUS2 (1001 - 1053)'!A627,[1]SUELDOS!$B$3:$B$294,0),10)</f>
        <v>4.2300000000000004</v>
      </c>
      <c r="G627" s="79">
        <f t="shared" si="96"/>
        <v>4.2300000000000004</v>
      </c>
      <c r="H627" s="80">
        <f>I605</f>
        <v>1.4964</v>
      </c>
      <c r="I627" s="81">
        <f t="shared" si="97"/>
        <v>6.3297720000000002</v>
      </c>
      <c r="J627" s="64"/>
      <c r="K627" s="70">
        <f t="shared" si="98"/>
        <v>2.4351703487483906E-2</v>
      </c>
      <c r="L627" s="82">
        <f>INDEX([1]SUELDOS!$B$3:$O$294,MATCH('APUS2 (1001 - 1053)'!A627,[1]SUELDOS!$B$3:$B$294,0),11)</f>
        <v>851230012</v>
      </c>
      <c r="M627" s="82" t="str">
        <f>INDEX([1]SUELDOS!$B$3:$O$294,MATCH('APUS2 (1001 - 1053)'!A627,[1]SUELDOS!$B$3:$B$294,0),12)</f>
        <v>NP</v>
      </c>
      <c r="N627" s="121">
        <f>INDEX([1]SUELDOS!$B$3:$O$294,MATCH('APUS2 (1001 - 1053)'!A627,[1]SUELDOS!$B$3:$B$294,0),13)</f>
        <v>0</v>
      </c>
      <c r="O627" s="85">
        <f>INDEX([1]SUELDOS!$B$3:$O$294,MATCH('APUS2 (1001 - 1053)'!A627,[1]SUELDOS!$B$3:$B$294,0),14)</f>
        <v>0</v>
      </c>
      <c r="P627" s="7">
        <f t="shared" si="90"/>
        <v>693</v>
      </c>
      <c r="Q627" s="8"/>
    </row>
    <row r="628" spans="1:17" s="9" customFormat="1" ht="16.5" thickTop="1" thickBot="1" x14ac:dyDescent="0.3">
      <c r="A628" s="1" t="s">
        <v>36</v>
      </c>
      <c r="B628" s="75" t="str">
        <f>INDEX([1]SUELDOS!$B$3:$O$294,MATCH('APUS2 (1001 - 1053)'!A628,[1]SUELDOS!$B$3:$B$294,0),2)</f>
        <v>MAESTRO ELECTRICO/LINIERO/SUBESTACIONES</v>
      </c>
      <c r="C628" s="76"/>
      <c r="D628" s="77"/>
      <c r="E628" s="79">
        <v>1</v>
      </c>
      <c r="F628" s="79">
        <f>INDEX([1]SUELDOS!$B$3:$O$294,MATCH('APUS2 (1001 - 1053)'!A628,[1]SUELDOS!$B$3:$B$294,0),10)</f>
        <v>4.75</v>
      </c>
      <c r="G628" s="79">
        <f t="shared" si="96"/>
        <v>4.75</v>
      </c>
      <c r="H628" s="80">
        <f>I605</f>
        <v>1.4964</v>
      </c>
      <c r="I628" s="81">
        <f t="shared" si="97"/>
        <v>7.1078999999999999</v>
      </c>
      <c r="J628" s="64"/>
      <c r="K628" s="70">
        <f t="shared" si="98"/>
        <v>2.7345293514314077E-2</v>
      </c>
      <c r="L628" s="82">
        <f>INDEX([1]SUELDOS!$B$3:$O$294,MATCH('APUS2 (1001 - 1053)'!A628,[1]SUELDOS!$B$3:$B$294,0),11)</f>
        <v>851230012</v>
      </c>
      <c r="M628" s="82" t="str">
        <f>INDEX([1]SUELDOS!$B$3:$O$294,MATCH('APUS2 (1001 - 1053)'!A628,[1]SUELDOS!$B$3:$B$294,0),12)</f>
        <v>NP</v>
      </c>
      <c r="N628" s="121">
        <f>INDEX([1]SUELDOS!$B$3:$O$294,MATCH('APUS2 (1001 - 1053)'!A628,[1]SUELDOS!$B$3:$B$294,0),13)</f>
        <v>0</v>
      </c>
      <c r="O628" s="85">
        <f>INDEX([1]SUELDOS!$B$3:$O$294,MATCH('APUS2 (1001 - 1053)'!A628,[1]SUELDOS!$B$3:$B$294,0),14)</f>
        <v>0</v>
      </c>
      <c r="P628" s="7">
        <f t="shared" si="90"/>
        <v>694</v>
      </c>
      <c r="Q628" s="8"/>
    </row>
    <row r="629" spans="1:17" s="9" customFormat="1" ht="16.5" thickTop="1" thickBot="1" x14ac:dyDescent="0.3">
      <c r="A629" s="1"/>
      <c r="B629" s="75"/>
      <c r="C629" s="76"/>
      <c r="D629" s="77"/>
      <c r="E629" s="79"/>
      <c r="F629" s="79"/>
      <c r="G629" s="79"/>
      <c r="H629" s="80"/>
      <c r="I629" s="81"/>
      <c r="J629" s="64"/>
      <c r="K629" s="70"/>
      <c r="L629" s="82"/>
      <c r="M629" s="82"/>
      <c r="N629" s="121"/>
      <c r="O629" s="85"/>
      <c r="P629" s="7">
        <f t="shared" si="90"/>
        <v>695</v>
      </c>
      <c r="Q629" s="8"/>
    </row>
    <row r="630" spans="1:17" s="9" customFormat="1" ht="16.5" thickTop="1" thickBot="1" x14ac:dyDescent="0.3">
      <c r="A630" s="1"/>
      <c r="B630" s="75"/>
      <c r="C630" s="76"/>
      <c r="D630" s="77"/>
      <c r="E630" s="79"/>
      <c r="F630" s="79"/>
      <c r="G630" s="79"/>
      <c r="H630" s="80"/>
      <c r="I630" s="81"/>
      <c r="J630" s="64"/>
      <c r="K630" s="70"/>
      <c r="L630" s="82"/>
      <c r="M630" s="82"/>
      <c r="N630" s="121"/>
      <c r="O630" s="85"/>
      <c r="P630" s="7">
        <f t="shared" si="90"/>
        <v>696</v>
      </c>
      <c r="Q630" s="8"/>
    </row>
    <row r="631" spans="1:17" s="9" customFormat="1" ht="16.5" thickTop="1" thickBot="1" x14ac:dyDescent="0.3">
      <c r="A631" s="1"/>
      <c r="B631" s="75"/>
      <c r="C631" s="76"/>
      <c r="D631" s="77"/>
      <c r="E631" s="78"/>
      <c r="F631" s="79"/>
      <c r="G631" s="79"/>
      <c r="H631" s="80"/>
      <c r="I631" s="81"/>
      <c r="J631" s="64"/>
      <c r="K631" s="70"/>
      <c r="L631" s="82"/>
      <c r="M631" s="82"/>
      <c r="N631" s="121"/>
      <c r="O631" s="85"/>
      <c r="P631" s="7">
        <f t="shared" si="90"/>
        <v>697</v>
      </c>
      <c r="Q631" s="8"/>
    </row>
    <row r="632" spans="1:17" s="9" customFormat="1" ht="16.5" thickTop="1" thickBot="1" x14ac:dyDescent="0.3">
      <c r="A632" s="1"/>
      <c r="B632" s="75"/>
      <c r="C632" s="76"/>
      <c r="D632" s="77"/>
      <c r="E632" s="78"/>
      <c r="F632" s="79"/>
      <c r="G632" s="79"/>
      <c r="H632" s="80"/>
      <c r="I632" s="81"/>
      <c r="J632" s="64"/>
      <c r="K632" s="87"/>
      <c r="L632" s="82"/>
      <c r="M632" s="82"/>
      <c r="N632" s="121"/>
      <c r="O632" s="85"/>
      <c r="P632" s="7">
        <f t="shared" si="90"/>
        <v>698</v>
      </c>
      <c r="Q632" s="8"/>
    </row>
    <row r="633" spans="1:17" s="9" customFormat="1" ht="16.5" thickTop="1" thickBot="1" x14ac:dyDescent="0.3">
      <c r="A633" s="1"/>
      <c r="B633" s="75"/>
      <c r="C633" s="76"/>
      <c r="D633" s="77"/>
      <c r="E633" s="78"/>
      <c r="F633" s="79"/>
      <c r="G633" s="79"/>
      <c r="H633" s="80"/>
      <c r="I633" s="81"/>
      <c r="J633" s="64"/>
      <c r="K633" s="87"/>
      <c r="L633" s="82"/>
      <c r="M633" s="82"/>
      <c r="N633" s="121"/>
      <c r="O633" s="85"/>
      <c r="P633" s="7">
        <f t="shared" si="90"/>
        <v>699</v>
      </c>
      <c r="Q633" s="8"/>
    </row>
    <row r="634" spans="1:17" s="9" customFormat="1" ht="16.5" thickTop="1" thickBot="1" x14ac:dyDescent="0.3">
      <c r="A634" s="1"/>
      <c r="B634" s="75"/>
      <c r="C634" s="76"/>
      <c r="D634" s="77"/>
      <c r="E634" s="78"/>
      <c r="F634" s="79"/>
      <c r="G634" s="79"/>
      <c r="H634" s="80"/>
      <c r="I634" s="81"/>
      <c r="J634" s="64"/>
      <c r="K634" s="87"/>
      <c r="L634" s="82"/>
      <c r="M634" s="82"/>
      <c r="N634" s="121"/>
      <c r="O634" s="85"/>
      <c r="P634" s="7">
        <f t="shared" si="90"/>
        <v>700</v>
      </c>
      <c r="Q634" s="8"/>
    </row>
    <row r="635" spans="1:17" s="9" customFormat="1" ht="16.5" thickTop="1" thickBot="1" x14ac:dyDescent="0.3">
      <c r="A635" s="1"/>
      <c r="B635" s="75"/>
      <c r="C635" s="76"/>
      <c r="D635" s="77"/>
      <c r="E635" s="78"/>
      <c r="F635" s="79"/>
      <c r="G635" s="79"/>
      <c r="H635" s="80"/>
      <c r="I635" s="81"/>
      <c r="J635" s="64"/>
      <c r="K635" s="87"/>
      <c r="L635" s="82"/>
      <c r="M635" s="82"/>
      <c r="N635" s="121"/>
      <c r="O635" s="85"/>
      <c r="P635" s="7">
        <f t="shared" si="90"/>
        <v>701</v>
      </c>
      <c r="Q635" s="8"/>
    </row>
    <row r="636" spans="1:17" s="9" customFormat="1" ht="16.5" thickTop="1" thickBot="1" x14ac:dyDescent="0.3">
      <c r="A636" s="1"/>
      <c r="B636" s="75"/>
      <c r="C636" s="76"/>
      <c r="D636" s="77"/>
      <c r="E636" s="78"/>
      <c r="F636" s="79"/>
      <c r="G636" s="79"/>
      <c r="H636" s="80"/>
      <c r="I636" s="81"/>
      <c r="J636" s="64"/>
      <c r="K636" s="87"/>
      <c r="L636" s="82"/>
      <c r="M636" s="82"/>
      <c r="N636" s="121"/>
      <c r="O636" s="85"/>
      <c r="P636" s="7">
        <f t="shared" si="90"/>
        <v>702</v>
      </c>
      <c r="Q636" s="8"/>
    </row>
    <row r="637" spans="1:17" s="9" customFormat="1" ht="16.5" thickTop="1" thickBot="1" x14ac:dyDescent="0.3">
      <c r="A637" s="1"/>
      <c r="B637" s="122" t="s">
        <v>26</v>
      </c>
      <c r="C637" s="123"/>
      <c r="D637" s="124"/>
      <c r="E637" s="91" t="s">
        <v>26</v>
      </c>
      <c r="F637" s="125" t="s">
        <v>26</v>
      </c>
      <c r="G637" s="126" t="s">
        <v>26</v>
      </c>
      <c r="H637" s="94" t="s">
        <v>26</v>
      </c>
      <c r="I637" s="127" t="s">
        <v>26</v>
      </c>
      <c r="J637" s="64"/>
      <c r="K637" s="96" t="s">
        <v>26</v>
      </c>
      <c r="L637" s="97" t="s">
        <v>26</v>
      </c>
      <c r="M637" s="98" t="s">
        <v>26</v>
      </c>
      <c r="N637" s="99" t="s">
        <v>26</v>
      </c>
      <c r="O637" s="100" t="s">
        <v>26</v>
      </c>
      <c r="P637" s="7">
        <f t="shared" si="90"/>
        <v>703</v>
      </c>
      <c r="Q637" s="8"/>
    </row>
    <row r="638" spans="1:17" s="9" customFormat="1" ht="16.5" thickTop="1" thickBot="1" x14ac:dyDescent="0.3">
      <c r="A638" s="1"/>
      <c r="B638" s="101"/>
      <c r="C638" s="101"/>
      <c r="D638" s="101"/>
      <c r="E638" s="101"/>
      <c r="F638" s="101"/>
      <c r="G638" s="101"/>
      <c r="H638" s="128" t="s">
        <v>39</v>
      </c>
      <c r="I638" s="103">
        <f>SUM(I625:I637)</f>
        <v>26.965128</v>
      </c>
      <c r="J638" s="104"/>
      <c r="K638" s="105">
        <f>SUM(K625:K637)</f>
        <v>0.103739408237461</v>
      </c>
      <c r="L638" s="106"/>
      <c r="M638" s="107"/>
      <c r="N638" s="108"/>
      <c r="O638" s="105">
        <f>SUM(O625:O637)</f>
        <v>0</v>
      </c>
      <c r="P638" s="7">
        <f t="shared" si="90"/>
        <v>704</v>
      </c>
      <c r="Q638" s="8"/>
    </row>
    <row r="639" spans="1:17" s="9" customFormat="1" ht="16.5" thickTop="1" thickBot="1" x14ac:dyDescent="0.3">
      <c r="A639" s="1"/>
      <c r="B639" s="58" t="s">
        <v>40</v>
      </c>
      <c r="C639" s="109"/>
      <c r="D639" s="109"/>
      <c r="E639" s="109"/>
      <c r="F639" s="109"/>
      <c r="G639" s="109"/>
      <c r="H639" s="110"/>
      <c r="I639" s="111"/>
      <c r="J639" s="60"/>
      <c r="K639" s="61" t="s">
        <v>14</v>
      </c>
      <c r="L639" s="61" t="s">
        <v>15</v>
      </c>
      <c r="M639" s="61" t="s">
        <v>16</v>
      </c>
      <c r="N639" s="61" t="s">
        <v>17</v>
      </c>
      <c r="O639" s="61" t="s">
        <v>18</v>
      </c>
      <c r="P639" s="7">
        <f t="shared" si="90"/>
        <v>705</v>
      </c>
      <c r="Q639" s="8"/>
    </row>
    <row r="640" spans="1:17" s="9" customFormat="1" ht="22.5" thickTop="1" thickBot="1" x14ac:dyDescent="0.3">
      <c r="A640" s="1"/>
      <c r="B640" s="112" t="s">
        <v>41</v>
      </c>
      <c r="C640" s="113"/>
      <c r="D640" s="113"/>
      <c r="E640" s="114"/>
      <c r="F640" s="63" t="s">
        <v>42</v>
      </c>
      <c r="G640" s="63" t="s">
        <v>20</v>
      </c>
      <c r="H640" s="63" t="s">
        <v>34</v>
      </c>
      <c r="I640" s="63" t="s">
        <v>24</v>
      </c>
      <c r="J640" s="28"/>
      <c r="K640" s="61"/>
      <c r="L640" s="61"/>
      <c r="M640" s="61"/>
      <c r="N640" s="61"/>
      <c r="O640" s="61"/>
      <c r="P640" s="7">
        <f t="shared" si="90"/>
        <v>706</v>
      </c>
      <c r="Q640" s="8"/>
    </row>
    <row r="641" spans="1:17" s="9" customFormat="1" ht="15.75" thickTop="1" x14ac:dyDescent="0.25">
      <c r="A641" s="1" t="s">
        <v>93</v>
      </c>
      <c r="B641" s="129" t="str">
        <f>INDEX('[1]MATERIAL-TRANSPORTE'!$A$3:$K$1016,MATCH('APUS2 (1001 - 1053)'!A641,'[1]MATERIAL-TRANSPORTE'!$A$3:$A$1016,0),2)</f>
        <v>CEMENTO PORTLAND TIPO IP</v>
      </c>
      <c r="C641" s="130"/>
      <c r="D641" s="130"/>
      <c r="E641" s="131"/>
      <c r="F641" s="132" t="str">
        <f>INDEX('[1]MATERIAL-TRANSPORTE'!$A$3:$K$1016,MATCH('APUS2 (1001 - 1053)'!A641,'[1]MATERIAL-TRANSPORTE'!$A$3:$A$1016,0),6)</f>
        <v>sc</v>
      </c>
      <c r="G641" s="80">
        <v>1.55</v>
      </c>
      <c r="H641" s="80">
        <f>INDEX('[1]MATERIAL-TRANSPORTE'!$A$3:$K$1016,MATCH('APUS2 (1001 - 1053)'!A641,'[1]MATERIAL-TRANSPORTE'!$A$3:$A$1016,0),7)</f>
        <v>7.9</v>
      </c>
      <c r="I641" s="81">
        <f t="shared" ref="I641:I653" si="100">G641*H641</f>
        <v>12.245000000000001</v>
      </c>
      <c r="J641" s="64"/>
      <c r="K641" s="70">
        <f t="shared" ref="K641:K653" si="101">((I641*100%)/$I$674)</f>
        <v>4.7108586091922498E-2</v>
      </c>
      <c r="L641" s="82" t="str">
        <f>INDEX('[1]MATERIAL-TRANSPORTE'!$A$3:$K$1016,MATCH('APUS2 (1001 - 1053)'!A641,'[1]MATERIAL-TRANSPORTE'!$A$3:$A$1016,0),8)</f>
        <v>374400011</v>
      </c>
      <c r="M641" s="83" t="str">
        <f>INDEX('[1]MATERIAL-TRANSPORTE'!$A$3:$K$1016,MATCH('APUS2 (1001 - 1053)'!A641,'[1]MATERIAL-TRANSPORTE'!$A$3:$A$1016,0),9)</f>
        <v>NP</v>
      </c>
      <c r="N641" s="84">
        <f>INDEX('[1]MATERIAL-TRANSPORTE'!$A$3:$K$1016,MATCH('APUS2 (1001 - 1053)'!A641,'[1]MATERIAL-TRANSPORTE'!$A$3:$A$1016,0),10)</f>
        <v>0</v>
      </c>
      <c r="O641" s="85">
        <f>INDEX('[1]MATERIAL-TRANSPORTE'!$A$3:$K$1016,MATCH('APUS2 (1001 - 1053)'!A641,'[1]MATERIAL-TRANSPORTE'!$A$3:$A$1016,0),11)</f>
        <v>0</v>
      </c>
      <c r="P641" s="7">
        <f t="shared" si="90"/>
        <v>707</v>
      </c>
      <c r="Q641" s="8">
        <f t="shared" ref="Q641" si="102">+Q625</f>
        <v>674</v>
      </c>
    </row>
    <row r="642" spans="1:17" s="9" customFormat="1" ht="15" customHeight="1" x14ac:dyDescent="0.25">
      <c r="A642" s="1" t="s">
        <v>94</v>
      </c>
      <c r="B642" s="129" t="str">
        <f>INDEX('[1]MATERIAL-TRANSPORTE'!$A$3:$K$1016,MATCH('APUS2 (1001 - 1053)'!A642,'[1]MATERIAL-TRANSPORTE'!$A$3:$A$1016,0),2)</f>
        <v>ARENA PUESTA EN SITIO</v>
      </c>
      <c r="C642" s="130"/>
      <c r="D642" s="130"/>
      <c r="E642" s="131"/>
      <c r="F642" s="132" t="str">
        <f>INDEX('[1]MATERIAL-TRANSPORTE'!$A$3:$K$1016,MATCH('APUS2 (1001 - 1053)'!A642,'[1]MATERIAL-TRANSPORTE'!$A$3:$A$1016,0),6)</f>
        <v>m3</v>
      </c>
      <c r="G642" s="80">
        <v>0.1</v>
      </c>
      <c r="H642" s="80">
        <f>INDEX('[1]MATERIAL-TRANSPORTE'!$A$3:$K$1016,MATCH('APUS2 (1001 - 1053)'!A642,'[1]MATERIAL-TRANSPORTE'!$A$3:$A$1016,0),7)</f>
        <v>19.899999999999999</v>
      </c>
      <c r="I642" s="81">
        <f t="shared" si="100"/>
        <v>1.99</v>
      </c>
      <c r="J642" s="64"/>
      <c r="K642" s="70">
        <f t="shared" si="101"/>
        <v>7.6558665841507363E-3</v>
      </c>
      <c r="L642" s="82" t="str">
        <f>INDEX('[1]MATERIAL-TRANSPORTE'!$A$3:$K$1016,MATCH('APUS2 (1001 - 1053)'!A642,'[1]MATERIAL-TRANSPORTE'!$A$3:$A$1016,0),8)</f>
        <v>153100111</v>
      </c>
      <c r="M642" s="83" t="str">
        <f>INDEX('[1]MATERIAL-TRANSPORTE'!$A$3:$K$1016,MATCH('APUS2 (1001 - 1053)'!A642,'[1]MATERIAL-TRANSPORTE'!$A$3:$A$1016,0),9)</f>
        <v>NP</v>
      </c>
      <c r="N642" s="84">
        <f>INDEX('[1]MATERIAL-TRANSPORTE'!$A$3:$K$1016,MATCH('APUS2 (1001 - 1053)'!A642,'[1]MATERIAL-TRANSPORTE'!$A$3:$A$1016,0),10)</f>
        <v>0</v>
      </c>
      <c r="O642" s="85">
        <f>INDEX('[1]MATERIAL-TRANSPORTE'!$A$3:$K$1016,MATCH('APUS2 (1001 - 1053)'!A642,'[1]MATERIAL-TRANSPORTE'!$A$3:$A$1016,0),11)</f>
        <v>0</v>
      </c>
      <c r="P642" s="7">
        <f t="shared" si="90"/>
        <v>708</v>
      </c>
      <c r="Q642" s="8"/>
    </row>
    <row r="643" spans="1:17" s="9" customFormat="1" x14ac:dyDescent="0.25">
      <c r="A643" s="1" t="s">
        <v>95</v>
      </c>
      <c r="B643" s="129" t="str">
        <f>INDEX('[1]MATERIAL-TRANSPORTE'!$A$3:$K$1016,MATCH('APUS2 (1001 - 1053)'!A643,'[1]MATERIAL-TRANSPORTE'!$A$3:$A$1016,0),2)</f>
        <v>AGUA</v>
      </c>
      <c r="C643" s="130"/>
      <c r="D643" s="130"/>
      <c r="E643" s="131"/>
      <c r="F643" s="132" t="str">
        <f>INDEX('[1]MATERIAL-TRANSPORTE'!$A$3:$K$1016,MATCH('APUS2 (1001 - 1053)'!A643,'[1]MATERIAL-TRANSPORTE'!$A$3:$A$1016,0),6)</f>
        <v>m3</v>
      </c>
      <c r="G643" s="80">
        <v>0.19</v>
      </c>
      <c r="H643" s="80">
        <f>INDEX('[1]MATERIAL-TRANSPORTE'!$A$3:$K$1016,MATCH('APUS2 (1001 - 1053)'!A643,'[1]MATERIAL-TRANSPORTE'!$A$3:$A$1016,0),7)</f>
        <v>1.75</v>
      </c>
      <c r="I643" s="81">
        <f t="shared" si="100"/>
        <v>0.33250000000000002</v>
      </c>
      <c r="J643" s="64"/>
      <c r="K643" s="70">
        <f t="shared" si="101"/>
        <v>1.2791837383065929E-3</v>
      </c>
      <c r="L643" s="82">
        <f>INDEX('[1]MATERIAL-TRANSPORTE'!$A$3:$K$1016,MATCH('APUS2 (1001 - 1053)'!A643,'[1]MATERIAL-TRANSPORTE'!$A$3:$A$1016,0),8)</f>
        <v>180000111</v>
      </c>
      <c r="M643" s="83" t="str">
        <f>INDEX('[1]MATERIAL-TRANSPORTE'!$A$3:$K$1016,MATCH('APUS2 (1001 - 1053)'!A643,'[1]MATERIAL-TRANSPORTE'!$A$3:$A$1016,0),9)</f>
        <v>NP</v>
      </c>
      <c r="N643" s="84">
        <f>INDEX('[1]MATERIAL-TRANSPORTE'!$A$3:$K$1016,MATCH('APUS2 (1001 - 1053)'!A643,'[1]MATERIAL-TRANSPORTE'!$A$3:$A$1016,0),10)</f>
        <v>0</v>
      </c>
      <c r="O643" s="85">
        <f>INDEX('[1]MATERIAL-TRANSPORTE'!$A$3:$K$1016,MATCH('APUS2 (1001 - 1053)'!A643,'[1]MATERIAL-TRANSPORTE'!$A$3:$A$1016,0),11)</f>
        <v>0</v>
      </c>
      <c r="P643" s="7">
        <f t="shared" si="90"/>
        <v>709</v>
      </c>
      <c r="Q643" s="8"/>
    </row>
    <row r="644" spans="1:17" s="9" customFormat="1" x14ac:dyDescent="0.25">
      <c r="A644" s="1" t="s">
        <v>96</v>
      </c>
      <c r="B644" s="129" t="str">
        <f>INDEX('[1]MATERIAL-TRANSPORTE'!$A$3:$K$1016,MATCH('APUS2 (1001 - 1053)'!A644,'[1]MATERIAL-TRANSPORTE'!$A$3:$A$1016,0),2)</f>
        <v>PIEDRA 3/4" PUESTA EN SITIO</v>
      </c>
      <c r="C644" s="130"/>
      <c r="D644" s="130"/>
      <c r="E644" s="131"/>
      <c r="F644" s="132" t="str">
        <f>INDEX('[1]MATERIAL-TRANSPORTE'!$A$3:$K$1016,MATCH('APUS2 (1001 - 1053)'!A644,'[1]MATERIAL-TRANSPORTE'!$A$3:$A$1016,0),6)</f>
        <v>m3</v>
      </c>
      <c r="G644" s="80">
        <v>0.2</v>
      </c>
      <c r="H644" s="80">
        <f>INDEX('[1]MATERIAL-TRANSPORTE'!$A$3:$K$1016,MATCH('APUS2 (1001 - 1053)'!A644,'[1]MATERIAL-TRANSPORTE'!$A$3:$A$1016,0),7)</f>
        <v>17.5</v>
      </c>
      <c r="I644" s="81">
        <f t="shared" si="100"/>
        <v>3.5</v>
      </c>
      <c r="J644" s="64"/>
      <c r="K644" s="70">
        <f t="shared" si="101"/>
        <v>1.3465091982174661E-2</v>
      </c>
      <c r="L644" s="82" t="str">
        <f>INDEX('[1]MATERIAL-TRANSPORTE'!$A$3:$K$1016,MATCH('APUS2 (1001 - 1053)'!A644,'[1]MATERIAL-TRANSPORTE'!$A$3:$A$1016,0),8)</f>
        <v>153200015</v>
      </c>
      <c r="M644" s="83" t="str">
        <f>INDEX('[1]MATERIAL-TRANSPORTE'!$A$3:$K$1016,MATCH('APUS2 (1001 - 1053)'!A644,'[1]MATERIAL-TRANSPORTE'!$A$3:$A$1016,0),9)</f>
        <v>NP</v>
      </c>
      <c r="N644" s="84">
        <f>INDEX('[1]MATERIAL-TRANSPORTE'!$A$3:$K$1016,MATCH('APUS2 (1001 - 1053)'!A644,'[1]MATERIAL-TRANSPORTE'!$A$3:$A$1016,0),10)</f>
        <v>0</v>
      </c>
      <c r="O644" s="85">
        <f>INDEX('[1]MATERIAL-TRANSPORTE'!$A$3:$K$1016,MATCH('APUS2 (1001 - 1053)'!A644,'[1]MATERIAL-TRANSPORTE'!$A$3:$A$1016,0),11)</f>
        <v>0</v>
      </c>
      <c r="P644" s="7">
        <f t="shared" si="90"/>
        <v>710</v>
      </c>
      <c r="Q644" s="8"/>
    </row>
    <row r="645" spans="1:17" s="9" customFormat="1" x14ac:dyDescent="0.25">
      <c r="A645" s="1" t="s">
        <v>97</v>
      </c>
      <c r="B645" s="129" t="str">
        <f>INDEX('[1]MATERIAL-TRANSPORTE'!$A$3:$K$1016,MATCH('APUS2 (1001 - 1053)'!A645,'[1]MATERIAL-TRANSPORTE'!$A$3:$A$1016,0),2)</f>
        <v>CASCAJO MEDIO</v>
      </c>
      <c r="C645" s="130"/>
      <c r="D645" s="130"/>
      <c r="E645" s="131"/>
      <c r="F645" s="132" t="str">
        <f>INDEX('[1]MATERIAL-TRANSPORTE'!$A$3:$K$1016,MATCH('APUS2 (1001 - 1053)'!A645,'[1]MATERIAL-TRANSPORTE'!$A$3:$A$1016,0),6)</f>
        <v>m3</v>
      </c>
      <c r="G645" s="80">
        <v>0.05</v>
      </c>
      <c r="H645" s="80">
        <f>INDEX('[1]MATERIAL-TRANSPORTE'!$A$3:$K$1016,MATCH('APUS2 (1001 - 1053)'!A645,'[1]MATERIAL-TRANSPORTE'!$A$3:$A$1016,0),7)</f>
        <v>12.25</v>
      </c>
      <c r="I645" s="81">
        <f t="shared" si="100"/>
        <v>0.61250000000000004</v>
      </c>
      <c r="J645" s="64"/>
      <c r="K645" s="70">
        <f t="shared" si="101"/>
        <v>2.3563910968805659E-3</v>
      </c>
      <c r="L645" s="82" t="str">
        <f>INDEX('[1]MATERIAL-TRANSPORTE'!$A$3:$K$1016,MATCH('APUS2 (1001 - 1053)'!A645,'[1]MATERIAL-TRANSPORTE'!$A$3:$A$1016,0),8)</f>
        <v>153200015</v>
      </c>
      <c r="M645" s="83" t="str">
        <f>INDEX('[1]MATERIAL-TRANSPORTE'!$A$3:$K$1016,MATCH('APUS2 (1001 - 1053)'!A645,'[1]MATERIAL-TRANSPORTE'!$A$3:$A$1016,0),9)</f>
        <v>NP</v>
      </c>
      <c r="N645" s="84">
        <f>INDEX('[1]MATERIAL-TRANSPORTE'!$A$3:$K$1016,MATCH('APUS2 (1001 - 1053)'!A645,'[1]MATERIAL-TRANSPORTE'!$A$3:$A$1016,0),10)</f>
        <v>0</v>
      </c>
      <c r="O645" s="85">
        <f>INDEX('[1]MATERIAL-TRANSPORTE'!$A$3:$K$1016,MATCH('APUS2 (1001 - 1053)'!A645,'[1]MATERIAL-TRANSPORTE'!$A$3:$A$1016,0),11)</f>
        <v>0</v>
      </c>
      <c r="P645" s="7">
        <f t="shared" si="90"/>
        <v>711</v>
      </c>
      <c r="Q645" s="8"/>
    </row>
    <row r="646" spans="1:17" s="9" customFormat="1" x14ac:dyDescent="0.25">
      <c r="A646" s="1" t="s">
        <v>98</v>
      </c>
      <c r="B646" s="129" t="str">
        <f>INDEX('[1]MATERIAL-TRANSPORTE'!$A$3:$K$1016,MATCH('APUS2 (1001 - 1053)'!A646,'[1]MATERIAL-TRANSPORTE'!$A$3:$A$1016,0),2)</f>
        <v>ANGULO 50x3mm</v>
      </c>
      <c r="C646" s="130"/>
      <c r="D646" s="130"/>
      <c r="E646" s="131"/>
      <c r="F646" s="132" t="str">
        <f>INDEX('[1]MATERIAL-TRANSPORTE'!$A$3:$K$1016,MATCH('APUS2 (1001 - 1053)'!A646,'[1]MATERIAL-TRANSPORTE'!$A$3:$A$1016,0),6)</f>
        <v>m</v>
      </c>
      <c r="G646" s="80">
        <v>3.2</v>
      </c>
      <c r="H646" s="80">
        <f>INDEX('[1]MATERIAL-TRANSPORTE'!$A$3:$K$1016,MATCH('APUS2 (1001 - 1053)'!A646,'[1]MATERIAL-TRANSPORTE'!$A$3:$A$1016,0),7)</f>
        <v>3.5</v>
      </c>
      <c r="I646" s="81">
        <f t="shared" si="100"/>
        <v>11.200000000000001</v>
      </c>
      <c r="J646" s="64"/>
      <c r="K646" s="70">
        <f t="shared" si="101"/>
        <v>4.3088294342958917E-2</v>
      </c>
      <c r="L646" s="82" t="str">
        <f>INDEX('[1]MATERIAL-TRANSPORTE'!$A$3:$K$1016,MATCH('APUS2 (1001 - 1053)'!A646,'[1]MATERIAL-TRANSPORTE'!$A$3:$A$1016,0),8)</f>
        <v>412650111</v>
      </c>
      <c r="M646" s="83" t="str">
        <f>INDEX('[1]MATERIAL-TRANSPORTE'!$A$3:$K$1016,MATCH('APUS2 (1001 - 1053)'!A646,'[1]MATERIAL-TRANSPORTE'!$A$3:$A$1016,0),9)</f>
        <v>NP</v>
      </c>
      <c r="N646" s="84">
        <f>INDEX('[1]MATERIAL-TRANSPORTE'!$A$3:$K$1016,MATCH('APUS2 (1001 - 1053)'!A646,'[1]MATERIAL-TRANSPORTE'!$A$3:$A$1016,0),10)</f>
        <v>0</v>
      </c>
      <c r="O646" s="85">
        <f>INDEX('[1]MATERIAL-TRANSPORTE'!$A$3:$K$1016,MATCH('APUS2 (1001 - 1053)'!A646,'[1]MATERIAL-TRANSPORTE'!$A$3:$A$1016,0),11)</f>
        <v>0</v>
      </c>
      <c r="P646" s="7">
        <f t="shared" si="90"/>
        <v>712</v>
      </c>
      <c r="Q646" s="8"/>
    </row>
    <row r="647" spans="1:17" s="9" customFormat="1" x14ac:dyDescent="0.25">
      <c r="A647" s="1" t="s">
        <v>99</v>
      </c>
      <c r="B647" s="129" t="str">
        <f>INDEX('[1]MATERIAL-TRANSPORTE'!$A$3:$K$1016,MATCH('APUS2 (1001 - 1053)'!A647,'[1]MATERIAL-TRANSPORTE'!$A$3:$A$1016,0),2)</f>
        <v>TABLERO TRIPLEX CORRIENTE 1.22 x 2.44 x 9</v>
      </c>
      <c r="C647" s="130"/>
      <c r="D647" s="130"/>
      <c r="E647" s="131"/>
      <c r="F647" s="132" t="str">
        <f>INDEX('[1]MATERIAL-TRANSPORTE'!$A$3:$K$1016,MATCH('APUS2 (1001 - 1053)'!A647,'[1]MATERIAL-TRANSPORTE'!$A$3:$A$1016,0),6)</f>
        <v>u</v>
      </c>
      <c r="G647" s="80">
        <v>0.67</v>
      </c>
      <c r="H647" s="80">
        <f>INDEX('[1]MATERIAL-TRANSPORTE'!$A$3:$K$1016,MATCH('APUS2 (1001 - 1053)'!A647,'[1]MATERIAL-TRANSPORTE'!$A$3:$A$1016,0),7)</f>
        <v>21.44</v>
      </c>
      <c r="I647" s="81">
        <f t="shared" si="100"/>
        <v>14.364800000000002</v>
      </c>
      <c r="J647" s="64"/>
      <c r="K647" s="70">
        <f t="shared" si="101"/>
        <v>5.5263815230155028E-2</v>
      </c>
      <c r="L647" s="82" t="str">
        <f>INDEX('[1]MATERIAL-TRANSPORTE'!$A$3:$K$1016,MATCH('APUS2 (1001 - 1053)'!A647,'[1]MATERIAL-TRANSPORTE'!$A$3:$A$1016,0),8)</f>
        <v>46910042</v>
      </c>
      <c r="M647" s="83" t="str">
        <f>INDEX('[1]MATERIAL-TRANSPORTE'!$A$3:$K$1016,MATCH('APUS2 (1001 - 1053)'!A647,'[1]MATERIAL-TRANSPORTE'!$A$3:$A$1016,0),9)</f>
        <v>NP</v>
      </c>
      <c r="N647" s="84">
        <f>INDEX('[1]MATERIAL-TRANSPORTE'!$A$3:$K$1016,MATCH('APUS2 (1001 - 1053)'!A647,'[1]MATERIAL-TRANSPORTE'!$A$3:$A$1016,0),10)</f>
        <v>0</v>
      </c>
      <c r="O647" s="85">
        <f>INDEX('[1]MATERIAL-TRANSPORTE'!$A$3:$K$1016,MATCH('APUS2 (1001 - 1053)'!A647,'[1]MATERIAL-TRANSPORTE'!$A$3:$A$1016,0),11)</f>
        <v>0</v>
      </c>
      <c r="P647" s="7">
        <f t="shared" si="90"/>
        <v>713</v>
      </c>
      <c r="Q647" s="8"/>
    </row>
    <row r="648" spans="1:17" s="9" customFormat="1" x14ac:dyDescent="0.25">
      <c r="A648" s="1" t="s">
        <v>100</v>
      </c>
      <c r="B648" s="129" t="str">
        <f>INDEX('[1]MATERIAL-TRANSPORTE'!$A$3:$K$1016,MATCH('APUS2 (1001 - 1053)'!A648,'[1]MATERIAL-TRANSPORTE'!$A$3:$A$1016,0),2)</f>
        <v>CLAVOS DE 2" A 3 1/2"</v>
      </c>
      <c r="C648" s="130"/>
      <c r="D648" s="130"/>
      <c r="E648" s="131"/>
      <c r="F648" s="132" t="str">
        <f>INDEX('[1]MATERIAL-TRANSPORTE'!$A$3:$K$1016,MATCH('APUS2 (1001 - 1053)'!A648,'[1]MATERIAL-TRANSPORTE'!$A$3:$A$1016,0),6)</f>
        <v>lb</v>
      </c>
      <c r="G648" s="80">
        <v>0.4</v>
      </c>
      <c r="H648" s="80">
        <f>INDEX('[1]MATERIAL-TRANSPORTE'!$A$3:$K$1016,MATCH('APUS2 (1001 - 1053)'!A648,'[1]MATERIAL-TRANSPORTE'!$A$3:$A$1016,0),7)</f>
        <v>1.34</v>
      </c>
      <c r="I648" s="81">
        <f t="shared" si="100"/>
        <v>0.53600000000000003</v>
      </c>
      <c r="J648" s="64"/>
      <c r="K648" s="70">
        <f t="shared" si="101"/>
        <v>2.0620826578416052E-3</v>
      </c>
      <c r="L648" s="82" t="str">
        <f>INDEX('[1]MATERIAL-TRANSPORTE'!$A$3:$K$1016,MATCH('APUS2 (1001 - 1053)'!A648,'[1]MATERIAL-TRANSPORTE'!$A$3:$A$1016,0),8)</f>
        <v>429993125</v>
      </c>
      <c r="M648" s="83" t="str">
        <f>INDEX('[1]MATERIAL-TRANSPORTE'!$A$3:$K$1016,MATCH('APUS2 (1001 - 1053)'!A648,'[1]MATERIAL-TRANSPORTE'!$A$3:$A$1016,0),9)</f>
        <v>NP</v>
      </c>
      <c r="N648" s="84">
        <f>INDEX('[1]MATERIAL-TRANSPORTE'!$A$3:$K$1016,MATCH('APUS2 (1001 - 1053)'!A648,'[1]MATERIAL-TRANSPORTE'!$A$3:$A$1016,0),10)</f>
        <v>0</v>
      </c>
      <c r="O648" s="85">
        <f>INDEX('[1]MATERIAL-TRANSPORTE'!$A$3:$K$1016,MATCH('APUS2 (1001 - 1053)'!A648,'[1]MATERIAL-TRANSPORTE'!$A$3:$A$1016,0),11)</f>
        <v>0</v>
      </c>
      <c r="P648" s="7">
        <f t="shared" si="90"/>
        <v>714</v>
      </c>
      <c r="Q648" s="8"/>
    </row>
    <row r="649" spans="1:17" s="9" customFormat="1" x14ac:dyDescent="0.25">
      <c r="A649" s="1" t="s">
        <v>101</v>
      </c>
      <c r="B649" s="129" t="str">
        <f>INDEX('[1]MATERIAL-TRANSPORTE'!$A$3:$K$1016,MATCH('APUS2 (1001 - 1053)'!A649,'[1]MATERIAL-TRANSPORTE'!$A$3:$A$1016,0),2)</f>
        <v xml:space="preserve">SOLDADURA 60/11X1/8" </v>
      </c>
      <c r="C649" s="130"/>
      <c r="D649" s="130"/>
      <c r="E649" s="131"/>
      <c r="F649" s="132" t="str">
        <f>INDEX('[1]MATERIAL-TRANSPORTE'!$A$3:$K$1016,MATCH('APUS2 (1001 - 1053)'!A649,'[1]MATERIAL-TRANSPORTE'!$A$3:$A$1016,0),6)</f>
        <v>Kg</v>
      </c>
      <c r="G649" s="80">
        <v>0.5</v>
      </c>
      <c r="H649" s="80">
        <f>INDEX('[1]MATERIAL-TRANSPORTE'!$A$3:$K$1016,MATCH('APUS2 (1001 - 1053)'!A649,'[1]MATERIAL-TRANSPORTE'!$A$3:$A$1016,0),7)</f>
        <v>6.78</v>
      </c>
      <c r="I649" s="81">
        <f t="shared" si="100"/>
        <v>3.39</v>
      </c>
      <c r="J649" s="64"/>
      <c r="K649" s="70">
        <f t="shared" si="101"/>
        <v>1.3041903377020601E-2</v>
      </c>
      <c r="L649" s="82" t="str">
        <f>INDEX('[1]MATERIAL-TRANSPORTE'!$A$3:$K$1016,MATCH('APUS2 (1001 - 1053)'!A649,'[1]MATERIAL-TRANSPORTE'!$A$3:$A$1016,0),8)</f>
        <v>429500012</v>
      </c>
      <c r="M649" s="83" t="str">
        <f>INDEX('[1]MATERIAL-TRANSPORTE'!$A$3:$K$1016,MATCH('APUS2 (1001 - 1053)'!A649,'[1]MATERIAL-TRANSPORTE'!$A$3:$A$1016,0),9)</f>
        <v>NP</v>
      </c>
      <c r="N649" s="84">
        <f>INDEX('[1]MATERIAL-TRANSPORTE'!$A$3:$K$1016,MATCH('APUS2 (1001 - 1053)'!A649,'[1]MATERIAL-TRANSPORTE'!$A$3:$A$1016,0),10)</f>
        <v>0</v>
      </c>
      <c r="O649" s="85">
        <f>INDEX('[1]MATERIAL-TRANSPORTE'!$A$3:$K$1016,MATCH('APUS2 (1001 - 1053)'!A649,'[1]MATERIAL-TRANSPORTE'!$A$3:$A$1016,0),11)</f>
        <v>0</v>
      </c>
      <c r="P649" s="7">
        <f t="shared" si="90"/>
        <v>715</v>
      </c>
      <c r="Q649" s="8"/>
    </row>
    <row r="650" spans="1:17" s="9" customFormat="1" x14ac:dyDescent="0.25">
      <c r="A650" s="1" t="s">
        <v>102</v>
      </c>
      <c r="B650" s="129" t="str">
        <f>INDEX('[1]MATERIAL-TRANSPORTE'!$A$3:$K$1016,MATCH('APUS2 (1001 - 1053)'!A650,'[1]MATERIAL-TRANSPORTE'!$A$3:$A$1016,0),2)</f>
        <v>CUARTONES DE ENCOFRADO 2"X3"4m</v>
      </c>
      <c r="C650" s="130"/>
      <c r="D650" s="130"/>
      <c r="E650" s="131"/>
      <c r="F650" s="132" t="str">
        <f>INDEX('[1]MATERIAL-TRANSPORTE'!$A$3:$K$1016,MATCH('APUS2 (1001 - 1053)'!A650,'[1]MATERIAL-TRANSPORTE'!$A$3:$A$1016,0),6)</f>
        <v>u</v>
      </c>
      <c r="G650" s="80">
        <v>1.1000000000000001</v>
      </c>
      <c r="H650" s="80">
        <f>INDEX('[1]MATERIAL-TRANSPORTE'!$A$3:$K$1016,MATCH('APUS2 (1001 - 1053)'!A650,'[1]MATERIAL-TRANSPORTE'!$A$3:$A$1016,0),7)</f>
        <v>4.28</v>
      </c>
      <c r="I650" s="81">
        <f t="shared" si="100"/>
        <v>4.7080000000000011</v>
      </c>
      <c r="J650" s="64"/>
      <c r="K650" s="70">
        <f t="shared" si="101"/>
        <v>1.8112472300593804E-2</v>
      </c>
      <c r="L650" s="82">
        <f>INDEX('[1]MATERIAL-TRANSPORTE'!$A$3:$K$1016,MATCH('APUS2 (1001 - 1053)'!A650,'[1]MATERIAL-TRANSPORTE'!$A$3:$A$1016,0),8)</f>
        <v>316000311</v>
      </c>
      <c r="M650" s="83" t="str">
        <f>INDEX('[1]MATERIAL-TRANSPORTE'!$A$3:$K$1016,MATCH('APUS2 (1001 - 1053)'!A650,'[1]MATERIAL-TRANSPORTE'!$A$3:$A$1016,0),9)</f>
        <v>NP</v>
      </c>
      <c r="N650" s="84">
        <f>INDEX('[1]MATERIAL-TRANSPORTE'!$A$3:$K$1016,MATCH('APUS2 (1001 - 1053)'!A650,'[1]MATERIAL-TRANSPORTE'!$A$3:$A$1016,0),10)</f>
        <v>0</v>
      </c>
      <c r="O650" s="85">
        <f>INDEX('[1]MATERIAL-TRANSPORTE'!$A$3:$K$1016,MATCH('APUS2 (1001 - 1053)'!A650,'[1]MATERIAL-TRANSPORTE'!$A$3:$A$1016,0),11)</f>
        <v>0</v>
      </c>
      <c r="P650" s="7">
        <f t="shared" si="90"/>
        <v>716</v>
      </c>
      <c r="Q650" s="8"/>
    </row>
    <row r="651" spans="1:17" s="9" customFormat="1" x14ac:dyDescent="0.25">
      <c r="A651" s="187" t="s">
        <v>103</v>
      </c>
      <c r="B651" s="129" t="str">
        <f>INDEX('[1]MATERIAL-TRANSPORTE'!$A$3:$K$1016,MATCH('APUS2 (1001 - 1053)'!A651,'[1]MATERIAL-TRANSPORTE'!$A$3:$A$1016,0),2)</f>
        <v>MALLA ELECTROSOLDADA 15x15 - 5,5mm</v>
      </c>
      <c r="C651" s="130"/>
      <c r="D651" s="130"/>
      <c r="E651" s="131"/>
      <c r="F651" s="132" t="str">
        <f>INDEX('[1]MATERIAL-TRANSPORTE'!$A$3:$K$1016,MATCH('APUS2 (1001 - 1053)'!A651,'[1]MATERIAL-TRANSPORTE'!$A$3:$A$1016,0),6)</f>
        <v>m2</v>
      </c>
      <c r="G651" s="80">
        <v>1.92</v>
      </c>
      <c r="H651" s="80">
        <f>INDEX('[1]MATERIAL-TRANSPORTE'!$A$3:$K$1016,MATCH('APUS2 (1001 - 1053)'!A651,'[1]MATERIAL-TRANSPORTE'!$A$3:$A$1016,0),7)</f>
        <v>3.57</v>
      </c>
      <c r="I651" s="81">
        <f t="shared" si="100"/>
        <v>6.8543999999999992</v>
      </c>
      <c r="J651" s="64"/>
      <c r="K651" s="70">
        <f t="shared" si="101"/>
        <v>2.6370036137890854E-2</v>
      </c>
      <c r="L651" s="82" t="str">
        <f>INDEX('[1]MATERIAL-TRANSPORTE'!$A$3:$K$1016,MATCH('APUS2 (1001 - 1053)'!A651,'[1]MATERIAL-TRANSPORTE'!$A$3:$A$1016,0),8)</f>
        <v>4294300118</v>
      </c>
      <c r="M651" s="83" t="str">
        <f>INDEX('[1]MATERIAL-TRANSPORTE'!$A$3:$K$1016,MATCH('APUS2 (1001 - 1053)'!A651,'[1]MATERIAL-TRANSPORTE'!$A$3:$A$1016,0),9)</f>
        <v>NP</v>
      </c>
      <c r="N651" s="84">
        <f>INDEX('[1]MATERIAL-TRANSPORTE'!$A$3:$K$1016,MATCH('APUS2 (1001 - 1053)'!A651,'[1]MATERIAL-TRANSPORTE'!$A$3:$A$1016,0),10)</f>
        <v>0</v>
      </c>
      <c r="O651" s="85">
        <f>INDEX('[1]MATERIAL-TRANSPORTE'!$A$3:$K$1016,MATCH('APUS2 (1001 - 1053)'!A651,'[1]MATERIAL-TRANSPORTE'!$A$3:$A$1016,0),11)</f>
        <v>0</v>
      </c>
      <c r="P651" s="7">
        <f t="shared" si="90"/>
        <v>717</v>
      </c>
      <c r="Q651" s="8"/>
    </row>
    <row r="652" spans="1:17" s="9" customFormat="1" x14ac:dyDescent="0.25">
      <c r="A652" s="1" t="s">
        <v>104</v>
      </c>
      <c r="B652" s="129" t="str">
        <f>INDEX('[1]MATERIAL-TRANSPORTE'!$A$3:$K$1016,MATCH('APUS2 (1001 - 1053)'!A652,'[1]MATERIAL-TRANSPORTE'!$A$3:$A$1016,0),2)</f>
        <v>TIRA DE ENCOFRADO 1"X3"X4m</v>
      </c>
      <c r="C652" s="130"/>
      <c r="D652" s="130"/>
      <c r="E652" s="131"/>
      <c r="F652" s="132" t="str">
        <f>INDEX('[1]MATERIAL-TRANSPORTE'!$A$3:$K$1016,MATCH('APUS2 (1001 - 1053)'!A652,'[1]MATERIAL-TRANSPORTE'!$A$3:$A$1016,0),6)</f>
        <v>u</v>
      </c>
      <c r="G652" s="80">
        <v>2</v>
      </c>
      <c r="H652" s="80">
        <f>INDEX('[1]MATERIAL-TRANSPORTE'!$A$3:$K$1016,MATCH('APUS2 (1001 - 1053)'!A652,'[1]MATERIAL-TRANSPORTE'!$A$3:$A$1016,0),7)</f>
        <v>3.92</v>
      </c>
      <c r="I652" s="81">
        <f t="shared" si="100"/>
        <v>7.84</v>
      </c>
      <c r="J652" s="64"/>
      <c r="K652" s="70">
        <f t="shared" si="101"/>
        <v>3.0161806040071241E-2</v>
      </c>
      <c r="L652" s="82" t="str">
        <f>INDEX('[1]MATERIAL-TRANSPORTE'!$A$3:$K$1016,MATCH('APUS2 (1001 - 1053)'!A652,'[1]MATERIAL-TRANSPORTE'!$A$3:$A$1016,0),8)</f>
        <v>316000311</v>
      </c>
      <c r="M652" s="83" t="str">
        <f>INDEX('[1]MATERIAL-TRANSPORTE'!$A$3:$K$1016,MATCH('APUS2 (1001 - 1053)'!A652,'[1]MATERIAL-TRANSPORTE'!$A$3:$A$1016,0),9)</f>
        <v>NP</v>
      </c>
      <c r="N652" s="84">
        <f>INDEX('[1]MATERIAL-TRANSPORTE'!$A$3:$K$1016,MATCH('APUS2 (1001 - 1053)'!A652,'[1]MATERIAL-TRANSPORTE'!$A$3:$A$1016,0),10)</f>
        <v>0</v>
      </c>
      <c r="O652" s="85">
        <f>INDEX('[1]MATERIAL-TRANSPORTE'!$A$3:$K$1016,MATCH('APUS2 (1001 - 1053)'!A652,'[1]MATERIAL-TRANSPORTE'!$A$3:$A$1016,0),11)</f>
        <v>0</v>
      </c>
      <c r="P652" s="7">
        <f t="shared" si="90"/>
        <v>718</v>
      </c>
      <c r="Q652" s="8"/>
    </row>
    <row r="653" spans="1:17" s="9" customFormat="1" x14ac:dyDescent="0.25">
      <c r="A653" s="1" t="s">
        <v>105</v>
      </c>
      <c r="B653" s="129" t="str">
        <f>INDEX('[1]MATERIAL-TRANSPORTE'!$A$3:$K$1016,MATCH('APUS2 (1001 - 1053)'!A653,'[1]MATERIAL-TRANSPORTE'!$A$3:$A$1016,0),2)</f>
        <v>ACERO DE REFUERZO EN BARRAS FY=4200 Kg/cm2</v>
      </c>
      <c r="C653" s="130"/>
      <c r="D653" s="130"/>
      <c r="E653" s="131"/>
      <c r="F653" s="132" t="str">
        <f>INDEX('[1]MATERIAL-TRANSPORTE'!$A$3:$K$1016,MATCH('APUS2 (1001 - 1053)'!A653,'[1]MATERIAL-TRANSPORTE'!$A$3:$A$1016,0),6)</f>
        <v>Kg</v>
      </c>
      <c r="G653" s="80">
        <v>3</v>
      </c>
      <c r="H653" s="80">
        <f>INDEX('[1]MATERIAL-TRANSPORTE'!$A$3:$K$1016,MATCH('APUS2 (1001 - 1053)'!A653,'[1]MATERIAL-TRANSPORTE'!$A$3:$A$1016,0),7)</f>
        <v>1.31</v>
      </c>
      <c r="I653" s="81">
        <f t="shared" si="100"/>
        <v>3.93</v>
      </c>
      <c r="J653" s="64"/>
      <c r="K653" s="70">
        <f t="shared" si="101"/>
        <v>1.5119374711413263E-2</v>
      </c>
      <c r="L653" s="82" t="str">
        <f>INDEX('[1]MATERIAL-TRANSPORTE'!$A$3:$K$1016,MATCH('APUS2 (1001 - 1053)'!A653,'[1]MATERIAL-TRANSPORTE'!$A$3:$A$1016,0),8)</f>
        <v>421900018</v>
      </c>
      <c r="M653" s="83" t="str">
        <f>INDEX('[1]MATERIAL-TRANSPORTE'!$A$3:$K$1016,MATCH('APUS2 (1001 - 1053)'!A653,'[1]MATERIAL-TRANSPORTE'!$A$3:$A$1016,0),9)</f>
        <v>NP</v>
      </c>
      <c r="N653" s="84">
        <f>INDEX('[1]MATERIAL-TRANSPORTE'!$A$3:$K$1016,MATCH('APUS2 (1001 - 1053)'!A653,'[1]MATERIAL-TRANSPORTE'!$A$3:$A$1016,0),10)</f>
        <v>0</v>
      </c>
      <c r="O653" s="85">
        <f>INDEX('[1]MATERIAL-TRANSPORTE'!$A$3:$K$1016,MATCH('APUS2 (1001 - 1053)'!A653,'[1]MATERIAL-TRANSPORTE'!$A$3:$A$1016,0),11)</f>
        <v>0</v>
      </c>
      <c r="P653" s="7">
        <f t="shared" si="90"/>
        <v>719</v>
      </c>
      <c r="Q653" s="8"/>
    </row>
    <row r="654" spans="1:17" s="9" customFormat="1" x14ac:dyDescent="0.25">
      <c r="A654" s="1"/>
      <c r="B654" s="129"/>
      <c r="C654" s="130"/>
      <c r="D654" s="130"/>
      <c r="E654" s="131"/>
      <c r="F654" s="132"/>
      <c r="G654" s="80"/>
      <c r="H654" s="80"/>
      <c r="I654" s="81"/>
      <c r="J654" s="64"/>
      <c r="K654" s="87"/>
      <c r="L654" s="82"/>
      <c r="M654" s="83"/>
      <c r="N654" s="84"/>
      <c r="O654" s="85"/>
      <c r="P654" s="7">
        <f t="shared" si="90"/>
        <v>720</v>
      </c>
      <c r="Q654" s="8"/>
    </row>
    <row r="655" spans="1:17" s="9" customFormat="1" x14ac:dyDescent="0.25">
      <c r="A655" s="1"/>
      <c r="B655" s="129"/>
      <c r="C655" s="130"/>
      <c r="D655" s="130"/>
      <c r="E655" s="131"/>
      <c r="F655" s="132"/>
      <c r="G655" s="80"/>
      <c r="H655" s="80"/>
      <c r="I655" s="81"/>
      <c r="J655" s="64"/>
      <c r="K655" s="87"/>
      <c r="L655" s="82"/>
      <c r="M655" s="83"/>
      <c r="N655" s="84"/>
      <c r="O655" s="85"/>
      <c r="P655" s="7">
        <f t="shared" si="90"/>
        <v>721</v>
      </c>
      <c r="Q655" s="8"/>
    </row>
    <row r="656" spans="1:17" s="9" customFormat="1" x14ac:dyDescent="0.25">
      <c r="A656" s="1"/>
      <c r="B656" s="129"/>
      <c r="C656" s="130"/>
      <c r="D656" s="130"/>
      <c r="E656" s="131"/>
      <c r="F656" s="132"/>
      <c r="G656" s="80"/>
      <c r="H656" s="80"/>
      <c r="I656" s="81"/>
      <c r="J656" s="64"/>
      <c r="K656" s="87"/>
      <c r="L656" s="82"/>
      <c r="M656" s="83"/>
      <c r="N656" s="84"/>
      <c r="O656" s="85"/>
      <c r="P656" s="7">
        <f t="shared" si="90"/>
        <v>722</v>
      </c>
      <c r="Q656" s="8"/>
    </row>
    <row r="657" spans="1:17" s="9" customFormat="1" x14ac:dyDescent="0.25">
      <c r="A657" s="1"/>
      <c r="B657" s="129"/>
      <c r="C657" s="130"/>
      <c r="D657" s="130"/>
      <c r="E657" s="131"/>
      <c r="F657" s="132"/>
      <c r="G657" s="80"/>
      <c r="H657" s="80"/>
      <c r="I657" s="81"/>
      <c r="J657" s="64"/>
      <c r="K657" s="87"/>
      <c r="L657" s="82"/>
      <c r="M657" s="83"/>
      <c r="N657" s="84"/>
      <c r="O657" s="85"/>
      <c r="P657" s="7">
        <f t="shared" si="90"/>
        <v>723</v>
      </c>
      <c r="Q657" s="8"/>
    </row>
    <row r="658" spans="1:17" s="9" customFormat="1" x14ac:dyDescent="0.25">
      <c r="A658" s="1"/>
      <c r="B658" s="129" t="s">
        <v>26</v>
      </c>
      <c r="C658" s="130"/>
      <c r="D658" s="130"/>
      <c r="E658" s="131"/>
      <c r="F658" s="132" t="s">
        <v>26</v>
      </c>
      <c r="G658" s="80" t="s">
        <v>26</v>
      </c>
      <c r="H658" s="80" t="s">
        <v>26</v>
      </c>
      <c r="I658" s="81" t="s">
        <v>26</v>
      </c>
      <c r="J658" s="64"/>
      <c r="K658" s="87" t="s">
        <v>26</v>
      </c>
      <c r="L658" s="82" t="s">
        <v>26</v>
      </c>
      <c r="M658" s="83" t="s">
        <v>26</v>
      </c>
      <c r="N658" s="84" t="s">
        <v>26</v>
      </c>
      <c r="O658" s="85" t="s">
        <v>26</v>
      </c>
      <c r="P658" s="7">
        <f t="shared" si="90"/>
        <v>724</v>
      </c>
      <c r="Q658" s="8"/>
    </row>
    <row r="659" spans="1:17" s="9" customFormat="1" x14ac:dyDescent="0.25">
      <c r="A659" s="1"/>
      <c r="B659" s="129" t="s">
        <v>26</v>
      </c>
      <c r="C659" s="130"/>
      <c r="D659" s="130"/>
      <c r="E659" s="131"/>
      <c r="F659" s="132" t="s">
        <v>26</v>
      </c>
      <c r="G659" s="80" t="s">
        <v>26</v>
      </c>
      <c r="H659" s="80" t="s">
        <v>26</v>
      </c>
      <c r="I659" s="81" t="s">
        <v>26</v>
      </c>
      <c r="J659" s="64"/>
      <c r="K659" s="87" t="s">
        <v>26</v>
      </c>
      <c r="L659" s="82" t="s">
        <v>26</v>
      </c>
      <c r="M659" s="83" t="s">
        <v>26</v>
      </c>
      <c r="N659" s="84" t="s">
        <v>26</v>
      </c>
      <c r="O659" s="85" t="s">
        <v>26</v>
      </c>
      <c r="P659" s="7">
        <f t="shared" si="90"/>
        <v>725</v>
      </c>
      <c r="Q659" s="8"/>
    </row>
    <row r="660" spans="1:17" s="9" customFormat="1" x14ac:dyDescent="0.25">
      <c r="A660" s="1"/>
      <c r="B660" s="129" t="s">
        <v>26</v>
      </c>
      <c r="C660" s="130"/>
      <c r="D660" s="130"/>
      <c r="E660" s="131"/>
      <c r="F660" s="132" t="s">
        <v>26</v>
      </c>
      <c r="G660" s="80" t="s">
        <v>26</v>
      </c>
      <c r="H660" s="80" t="s">
        <v>26</v>
      </c>
      <c r="I660" s="81" t="s">
        <v>26</v>
      </c>
      <c r="J660" s="64"/>
      <c r="K660" s="87" t="s">
        <v>26</v>
      </c>
      <c r="L660" s="82" t="s">
        <v>26</v>
      </c>
      <c r="M660" s="83" t="s">
        <v>26</v>
      </c>
      <c r="N660" s="84" t="s">
        <v>26</v>
      </c>
      <c r="O660" s="85" t="s">
        <v>26</v>
      </c>
      <c r="P660" s="7">
        <f t="shared" si="90"/>
        <v>726</v>
      </c>
      <c r="Q660" s="8"/>
    </row>
    <row r="661" spans="1:17" s="9" customFormat="1" x14ac:dyDescent="0.25">
      <c r="A661" s="1"/>
      <c r="B661" s="129" t="s">
        <v>26</v>
      </c>
      <c r="C661" s="130"/>
      <c r="D661" s="130"/>
      <c r="E661" s="131"/>
      <c r="F661" s="132" t="s">
        <v>26</v>
      </c>
      <c r="G661" s="80" t="s">
        <v>26</v>
      </c>
      <c r="H661" s="80" t="s">
        <v>26</v>
      </c>
      <c r="I661" s="81" t="s">
        <v>26</v>
      </c>
      <c r="J661" s="64"/>
      <c r="K661" s="87" t="s">
        <v>26</v>
      </c>
      <c r="L661" s="82" t="s">
        <v>26</v>
      </c>
      <c r="M661" s="83" t="s">
        <v>26</v>
      </c>
      <c r="N661" s="84" t="s">
        <v>26</v>
      </c>
      <c r="O661" s="85" t="s">
        <v>26</v>
      </c>
      <c r="P661" s="7">
        <f t="shared" si="90"/>
        <v>727</v>
      </c>
      <c r="Q661" s="8"/>
    </row>
    <row r="662" spans="1:17" s="9" customFormat="1" x14ac:dyDescent="0.25">
      <c r="A662" s="1"/>
      <c r="B662" s="129" t="s">
        <v>26</v>
      </c>
      <c r="C662" s="130"/>
      <c r="D662" s="130"/>
      <c r="E662" s="131"/>
      <c r="F662" s="132" t="s">
        <v>26</v>
      </c>
      <c r="G662" s="80" t="s">
        <v>26</v>
      </c>
      <c r="H662" s="80" t="s">
        <v>26</v>
      </c>
      <c r="I662" s="81" t="s">
        <v>26</v>
      </c>
      <c r="J662" s="64"/>
      <c r="K662" s="87" t="s">
        <v>26</v>
      </c>
      <c r="L662" s="82" t="s">
        <v>26</v>
      </c>
      <c r="M662" s="83" t="s">
        <v>26</v>
      </c>
      <c r="N662" s="84" t="s">
        <v>26</v>
      </c>
      <c r="O662" s="85" t="s">
        <v>26</v>
      </c>
      <c r="P662" s="7">
        <f t="shared" si="90"/>
        <v>728</v>
      </c>
      <c r="Q662" s="8"/>
    </row>
    <row r="663" spans="1:17" s="9" customFormat="1" x14ac:dyDescent="0.25">
      <c r="A663" s="1"/>
      <c r="B663" s="129" t="s">
        <v>26</v>
      </c>
      <c r="C663" s="130"/>
      <c r="D663" s="130"/>
      <c r="E663" s="131"/>
      <c r="F663" s="132" t="s">
        <v>26</v>
      </c>
      <c r="G663" s="80" t="s">
        <v>26</v>
      </c>
      <c r="H663" s="80" t="s">
        <v>26</v>
      </c>
      <c r="I663" s="81" t="s">
        <v>26</v>
      </c>
      <c r="J663" s="64"/>
      <c r="K663" s="87" t="s">
        <v>26</v>
      </c>
      <c r="L663" s="82" t="s">
        <v>26</v>
      </c>
      <c r="M663" s="83" t="s">
        <v>26</v>
      </c>
      <c r="N663" s="84" t="s">
        <v>26</v>
      </c>
      <c r="O663" s="85" t="s">
        <v>26</v>
      </c>
      <c r="P663" s="7">
        <f t="shared" si="90"/>
        <v>729</v>
      </c>
      <c r="Q663" s="8"/>
    </row>
    <row r="664" spans="1:17" s="9" customFormat="1" x14ac:dyDescent="0.25">
      <c r="A664" s="1"/>
      <c r="B664" s="129" t="s">
        <v>26</v>
      </c>
      <c r="C664" s="130"/>
      <c r="D664" s="130"/>
      <c r="E664" s="131"/>
      <c r="F664" s="132" t="s">
        <v>26</v>
      </c>
      <c r="G664" s="80" t="s">
        <v>26</v>
      </c>
      <c r="H664" s="80" t="s">
        <v>26</v>
      </c>
      <c r="I664" s="81" t="s">
        <v>26</v>
      </c>
      <c r="J664" s="64"/>
      <c r="K664" s="87" t="s">
        <v>26</v>
      </c>
      <c r="L664" s="82" t="s">
        <v>26</v>
      </c>
      <c r="M664" s="83" t="s">
        <v>26</v>
      </c>
      <c r="N664" s="84" t="s">
        <v>26</v>
      </c>
      <c r="O664" s="85" t="s">
        <v>26</v>
      </c>
      <c r="P664" s="7">
        <f t="shared" si="90"/>
        <v>730</v>
      </c>
      <c r="Q664" s="8"/>
    </row>
    <row r="665" spans="1:17" s="9" customFormat="1" x14ac:dyDescent="0.25">
      <c r="A665" s="1"/>
      <c r="B665" s="129" t="s">
        <v>26</v>
      </c>
      <c r="C665" s="130"/>
      <c r="D665" s="130"/>
      <c r="E665" s="131"/>
      <c r="F665" s="132" t="s">
        <v>26</v>
      </c>
      <c r="G665" s="80" t="s">
        <v>26</v>
      </c>
      <c r="H665" s="80" t="s">
        <v>26</v>
      </c>
      <c r="I665" s="81" t="s">
        <v>26</v>
      </c>
      <c r="J665" s="64"/>
      <c r="K665" s="87" t="s">
        <v>26</v>
      </c>
      <c r="L665" s="82" t="s">
        <v>26</v>
      </c>
      <c r="M665" s="83" t="s">
        <v>26</v>
      </c>
      <c r="N665" s="84" t="s">
        <v>26</v>
      </c>
      <c r="O665" s="85" t="s">
        <v>26</v>
      </c>
      <c r="P665" s="7">
        <f t="shared" si="90"/>
        <v>731</v>
      </c>
      <c r="Q665" s="8"/>
    </row>
    <row r="666" spans="1:17" s="9" customFormat="1" ht="15.75" thickBot="1" x14ac:dyDescent="0.3">
      <c r="A666" s="1"/>
      <c r="B666" s="122" t="s">
        <v>26</v>
      </c>
      <c r="C666" s="123"/>
      <c r="D666" s="123"/>
      <c r="E666" s="124"/>
      <c r="F666" s="133" t="s">
        <v>26</v>
      </c>
      <c r="G666" s="94" t="s">
        <v>26</v>
      </c>
      <c r="H666" s="94" t="s">
        <v>26</v>
      </c>
      <c r="I666" s="95" t="s">
        <v>26</v>
      </c>
      <c r="J666" s="64"/>
      <c r="K666" s="96" t="s">
        <v>26</v>
      </c>
      <c r="L666" s="97" t="s">
        <v>26</v>
      </c>
      <c r="M666" s="98" t="s">
        <v>26</v>
      </c>
      <c r="N666" s="99" t="s">
        <v>26</v>
      </c>
      <c r="O666" s="100" t="s">
        <v>26</v>
      </c>
      <c r="P666" s="7">
        <f t="shared" si="90"/>
        <v>732</v>
      </c>
      <c r="Q666" s="8"/>
    </row>
    <row r="667" spans="1:17" s="9" customFormat="1" ht="16.5" thickTop="1" thickBot="1" x14ac:dyDescent="0.3">
      <c r="A667" s="1"/>
      <c r="B667" s="101"/>
      <c r="C667" s="101"/>
      <c r="D667" s="101"/>
      <c r="E667" s="101"/>
      <c r="F667" s="101"/>
      <c r="G667" s="101"/>
      <c r="H667" s="128" t="s">
        <v>50</v>
      </c>
      <c r="I667" s="103">
        <f>SUM(I641:I666)</f>
        <v>71.503200000000007</v>
      </c>
      <c r="J667" s="104"/>
      <c r="K667" s="105">
        <f>SUM(K641:K666)</f>
        <v>0.27508490429138038</v>
      </c>
      <c r="L667" s="106"/>
      <c r="M667" s="107"/>
      <c r="N667" s="108"/>
      <c r="O667" s="105">
        <f>SUM(O641:O666)</f>
        <v>0</v>
      </c>
      <c r="P667" s="7">
        <f t="shared" si="90"/>
        <v>733</v>
      </c>
      <c r="Q667" s="8"/>
    </row>
    <row r="668" spans="1:17" s="9" customFormat="1" ht="16.5" thickTop="1" thickBot="1" x14ac:dyDescent="0.3">
      <c r="A668" s="1"/>
      <c r="B668" s="58" t="s">
        <v>51</v>
      </c>
      <c r="C668" s="109"/>
      <c r="D668" s="109"/>
      <c r="E668" s="109"/>
      <c r="F668" s="109"/>
      <c r="G668" s="109"/>
      <c r="H668" s="110"/>
      <c r="I668" s="111"/>
      <c r="J668" s="60"/>
      <c r="K668" s="134" t="s">
        <v>14</v>
      </c>
      <c r="L668" s="61" t="s">
        <v>15</v>
      </c>
      <c r="M668" s="61" t="s">
        <v>16</v>
      </c>
      <c r="N668" s="61" t="s">
        <v>17</v>
      </c>
      <c r="O668" s="61" t="s">
        <v>18</v>
      </c>
      <c r="P668" s="7">
        <f t="shared" si="90"/>
        <v>734</v>
      </c>
      <c r="Q668" s="8"/>
    </row>
    <row r="669" spans="1:17" s="9" customFormat="1" ht="22.5" thickTop="1" thickBot="1" x14ac:dyDescent="0.3">
      <c r="A669" s="1"/>
      <c r="B669" s="112" t="s">
        <v>52</v>
      </c>
      <c r="C669" s="113"/>
      <c r="D669" s="113"/>
      <c r="E669" s="114"/>
      <c r="F669" s="115" t="s">
        <v>42</v>
      </c>
      <c r="G669" s="63" t="s">
        <v>20</v>
      </c>
      <c r="H669" s="63" t="s">
        <v>34</v>
      </c>
      <c r="I669" s="63" t="s">
        <v>34</v>
      </c>
      <c r="J669" s="28"/>
      <c r="K669" s="135"/>
      <c r="L669" s="61"/>
      <c r="M669" s="61"/>
      <c r="N669" s="61"/>
      <c r="O669" s="61"/>
      <c r="P669" s="7">
        <f t="shared" si="90"/>
        <v>735</v>
      </c>
      <c r="Q669" s="8"/>
    </row>
    <row r="670" spans="1:17" s="9" customFormat="1" ht="15.75" thickTop="1" x14ac:dyDescent="0.25">
      <c r="A670" s="1"/>
      <c r="B670" s="136"/>
      <c r="C670" s="137"/>
      <c r="D670" s="137"/>
      <c r="E670" s="138"/>
      <c r="F670" s="139"/>
      <c r="G670" s="69"/>
      <c r="H670" s="69"/>
      <c r="I670" s="81"/>
      <c r="J670" s="64"/>
      <c r="K670" s="70"/>
      <c r="L670" s="117"/>
      <c r="M670" s="118"/>
      <c r="N670" s="119"/>
      <c r="O670" s="120"/>
      <c r="P670" s="7">
        <f t="shared" si="90"/>
        <v>736</v>
      </c>
      <c r="Q670" s="8">
        <f t="shared" ref="Q670" si="103">+Q641</f>
        <v>674</v>
      </c>
    </row>
    <row r="671" spans="1:17" s="9" customFormat="1" ht="15.75" thickBot="1" x14ac:dyDescent="0.3">
      <c r="A671" s="1"/>
      <c r="B671" s="140" t="s">
        <v>26</v>
      </c>
      <c r="C671" s="141"/>
      <c r="D671" s="141"/>
      <c r="E671" s="142"/>
      <c r="F671" s="143">
        <v>0</v>
      </c>
      <c r="G671" s="144" t="s">
        <v>26</v>
      </c>
      <c r="H671" s="143">
        <v>0</v>
      </c>
      <c r="I671" s="143">
        <v>0</v>
      </c>
      <c r="J671" s="64"/>
      <c r="K671" s="145" t="s">
        <v>26</v>
      </c>
      <c r="L671" s="146" t="s">
        <v>26</v>
      </c>
      <c r="M671" s="147" t="s">
        <v>26</v>
      </c>
      <c r="N671" s="143">
        <v>0</v>
      </c>
      <c r="O671" s="143">
        <v>0</v>
      </c>
      <c r="P671" s="7">
        <f t="shared" si="90"/>
        <v>737</v>
      </c>
      <c r="Q671" s="8"/>
    </row>
    <row r="672" spans="1:17" s="9" customFormat="1" ht="16.5" thickTop="1" thickBot="1" x14ac:dyDescent="0.3">
      <c r="A672" s="1"/>
      <c r="B672" s="101"/>
      <c r="C672" s="101"/>
      <c r="D672" s="101"/>
      <c r="E672" s="101"/>
      <c r="F672" s="101"/>
      <c r="G672" s="101"/>
      <c r="H672" s="128" t="s">
        <v>53</v>
      </c>
      <c r="I672" s="103">
        <f>SUM(I670:I671)</f>
        <v>0</v>
      </c>
      <c r="J672" s="28"/>
      <c r="K672" s="148">
        <f>SUM(K670:K671)</f>
        <v>0</v>
      </c>
      <c r="L672" s="149"/>
      <c r="M672" s="150"/>
      <c r="N672" s="151"/>
      <c r="O672" s="148">
        <f>SUM(O670:O671)</f>
        <v>0</v>
      </c>
      <c r="P672" s="7">
        <f t="shared" si="90"/>
        <v>738</v>
      </c>
      <c r="Q672" s="8"/>
    </row>
    <row r="673" spans="1:17" s="9" customFormat="1" ht="16.5" thickTop="1" thickBot="1" x14ac:dyDescent="0.3">
      <c r="A673" s="1"/>
      <c r="B673" s="28"/>
      <c r="C673" s="28"/>
      <c r="D673" s="28"/>
      <c r="E673" s="152"/>
      <c r="F673" s="152"/>
      <c r="G673" s="152"/>
      <c r="H673" s="153"/>
      <c r="I673" s="154"/>
      <c r="J673" s="28"/>
      <c r="K673" s="155"/>
      <c r="L673" s="156"/>
      <c r="M673" s="156"/>
      <c r="N673" s="156"/>
      <c r="O673" s="157"/>
      <c r="P673" s="7">
        <f t="shared" ref="P673:P736" si="104">+P672+1</f>
        <v>739</v>
      </c>
      <c r="Q673" s="8"/>
    </row>
    <row r="674" spans="1:17" s="9" customFormat="1" ht="16.5" customHeight="1" thickTop="1" thickBot="1" x14ac:dyDescent="0.3">
      <c r="A674" s="1"/>
      <c r="B674" s="28"/>
      <c r="C674" s="28"/>
      <c r="D674" s="158"/>
      <c r="E674" s="159" t="s">
        <v>54</v>
      </c>
      <c r="F674" s="159"/>
      <c r="G674" s="159"/>
      <c r="H674" s="159"/>
      <c r="I674" s="160">
        <f>I622+I638+I667+I672</f>
        <v>259.93138440000001</v>
      </c>
      <c r="J674" s="28"/>
      <c r="K674" s="161"/>
      <c r="L674" s="162"/>
      <c r="M674" s="162"/>
      <c r="N674" s="162"/>
      <c r="O674" s="163"/>
      <c r="P674" s="7">
        <f t="shared" si="104"/>
        <v>740</v>
      </c>
      <c r="Q674" s="8"/>
    </row>
    <row r="675" spans="1:17" s="9" customFormat="1" ht="16.5" thickTop="1" thickBot="1" x14ac:dyDescent="0.3">
      <c r="A675" s="1"/>
      <c r="B675" s="28"/>
      <c r="C675" s="28"/>
      <c r="D675" s="158"/>
      <c r="E675" s="164" t="s">
        <v>55</v>
      </c>
      <c r="F675" s="164"/>
      <c r="G675" s="164"/>
      <c r="H675" s="165">
        <v>0.2</v>
      </c>
      <c r="I675" s="166">
        <f>I674*H675</f>
        <v>51.986276880000005</v>
      </c>
      <c r="J675" s="28"/>
      <c r="K675" s="167"/>
      <c r="L675" s="168"/>
      <c r="M675" s="168"/>
      <c r="N675" s="168"/>
      <c r="O675" s="169"/>
      <c r="P675" s="7">
        <f t="shared" si="104"/>
        <v>741</v>
      </c>
      <c r="Q675" s="8"/>
    </row>
    <row r="676" spans="1:17" s="9" customFormat="1" ht="16.5" thickTop="1" thickBot="1" x14ac:dyDescent="0.3">
      <c r="A676" s="1"/>
      <c r="B676" s="28"/>
      <c r="C676" s="28"/>
      <c r="D676" s="158"/>
      <c r="E676" s="170" t="s">
        <v>56</v>
      </c>
      <c r="F676" s="170"/>
      <c r="G676" s="170"/>
      <c r="H676" s="171">
        <v>0</v>
      </c>
      <c r="I676" s="166">
        <v>0</v>
      </c>
      <c r="J676" s="28"/>
      <c r="K676" s="172">
        <f>+K622+K638+K667+K672</f>
        <v>1</v>
      </c>
      <c r="L676" s="173"/>
      <c r="M676" s="174"/>
      <c r="N676" s="175"/>
      <c r="O676" s="172">
        <f>+O622+O638+O667+O672</f>
        <v>0</v>
      </c>
      <c r="P676" s="7">
        <f t="shared" si="104"/>
        <v>742</v>
      </c>
      <c r="Q676" s="8"/>
    </row>
    <row r="677" spans="1:17" s="9" customFormat="1" ht="16.5" thickTop="1" thickBot="1" x14ac:dyDescent="0.3">
      <c r="A677" s="1"/>
      <c r="B677" s="28" t="s">
        <v>27</v>
      </c>
      <c r="C677" s="28"/>
      <c r="D677" s="158"/>
      <c r="E677" s="170" t="s">
        <v>57</v>
      </c>
      <c r="F677" s="170"/>
      <c r="G677" s="170"/>
      <c r="H677" s="170"/>
      <c r="I677" s="166">
        <f>+I674+I675</f>
        <v>311.91766128</v>
      </c>
      <c r="J677" s="28"/>
      <c r="K677" s="176" t="s">
        <v>58</v>
      </c>
      <c r="L677" s="177"/>
      <c r="M677" s="178"/>
      <c r="N677" s="179"/>
      <c r="O677" s="176" t="s">
        <v>59</v>
      </c>
      <c r="P677" s="7">
        <f t="shared" si="104"/>
        <v>743</v>
      </c>
      <c r="Q677" s="8"/>
    </row>
    <row r="678" spans="1:17" s="9" customFormat="1" ht="16.5" thickTop="1" thickBot="1" x14ac:dyDescent="0.3">
      <c r="A678" s="1"/>
      <c r="B678" s="28" t="s">
        <v>27</v>
      </c>
      <c r="C678" s="28"/>
      <c r="D678" s="158"/>
      <c r="E678" s="180" t="s">
        <v>60</v>
      </c>
      <c r="F678" s="181"/>
      <c r="G678" s="181"/>
      <c r="H678" s="182"/>
      <c r="I678" s="183">
        <f>ROUND(I677,2)</f>
        <v>311.92</v>
      </c>
      <c r="J678" s="152"/>
      <c r="K678" s="184"/>
      <c r="L678" s="185"/>
      <c r="M678" s="184"/>
      <c r="N678" s="185"/>
      <c r="O678" s="185"/>
      <c r="P678" s="7">
        <f t="shared" si="104"/>
        <v>744</v>
      </c>
      <c r="Q678" s="8"/>
    </row>
    <row r="679" spans="1:17" s="9" customFormat="1" ht="15.75" thickTop="1" x14ac:dyDescent="0.25">
      <c r="A679" s="1"/>
      <c r="B679" s="5"/>
      <c r="C679" s="5"/>
      <c r="D679" s="28"/>
      <c r="E679" s="101"/>
      <c r="F679" s="101"/>
      <c r="G679" s="101"/>
      <c r="H679" s="186"/>
      <c r="I679" s="101"/>
      <c r="J679" s="28"/>
      <c r="K679" s="14"/>
      <c r="L679" s="15"/>
      <c r="M679" s="14"/>
      <c r="N679" s="15"/>
      <c r="O679" s="15"/>
      <c r="P679" s="7">
        <f t="shared" si="104"/>
        <v>745</v>
      </c>
      <c r="Q679" s="8"/>
    </row>
    <row r="680" spans="1:17" s="9" customFormat="1" x14ac:dyDescent="0.25">
      <c r="A680" s="1"/>
      <c r="B680" s="5"/>
      <c r="C680" s="5"/>
      <c r="D680" s="28"/>
      <c r="E680" s="101"/>
      <c r="F680" s="101"/>
      <c r="G680" s="101"/>
      <c r="H680" s="186"/>
      <c r="I680" s="101"/>
      <c r="J680" s="28"/>
      <c r="K680" s="14"/>
      <c r="L680" s="15"/>
      <c r="M680" s="14"/>
      <c r="N680" s="15"/>
      <c r="O680" s="15"/>
      <c r="P680" s="7">
        <f t="shared" si="104"/>
        <v>746</v>
      </c>
      <c r="Q680" s="8"/>
    </row>
    <row r="681" spans="1:17" s="9" customFormat="1" ht="15.75" thickBot="1" x14ac:dyDescent="0.3">
      <c r="A681" s="1"/>
      <c r="B681" s="2"/>
      <c r="C681" s="2"/>
      <c r="D681" s="2"/>
      <c r="E681" s="2"/>
      <c r="F681" s="2"/>
      <c r="G681" s="2"/>
      <c r="H681" s="3"/>
      <c r="I681" s="4"/>
      <c r="J681" s="5"/>
      <c r="K681" s="6"/>
      <c r="L681" s="6"/>
      <c r="M681" s="6"/>
      <c r="N681" s="6"/>
      <c r="O681" s="6"/>
      <c r="P681" s="7"/>
      <c r="Q681" s="8"/>
    </row>
    <row r="682" spans="1:17" s="9" customFormat="1" ht="16.5" thickTop="1" thickBot="1" x14ac:dyDescent="0.3">
      <c r="A682" s="1"/>
      <c r="B682" s="10" t="s">
        <v>0</v>
      </c>
      <c r="C682" s="11" t="str">
        <f>'[1]PRESUPUESTO REFERENCIAL'!$B$6</f>
        <v>CONSTRUCCIÓN DEL MALECÓN EN LA PARROQUIA URBANA SATÉLITE LA AURORA</v>
      </c>
      <c r="D682" s="12"/>
      <c r="E682" s="12"/>
      <c r="F682" s="12"/>
      <c r="G682" s="12"/>
      <c r="H682" s="12"/>
      <c r="I682" s="13"/>
      <c r="J682" s="5"/>
      <c r="K682" s="14"/>
      <c r="L682" s="14"/>
      <c r="M682" s="14"/>
      <c r="N682" s="14"/>
      <c r="O682" s="15"/>
      <c r="P682" s="7"/>
      <c r="Q682" s="8"/>
    </row>
    <row r="683" spans="1:17" s="9" customFormat="1" ht="15.75" thickTop="1" x14ac:dyDescent="0.25">
      <c r="A683" s="1"/>
      <c r="B683" s="16" t="s">
        <v>1</v>
      </c>
      <c r="C683" s="17"/>
      <c r="D683" s="17"/>
      <c r="E683" s="17"/>
      <c r="F683" s="17"/>
      <c r="G683" s="17"/>
      <c r="H683" s="17"/>
      <c r="I683" s="18"/>
      <c r="J683" s="5"/>
      <c r="K683" s="14"/>
      <c r="L683" s="14"/>
      <c r="M683" s="14"/>
      <c r="N683" s="14"/>
      <c r="O683" s="15"/>
      <c r="P683" s="7"/>
      <c r="Q683" s="8"/>
    </row>
    <row r="684" spans="1:17" s="9" customFormat="1" x14ac:dyDescent="0.25">
      <c r="A684" s="1"/>
      <c r="B684" s="5"/>
      <c r="C684" s="5"/>
      <c r="D684" s="5"/>
      <c r="E684" s="5"/>
      <c r="F684" s="5"/>
      <c r="G684" s="19"/>
      <c r="H684" s="19"/>
      <c r="I684" s="19"/>
      <c r="J684" s="5"/>
      <c r="K684" s="14"/>
      <c r="L684" s="14"/>
      <c r="M684" s="14"/>
      <c r="N684" s="14"/>
      <c r="O684" s="15"/>
      <c r="P684" s="7"/>
      <c r="Q684" s="8"/>
    </row>
    <row r="685" spans="1:17" s="9" customFormat="1" x14ac:dyDescent="0.25">
      <c r="A685" s="1"/>
      <c r="B685" s="5"/>
      <c r="C685" s="20" t="s">
        <v>2</v>
      </c>
      <c r="D685" s="21" t="s">
        <v>3</v>
      </c>
      <c r="E685" s="22"/>
      <c r="F685" s="22"/>
      <c r="G685" s="19"/>
      <c r="H685" s="19"/>
      <c r="I685" s="19"/>
      <c r="J685" s="5"/>
      <c r="K685" s="14"/>
      <c r="L685" s="14"/>
      <c r="M685" s="14"/>
      <c r="N685" s="14"/>
      <c r="O685" s="15"/>
      <c r="P685" s="7"/>
      <c r="Q685" s="8"/>
    </row>
    <row r="686" spans="1:17" s="9" customFormat="1" x14ac:dyDescent="0.25">
      <c r="A686" s="1"/>
      <c r="B686" s="5"/>
      <c r="C686" s="20" t="s">
        <v>4</v>
      </c>
      <c r="D686" s="21" t="s">
        <v>5</v>
      </c>
      <c r="E686" s="5"/>
      <c r="F686" s="5"/>
      <c r="G686" s="19"/>
      <c r="H686" s="19"/>
      <c r="I686" s="19"/>
      <c r="J686" s="5"/>
      <c r="K686" s="14"/>
      <c r="L686" s="14"/>
      <c r="M686" s="14"/>
      <c r="N686" s="14"/>
      <c r="O686" s="15"/>
      <c r="P686" s="7"/>
      <c r="Q686" s="8"/>
    </row>
    <row r="687" spans="1:17" s="9" customFormat="1" x14ac:dyDescent="0.25">
      <c r="A687" s="1"/>
      <c r="B687" s="23"/>
      <c r="C687" s="2"/>
      <c r="D687" s="24"/>
      <c r="E687" s="2"/>
      <c r="F687" s="2"/>
      <c r="G687" s="19"/>
      <c r="H687" s="19"/>
      <c r="I687" s="19"/>
      <c r="J687" s="5"/>
      <c r="K687" s="14"/>
      <c r="L687" s="14"/>
      <c r="M687" s="14"/>
      <c r="N687" s="14"/>
      <c r="O687" s="15"/>
      <c r="P687" s="7"/>
      <c r="Q687" s="8"/>
    </row>
    <row r="688" spans="1:17" s="9" customFormat="1" ht="15.75" thickBot="1" x14ac:dyDescent="0.3">
      <c r="A688" s="1"/>
      <c r="B688" s="25" t="s">
        <v>6</v>
      </c>
      <c r="C688" s="26"/>
      <c r="D688" s="26"/>
      <c r="E688" s="26"/>
      <c r="F688" s="26"/>
      <c r="G688" s="26"/>
      <c r="H688" s="26"/>
      <c r="I688" s="27"/>
      <c r="J688" s="28"/>
      <c r="K688" s="29"/>
      <c r="L688" s="30"/>
      <c r="M688" s="30"/>
      <c r="N688" s="30"/>
      <c r="O688" s="31"/>
      <c r="P688" s="7"/>
      <c r="Q688" s="8"/>
    </row>
    <row r="689" spans="1:17" s="9" customFormat="1" ht="15.75" thickTop="1" x14ac:dyDescent="0.25">
      <c r="A689" s="1"/>
      <c r="B689" s="32"/>
      <c r="C689" s="33"/>
      <c r="D689" s="34"/>
      <c r="E689" s="34"/>
      <c r="F689" s="34"/>
      <c r="G689" s="34"/>
      <c r="H689" s="35"/>
      <c r="I689" s="36" t="s">
        <v>7</v>
      </c>
      <c r="J689" s="37"/>
      <c r="K689" s="38" t="s">
        <v>8</v>
      </c>
      <c r="L689" s="39"/>
      <c r="M689" s="39"/>
      <c r="N689" s="39"/>
      <c r="O689" s="40"/>
      <c r="P689" s="7"/>
      <c r="Q689" s="8"/>
    </row>
    <row r="690" spans="1:17" s="9" customFormat="1" x14ac:dyDescent="0.25">
      <c r="A690" s="1"/>
      <c r="B690" s="41" t="s">
        <v>9</v>
      </c>
      <c r="C690" s="42">
        <f>+'[1]PRESUPUESTO REFERENCIAL'!B1132</f>
        <v>1009</v>
      </c>
      <c r="D690" s="43"/>
      <c r="E690" s="41" t="s">
        <v>10</v>
      </c>
      <c r="F690" s="44" t="str">
        <f>+'[1]PRESUPUESTO REFERENCIAL'!D1132</f>
        <v>u</v>
      </c>
      <c r="G690" s="45"/>
      <c r="H690" s="46" t="s">
        <v>11</v>
      </c>
      <c r="I690" s="47">
        <v>0.99990000000000001</v>
      </c>
      <c r="J690" s="37"/>
      <c r="K690" s="48"/>
      <c r="L690" s="49"/>
      <c r="M690" s="49"/>
      <c r="N690" s="49"/>
      <c r="O690" s="50"/>
      <c r="P690" s="7"/>
      <c r="Q690" s="8"/>
    </row>
    <row r="691" spans="1:17" s="9" customFormat="1" ht="15.75" thickBot="1" x14ac:dyDescent="0.3">
      <c r="A691" s="1"/>
      <c r="B691" s="51" t="s">
        <v>12</v>
      </c>
      <c r="C691" s="52" t="str">
        <f>+'[1]PRESUPUESTO REFERENCIAL'!C1132</f>
        <v>CAJAS DE PASO 25x25x15cm CON PUERTA INOXIDABLE</v>
      </c>
      <c r="D691" s="53"/>
      <c r="E691" s="53"/>
      <c r="F691" s="53"/>
      <c r="G691" s="53"/>
      <c r="H691" s="53"/>
      <c r="I691" s="54"/>
      <c r="J691" s="28"/>
      <c r="K691" s="55"/>
      <c r="L691" s="56"/>
      <c r="M691" s="56"/>
      <c r="N691" s="56"/>
      <c r="O691" s="57"/>
      <c r="P691" s="7"/>
      <c r="Q691" s="8"/>
    </row>
    <row r="692" spans="1:17" s="9" customFormat="1" ht="16.5" thickTop="1" thickBot="1" x14ac:dyDescent="0.3">
      <c r="A692" s="1"/>
      <c r="B692" s="58" t="s">
        <v>13</v>
      </c>
      <c r="C692" s="59"/>
      <c r="D692" s="59"/>
      <c r="E692" s="59"/>
      <c r="F692" s="59"/>
      <c r="G692" s="59"/>
      <c r="H692" s="59"/>
      <c r="I692" s="59"/>
      <c r="J692" s="60"/>
      <c r="K692" s="61" t="s">
        <v>14</v>
      </c>
      <c r="L692" s="61" t="s">
        <v>15</v>
      </c>
      <c r="M692" s="61" t="s">
        <v>16</v>
      </c>
      <c r="N692" s="61" t="s">
        <v>17</v>
      </c>
      <c r="O692" s="61" t="s">
        <v>18</v>
      </c>
      <c r="P692" s="7"/>
      <c r="Q692" s="8"/>
    </row>
    <row r="693" spans="1:17" s="9" customFormat="1" ht="22.5" thickTop="1" thickBot="1" x14ac:dyDescent="0.3">
      <c r="A693" s="1"/>
      <c r="B693" s="62" t="s">
        <v>19</v>
      </c>
      <c r="C693" s="62"/>
      <c r="D693" s="62"/>
      <c r="E693" s="63" t="s">
        <v>20</v>
      </c>
      <c r="F693" s="63" t="s">
        <v>21</v>
      </c>
      <c r="G693" s="63" t="s">
        <v>22</v>
      </c>
      <c r="H693" s="63" t="s">
        <v>23</v>
      </c>
      <c r="I693" s="63" t="s">
        <v>24</v>
      </c>
      <c r="J693" s="64"/>
      <c r="K693" s="61"/>
      <c r="L693" s="61"/>
      <c r="M693" s="61"/>
      <c r="N693" s="61"/>
      <c r="O693" s="61"/>
      <c r="P693" s="7">
        <f t="shared" ref="P693" si="105">ROW(A694)+65</f>
        <v>759</v>
      </c>
      <c r="Q693" s="8"/>
    </row>
    <row r="694" spans="1:17" s="9" customFormat="1" ht="16.5" customHeight="1" thickTop="1" thickBot="1" x14ac:dyDescent="0.3">
      <c r="A694" s="1" t="s">
        <v>25</v>
      </c>
      <c r="B694" s="65" t="str">
        <f>INDEX([1]EQUIPOS!$A$3:$I$326,MATCH('APUS2 (1001 - 1053)'!A694,[1]EQUIPOS!$A$3:$A$326,0),2)</f>
        <v>HERRAMIENTA MENOR (5% MO)</v>
      </c>
      <c r="C694" s="66"/>
      <c r="D694" s="67"/>
      <c r="E694" s="68" t="s">
        <v>26</v>
      </c>
      <c r="F694" s="68">
        <v>0.05</v>
      </c>
      <c r="G694" s="68" t="s">
        <v>27</v>
      </c>
      <c r="H694" s="68" t="s">
        <v>26</v>
      </c>
      <c r="I694" s="69">
        <f>I723*5%</f>
        <v>0.90090990000000015</v>
      </c>
      <c r="J694" s="64"/>
      <c r="K694" s="70">
        <f>((I694*100%)/$I$759)</f>
        <v>1.9160632347855071E-2</v>
      </c>
      <c r="L694" s="71">
        <f>INDEX([1]EQUIPOS!$A$3:$I$326,MATCH('APUS2 (1001 - 1053)'!A694,[1]EQUIPOS!$A$3:$A$326,0),6)</f>
        <v>4292100117</v>
      </c>
      <c r="M694" s="72" t="str">
        <f>INDEX([1]EQUIPOS!$A$3:$I$326,MATCH('APUS2 (1001 - 1053)'!A694,[1]EQUIPOS!$A$3:$A$326,0),7)</f>
        <v>NP</v>
      </c>
      <c r="N694" s="73">
        <f>INDEX([1]EQUIPOS!$A$3:$I$326,MATCH('APUS2 (1001 - 1053)'!A694,[1]EQUIPOS!$A$3:$A$326,0),8)</f>
        <v>0</v>
      </c>
      <c r="O694" s="74">
        <f>INDEX([1]EQUIPOS!$A$3:$I$326,MATCH('APUS2 (1001 - 1053)'!A694,[1]EQUIPOS!$A$3:$A$326,0),9)</f>
        <v>0</v>
      </c>
      <c r="P694" s="7">
        <f t="shared" ref="P694:P695" si="106">+P693+1</f>
        <v>760</v>
      </c>
      <c r="Q694" s="8">
        <f t="shared" ref="Q694" si="107">IF($A694=0," ",$P693)</f>
        <v>759</v>
      </c>
    </row>
    <row r="695" spans="1:17" s="9" customFormat="1" ht="16.5" thickTop="1" thickBot="1" x14ac:dyDescent="0.3">
      <c r="A695" s="1" t="s">
        <v>75</v>
      </c>
      <c r="B695" s="75" t="str">
        <f>INDEX([1]EQUIPOS!$A$3:$I$326,MATCH('APUS2 (1001 - 1053)'!A695,[1]EQUIPOS!$A$3:$A$326,0),2)</f>
        <v>HERRAMIENTA ESPECIAL</v>
      </c>
      <c r="C695" s="76"/>
      <c r="D695" s="77"/>
      <c r="E695" s="78">
        <v>2</v>
      </c>
      <c r="F695" s="79">
        <f>INDEX([1]EQUIPOS!$A$3:$I$326,MATCH('APUS2 (1001 - 1053)'!A695,[1]EQUIPOS!$A$3:$A$326,0),5)</f>
        <v>0.3</v>
      </c>
      <c r="G695" s="79">
        <f>+E695*F695</f>
        <v>0.6</v>
      </c>
      <c r="H695" s="80">
        <f>I690</f>
        <v>0.99990000000000001</v>
      </c>
      <c r="I695" s="81">
        <f t="shared" ref="I695:I696" si="108">G695*H695</f>
        <v>0.59994000000000003</v>
      </c>
      <c r="J695" s="64"/>
      <c r="K695" s="70">
        <f t="shared" ref="K695:K696" si="109">((I695*100%)/$I$759)</f>
        <v>1.2759577590136561E-2</v>
      </c>
      <c r="L695" s="82">
        <f>INDEX([1]EQUIPOS!$A$3:$I$326,MATCH('APUS2 (1001 - 1053)'!A695,[1]EQUIPOS!$A$3:$A$326,0),6)</f>
        <v>4299217233</v>
      </c>
      <c r="M695" s="83" t="str">
        <f>INDEX([1]EQUIPOS!$A$3:$I$326,MATCH('APUS2 (1001 - 1053)'!A695,[1]EQUIPOS!$A$3:$A$326,0),7)</f>
        <v>NP</v>
      </c>
      <c r="N695" s="84">
        <f>INDEX([1]EQUIPOS!$A$3:$I$326,MATCH('APUS2 (1001 - 1053)'!A695,[1]EQUIPOS!$A$3:$A$326,0),8)</f>
        <v>0</v>
      </c>
      <c r="O695" s="85">
        <f>INDEX([1]EQUIPOS!$A$3:$I$326,MATCH('APUS2 (1001 - 1053)'!A695,[1]EQUIPOS!$A$3:$A$326,0),9)</f>
        <v>0</v>
      </c>
      <c r="P695" s="7">
        <f t="shared" si="106"/>
        <v>761</v>
      </c>
      <c r="Q695" s="8">
        <f t="shared" ref="Q695" si="110">+$Q694</f>
        <v>759</v>
      </c>
    </row>
    <row r="696" spans="1:17" s="9" customFormat="1" ht="16.5" thickTop="1" thickBot="1" x14ac:dyDescent="0.3">
      <c r="A696" s="1" t="s">
        <v>76</v>
      </c>
      <c r="B696" s="75" t="str">
        <f>INDEX([1]EQUIPOS!$A$3:$I$326,MATCH('APUS2 (1001 - 1053)'!A696,[1]EQUIPOS!$A$3:$A$326,0),2)</f>
        <v>EQUIPO DE PROTECCION PERSONAL</v>
      </c>
      <c r="C696" s="76"/>
      <c r="D696" s="77"/>
      <c r="E696" s="78">
        <v>5</v>
      </c>
      <c r="F696" s="79">
        <f>INDEX([1]EQUIPOS!$A$3:$I$326,MATCH('APUS2 (1001 - 1053)'!A696,[1]EQUIPOS!$A$3:$A$326,0),5)</f>
        <v>0.5</v>
      </c>
      <c r="G696" s="79">
        <f t="shared" ref="G696" si="111">+E696*F696</f>
        <v>2.5</v>
      </c>
      <c r="H696" s="80">
        <f>I690</f>
        <v>0.99990000000000001</v>
      </c>
      <c r="I696" s="81">
        <f t="shared" si="108"/>
        <v>2.4997500000000001</v>
      </c>
      <c r="J696" s="64"/>
      <c r="K696" s="70">
        <f t="shared" si="109"/>
        <v>5.3164906625569004E-2</v>
      </c>
      <c r="L696" s="82">
        <f>INDEX([1]EQUIPOS!$A$3:$I$326,MATCH('APUS2 (1001 - 1053)'!A696,[1]EQUIPOS!$A$3:$A$326,0),6)</f>
        <v>4817001110</v>
      </c>
      <c r="M696" s="83" t="str">
        <f>INDEX([1]EQUIPOS!$A$3:$I$326,MATCH('APUS2 (1001 - 1053)'!A696,[1]EQUIPOS!$A$3:$A$326,0),7)</f>
        <v>NP</v>
      </c>
      <c r="N696" s="84">
        <f>INDEX([1]EQUIPOS!$A$3:$I$326,MATCH('APUS2 (1001 - 1053)'!A696,[1]EQUIPOS!$A$3:$A$326,0),8)</f>
        <v>0</v>
      </c>
      <c r="O696" s="85">
        <f>INDEX([1]EQUIPOS!$A$3:$I$326,MATCH('APUS2 (1001 - 1053)'!A696,[1]EQUIPOS!$A$3:$A$326,0),9)</f>
        <v>0</v>
      </c>
      <c r="P696" s="7">
        <f t="shared" si="104"/>
        <v>762</v>
      </c>
      <c r="Q696" s="8"/>
    </row>
    <row r="697" spans="1:17" s="9" customFormat="1" ht="16.5" thickTop="1" thickBot="1" x14ac:dyDescent="0.3">
      <c r="A697" s="1"/>
      <c r="B697" s="75"/>
      <c r="C697" s="76"/>
      <c r="D697" s="77"/>
      <c r="E697" s="78"/>
      <c r="F697" s="79"/>
      <c r="G697" s="79"/>
      <c r="H697" s="80"/>
      <c r="I697" s="81"/>
      <c r="J697" s="64"/>
      <c r="K697" s="70"/>
      <c r="L697" s="82"/>
      <c r="M697" s="83"/>
      <c r="N697" s="84"/>
      <c r="O697" s="85"/>
      <c r="P697" s="7">
        <f t="shared" si="104"/>
        <v>763</v>
      </c>
      <c r="Q697" s="8"/>
    </row>
    <row r="698" spans="1:17" s="9" customFormat="1" ht="16.5" thickTop="1" thickBot="1" x14ac:dyDescent="0.3">
      <c r="A698" s="1"/>
      <c r="B698" s="75"/>
      <c r="C698" s="76"/>
      <c r="D698" s="77"/>
      <c r="E698" s="78"/>
      <c r="F698" s="79"/>
      <c r="G698" s="79"/>
      <c r="H698" s="80"/>
      <c r="I698" s="81"/>
      <c r="J698" s="64"/>
      <c r="K698" s="70"/>
      <c r="L698" s="82"/>
      <c r="M698" s="83"/>
      <c r="N698" s="84"/>
      <c r="O698" s="85"/>
      <c r="P698" s="7">
        <f t="shared" si="104"/>
        <v>764</v>
      </c>
      <c r="Q698" s="8"/>
    </row>
    <row r="699" spans="1:17" s="9" customFormat="1" ht="16.5" thickTop="1" thickBot="1" x14ac:dyDescent="0.3">
      <c r="A699" s="1"/>
      <c r="B699" s="75"/>
      <c r="C699" s="76"/>
      <c r="D699" s="77"/>
      <c r="E699" s="78"/>
      <c r="F699" s="79"/>
      <c r="G699" s="86"/>
      <c r="H699" s="80"/>
      <c r="I699" s="81"/>
      <c r="J699" s="64"/>
      <c r="K699" s="87"/>
      <c r="L699" s="82"/>
      <c r="M699" s="83"/>
      <c r="N699" s="84"/>
      <c r="O699" s="85"/>
      <c r="P699" s="7">
        <f t="shared" si="104"/>
        <v>765</v>
      </c>
      <c r="Q699" s="8"/>
    </row>
    <row r="700" spans="1:17" s="9" customFormat="1" ht="16.5" thickTop="1" thickBot="1" x14ac:dyDescent="0.3">
      <c r="A700" s="1"/>
      <c r="B700" s="75"/>
      <c r="C700" s="76"/>
      <c r="D700" s="77"/>
      <c r="E700" s="78"/>
      <c r="F700" s="79"/>
      <c r="G700" s="86"/>
      <c r="H700" s="80"/>
      <c r="I700" s="81"/>
      <c r="J700" s="64"/>
      <c r="K700" s="87"/>
      <c r="L700" s="82"/>
      <c r="M700" s="83"/>
      <c r="N700" s="84"/>
      <c r="O700" s="85"/>
      <c r="P700" s="7">
        <f t="shared" si="104"/>
        <v>766</v>
      </c>
      <c r="Q700" s="8"/>
    </row>
    <row r="701" spans="1:17" s="9" customFormat="1" ht="16.5" thickTop="1" thickBot="1" x14ac:dyDescent="0.3">
      <c r="A701" s="1"/>
      <c r="B701" s="75"/>
      <c r="C701" s="76"/>
      <c r="D701" s="77"/>
      <c r="E701" s="78"/>
      <c r="F701" s="79"/>
      <c r="G701" s="86"/>
      <c r="H701" s="80"/>
      <c r="I701" s="81"/>
      <c r="J701" s="64"/>
      <c r="K701" s="87"/>
      <c r="L701" s="82"/>
      <c r="M701" s="83"/>
      <c r="N701" s="84"/>
      <c r="O701" s="85"/>
      <c r="P701" s="7">
        <f t="shared" si="104"/>
        <v>767</v>
      </c>
      <c r="Q701" s="8"/>
    </row>
    <row r="702" spans="1:17" s="9" customFormat="1" ht="16.5" thickTop="1" thickBot="1" x14ac:dyDescent="0.3">
      <c r="A702" s="1"/>
      <c r="B702" s="75"/>
      <c r="C702" s="76"/>
      <c r="D702" s="77"/>
      <c r="E702" s="78"/>
      <c r="F702" s="79"/>
      <c r="G702" s="86"/>
      <c r="H702" s="80"/>
      <c r="I702" s="81"/>
      <c r="J702" s="64"/>
      <c r="K702" s="87"/>
      <c r="L702" s="82"/>
      <c r="M702" s="83"/>
      <c r="N702" s="84"/>
      <c r="O702" s="85"/>
      <c r="P702" s="7">
        <f t="shared" si="104"/>
        <v>768</v>
      </c>
      <c r="Q702" s="8"/>
    </row>
    <row r="703" spans="1:17" s="9" customFormat="1" ht="16.5" thickTop="1" thickBot="1" x14ac:dyDescent="0.3">
      <c r="A703" s="1"/>
      <c r="B703" s="75"/>
      <c r="C703" s="76"/>
      <c r="D703" s="77"/>
      <c r="E703" s="78"/>
      <c r="F703" s="79"/>
      <c r="G703" s="86"/>
      <c r="H703" s="80"/>
      <c r="I703" s="81"/>
      <c r="J703" s="64"/>
      <c r="K703" s="87"/>
      <c r="L703" s="82"/>
      <c r="M703" s="83"/>
      <c r="N703" s="84"/>
      <c r="O703" s="85"/>
      <c r="P703" s="7">
        <f t="shared" si="104"/>
        <v>769</v>
      </c>
      <c r="Q703" s="8"/>
    </row>
    <row r="704" spans="1:17" s="9" customFormat="1" ht="16.5" thickTop="1" thickBot="1" x14ac:dyDescent="0.3">
      <c r="A704" s="1"/>
      <c r="B704" s="75"/>
      <c r="C704" s="76"/>
      <c r="D704" s="77"/>
      <c r="E704" s="78"/>
      <c r="F704" s="79"/>
      <c r="G704" s="86"/>
      <c r="H704" s="80"/>
      <c r="I704" s="81"/>
      <c r="J704" s="64"/>
      <c r="K704" s="87"/>
      <c r="L704" s="82"/>
      <c r="M704" s="83"/>
      <c r="N704" s="84"/>
      <c r="O704" s="85"/>
      <c r="P704" s="7">
        <f t="shared" si="104"/>
        <v>770</v>
      </c>
      <c r="Q704" s="8"/>
    </row>
    <row r="705" spans="1:17" s="9" customFormat="1" ht="16.5" thickTop="1" thickBot="1" x14ac:dyDescent="0.3">
      <c r="A705" s="1"/>
      <c r="B705" s="75"/>
      <c r="C705" s="76"/>
      <c r="D705" s="77"/>
      <c r="E705" s="78"/>
      <c r="F705" s="79"/>
      <c r="G705" s="86"/>
      <c r="H705" s="80"/>
      <c r="I705" s="81"/>
      <c r="J705" s="64"/>
      <c r="K705" s="87"/>
      <c r="L705" s="82"/>
      <c r="M705" s="83"/>
      <c r="N705" s="84"/>
      <c r="O705" s="85"/>
      <c r="P705" s="7">
        <f t="shared" si="104"/>
        <v>771</v>
      </c>
      <c r="Q705" s="8"/>
    </row>
    <row r="706" spans="1:17" s="9" customFormat="1" ht="16.5" thickTop="1" thickBot="1" x14ac:dyDescent="0.3">
      <c r="A706" s="1"/>
      <c r="B706" s="88"/>
      <c r="C706" s="89"/>
      <c r="D706" s="90"/>
      <c r="E706" s="91"/>
      <c r="F706" s="92"/>
      <c r="G706" s="93"/>
      <c r="H706" s="94"/>
      <c r="I706" s="95"/>
      <c r="J706" s="64"/>
      <c r="K706" s="96"/>
      <c r="L706" s="97"/>
      <c r="M706" s="98"/>
      <c r="N706" s="99"/>
      <c r="O706" s="100"/>
      <c r="P706" s="7">
        <f t="shared" si="104"/>
        <v>772</v>
      </c>
      <c r="Q706" s="8"/>
    </row>
    <row r="707" spans="1:17" s="9" customFormat="1" ht="16.5" thickTop="1" thickBot="1" x14ac:dyDescent="0.3">
      <c r="A707" s="1"/>
      <c r="B707" s="101"/>
      <c r="C707" s="101"/>
      <c r="D707" s="101"/>
      <c r="E707" s="101"/>
      <c r="F707" s="101"/>
      <c r="G707" s="101"/>
      <c r="H707" s="102" t="s">
        <v>29</v>
      </c>
      <c r="I707" s="103">
        <f>SUM(I694:I706)</f>
        <v>4.0005999000000001</v>
      </c>
      <c r="J707" s="104"/>
      <c r="K707" s="105">
        <f>SUM(K694:K706)</f>
        <v>8.5085116563560631E-2</v>
      </c>
      <c r="L707" s="106"/>
      <c r="M707" s="107"/>
      <c r="N707" s="108"/>
      <c r="O707" s="105">
        <f>SUM(O694:O706)</f>
        <v>0</v>
      </c>
      <c r="P707" s="7">
        <f t="shared" si="104"/>
        <v>773</v>
      </c>
      <c r="Q707" s="8"/>
    </row>
    <row r="708" spans="1:17" s="9" customFormat="1" ht="16.5" thickTop="1" thickBot="1" x14ac:dyDescent="0.3">
      <c r="A708" s="1"/>
      <c r="B708" s="58" t="s">
        <v>30</v>
      </c>
      <c r="C708" s="109"/>
      <c r="D708" s="109"/>
      <c r="E708" s="109"/>
      <c r="F708" s="109"/>
      <c r="G708" s="109"/>
      <c r="H708" s="110"/>
      <c r="I708" s="111"/>
      <c r="J708" s="60"/>
      <c r="K708" s="61" t="s">
        <v>14</v>
      </c>
      <c r="L708" s="61" t="s">
        <v>15</v>
      </c>
      <c r="M708" s="61" t="s">
        <v>16</v>
      </c>
      <c r="N708" s="61" t="s">
        <v>17</v>
      </c>
      <c r="O708" s="61" t="s">
        <v>18</v>
      </c>
      <c r="P708" s="7">
        <f t="shared" si="104"/>
        <v>774</v>
      </c>
      <c r="Q708" s="8"/>
    </row>
    <row r="709" spans="1:17" s="9" customFormat="1" ht="22.5" thickTop="1" thickBot="1" x14ac:dyDescent="0.3">
      <c r="A709" s="1"/>
      <c r="B709" s="112" t="s">
        <v>31</v>
      </c>
      <c r="C709" s="113"/>
      <c r="D709" s="114"/>
      <c r="E709" s="115" t="s">
        <v>20</v>
      </c>
      <c r="F709" s="115" t="s">
        <v>32</v>
      </c>
      <c r="G709" s="63" t="s">
        <v>33</v>
      </c>
      <c r="H709" s="116" t="s">
        <v>23</v>
      </c>
      <c r="I709" s="116" t="s">
        <v>34</v>
      </c>
      <c r="J709" s="28"/>
      <c r="K709" s="61"/>
      <c r="L709" s="61"/>
      <c r="M709" s="61"/>
      <c r="N709" s="61"/>
      <c r="O709" s="61"/>
      <c r="P709" s="7">
        <f t="shared" si="104"/>
        <v>775</v>
      </c>
      <c r="Q709" s="8"/>
    </row>
    <row r="710" spans="1:17" s="9" customFormat="1" ht="16.5" thickTop="1" thickBot="1" x14ac:dyDescent="0.3">
      <c r="A710" s="1" t="s">
        <v>91</v>
      </c>
      <c r="B710" s="65" t="str">
        <f>INDEX([1]SUELDOS!$B$3:$O$294,MATCH('APUS2 (1001 - 1053)'!A710,[1]SUELDOS!$B$3:$B$294,0),2)</f>
        <v>INSPECTOR DE OBRA</v>
      </c>
      <c r="C710" s="66"/>
      <c r="D710" s="67"/>
      <c r="E710" s="68">
        <v>1</v>
      </c>
      <c r="F710" s="68">
        <f>INDEX([1]SUELDOS!$B$3:$O$294,MATCH('APUS2 (1001 - 1053)'!A710,[1]SUELDOS!$B$3:$B$294,0),10)</f>
        <v>4.76</v>
      </c>
      <c r="G710" s="79">
        <f t="shared" ref="G710:G713" si="112">+E710*F710</f>
        <v>4.76</v>
      </c>
      <c r="H710" s="69">
        <f>I690</f>
        <v>0.99990000000000001</v>
      </c>
      <c r="I710" s="81">
        <f t="shared" ref="I710:I713" si="113">G710*H710</f>
        <v>4.7595239999999999</v>
      </c>
      <c r="J710" s="64"/>
      <c r="K710" s="70">
        <f t="shared" ref="K710:K713" si="114">((I710*100%)/$I$759)</f>
        <v>0.10122598221508337</v>
      </c>
      <c r="L710" s="117">
        <f>INDEX([1]SUELDOS!$B$3:$O$294,MATCH('APUS2 (1001 - 1053)'!A710,[1]SUELDOS!$B$3:$B$294,0),11)</f>
        <v>851230012</v>
      </c>
      <c r="M710" s="118" t="str">
        <f>INDEX([1]SUELDOS!$B$3:$O$294,MATCH('APUS2 (1001 - 1053)'!A710,[1]SUELDOS!$B$3:$B$294,0),12)</f>
        <v>NP</v>
      </c>
      <c r="N710" s="119">
        <f>INDEX([1]SUELDOS!$B$3:$O$294,MATCH('APUS2 (1001 - 1053)'!A710,[1]SUELDOS!$B$3:$B$294,0),13)</f>
        <v>0</v>
      </c>
      <c r="O710" s="120">
        <f>INDEX([1]SUELDOS!$B$3:$O$294,MATCH('APUS2 (1001 - 1053)'!A710,[1]SUELDOS!$B$3:$B$294,0),14)</f>
        <v>0</v>
      </c>
      <c r="P710" s="7">
        <f t="shared" si="104"/>
        <v>776</v>
      </c>
      <c r="Q710" s="8">
        <f t="shared" ref="Q710" si="115">+Q694</f>
        <v>759</v>
      </c>
    </row>
    <row r="711" spans="1:17" s="9" customFormat="1" ht="16.5" thickTop="1" thickBot="1" x14ac:dyDescent="0.3">
      <c r="A711" s="1" t="s">
        <v>92</v>
      </c>
      <c r="B711" s="75" t="str">
        <f>INDEX([1]SUELDOS!$B$3:$O$294,MATCH('APUS2 (1001 - 1053)'!A711,[1]SUELDOS!$B$3:$B$294,0),2)</f>
        <v>ALBAÑIL</v>
      </c>
      <c r="C711" s="76"/>
      <c r="D711" s="77"/>
      <c r="E711" s="79">
        <v>1</v>
      </c>
      <c r="F711" s="79">
        <f>INDEX([1]SUELDOS!$B$3:$O$294,MATCH('APUS2 (1001 - 1053)'!A711,[1]SUELDOS!$B$3:$B$294,0),10)</f>
        <v>4.28</v>
      </c>
      <c r="G711" s="79">
        <f t="shared" si="112"/>
        <v>4.28</v>
      </c>
      <c r="H711" s="80">
        <f>I690</f>
        <v>0.99990000000000001</v>
      </c>
      <c r="I711" s="81">
        <f t="shared" si="113"/>
        <v>4.2795719999999999</v>
      </c>
      <c r="J711" s="64"/>
      <c r="K711" s="70">
        <f t="shared" si="114"/>
        <v>9.1018320142974132E-2</v>
      </c>
      <c r="L711" s="82">
        <f>INDEX([1]SUELDOS!$B$3:$O$294,MATCH('APUS2 (1001 - 1053)'!A711,[1]SUELDOS!$B$3:$B$294,0),11)</f>
        <v>851230012</v>
      </c>
      <c r="M711" s="82" t="str">
        <f>INDEX([1]SUELDOS!$B$3:$O$294,MATCH('APUS2 (1001 - 1053)'!A711,[1]SUELDOS!$B$3:$B$294,0),12)</f>
        <v>NP</v>
      </c>
      <c r="N711" s="121">
        <f>INDEX([1]SUELDOS!$B$3:$O$294,MATCH('APUS2 (1001 - 1053)'!A711,[1]SUELDOS!$B$3:$B$294,0),13)</f>
        <v>0</v>
      </c>
      <c r="O711" s="85">
        <f>INDEX([1]SUELDOS!$B$3:$O$294,MATCH('APUS2 (1001 - 1053)'!A711,[1]SUELDOS!$B$3:$B$294,0),14)</f>
        <v>0</v>
      </c>
      <c r="P711" s="7">
        <f t="shared" si="104"/>
        <v>777</v>
      </c>
      <c r="Q711" s="8"/>
    </row>
    <row r="712" spans="1:17" s="9" customFormat="1" ht="16.5" thickTop="1" thickBot="1" x14ac:dyDescent="0.3">
      <c r="A712" s="1" t="s">
        <v>38</v>
      </c>
      <c r="B712" s="75" t="str">
        <f>INDEX([1]SUELDOS!$B$3:$O$294,MATCH('APUS2 (1001 - 1053)'!A712,[1]SUELDOS!$B$3:$B$294,0),2)</f>
        <v>PEON</v>
      </c>
      <c r="C712" s="76"/>
      <c r="D712" s="77"/>
      <c r="E712" s="79">
        <v>1</v>
      </c>
      <c r="F712" s="79">
        <f>INDEX([1]SUELDOS!$B$3:$O$294,MATCH('APUS2 (1001 - 1053)'!A712,[1]SUELDOS!$B$3:$B$294,0),10)</f>
        <v>4.2300000000000004</v>
      </c>
      <c r="G712" s="79">
        <f t="shared" si="112"/>
        <v>4.2300000000000004</v>
      </c>
      <c r="H712" s="80">
        <f>I690</f>
        <v>0.99990000000000001</v>
      </c>
      <c r="I712" s="81">
        <f t="shared" si="113"/>
        <v>4.2295770000000008</v>
      </c>
      <c r="J712" s="64"/>
      <c r="K712" s="70">
        <f t="shared" si="114"/>
        <v>8.9955022010462765E-2</v>
      </c>
      <c r="L712" s="82">
        <f>INDEX([1]SUELDOS!$B$3:$O$294,MATCH('APUS2 (1001 - 1053)'!A712,[1]SUELDOS!$B$3:$B$294,0),11)</f>
        <v>851230012</v>
      </c>
      <c r="M712" s="82" t="str">
        <f>INDEX([1]SUELDOS!$B$3:$O$294,MATCH('APUS2 (1001 - 1053)'!A712,[1]SUELDOS!$B$3:$B$294,0),12)</f>
        <v>NP</v>
      </c>
      <c r="N712" s="121">
        <f>INDEX([1]SUELDOS!$B$3:$O$294,MATCH('APUS2 (1001 - 1053)'!A712,[1]SUELDOS!$B$3:$B$294,0),13)</f>
        <v>0</v>
      </c>
      <c r="O712" s="85">
        <f>INDEX([1]SUELDOS!$B$3:$O$294,MATCH('APUS2 (1001 - 1053)'!A712,[1]SUELDOS!$B$3:$B$294,0),14)</f>
        <v>0</v>
      </c>
      <c r="P712" s="7">
        <f t="shared" si="104"/>
        <v>778</v>
      </c>
      <c r="Q712" s="8"/>
    </row>
    <row r="713" spans="1:17" s="9" customFormat="1" ht="16.5" thickTop="1" thickBot="1" x14ac:dyDescent="0.3">
      <c r="A713" s="1" t="s">
        <v>36</v>
      </c>
      <c r="B713" s="75" t="str">
        <f>INDEX([1]SUELDOS!$B$3:$O$294,MATCH('APUS2 (1001 - 1053)'!A713,[1]SUELDOS!$B$3:$B$294,0),2)</f>
        <v>MAESTRO ELECTRICO/LINIERO/SUBESTACIONES</v>
      </c>
      <c r="C713" s="76"/>
      <c r="D713" s="77"/>
      <c r="E713" s="79">
        <v>1</v>
      </c>
      <c r="F713" s="79">
        <f>INDEX([1]SUELDOS!$B$3:$O$294,MATCH('APUS2 (1001 - 1053)'!A713,[1]SUELDOS!$B$3:$B$294,0),10)</f>
        <v>4.75</v>
      </c>
      <c r="G713" s="79">
        <f t="shared" si="112"/>
        <v>4.75</v>
      </c>
      <c r="H713" s="80">
        <f>I690</f>
        <v>0.99990000000000001</v>
      </c>
      <c r="I713" s="81">
        <f t="shared" si="113"/>
        <v>4.7495250000000002</v>
      </c>
      <c r="J713" s="64"/>
      <c r="K713" s="70">
        <f t="shared" si="114"/>
        <v>0.1010133225885811</v>
      </c>
      <c r="L713" s="82">
        <f>INDEX([1]SUELDOS!$B$3:$O$294,MATCH('APUS2 (1001 - 1053)'!A713,[1]SUELDOS!$B$3:$B$294,0),11)</f>
        <v>851230012</v>
      </c>
      <c r="M713" s="82" t="str">
        <f>INDEX([1]SUELDOS!$B$3:$O$294,MATCH('APUS2 (1001 - 1053)'!A713,[1]SUELDOS!$B$3:$B$294,0),12)</f>
        <v>NP</v>
      </c>
      <c r="N713" s="121">
        <f>INDEX([1]SUELDOS!$B$3:$O$294,MATCH('APUS2 (1001 - 1053)'!A713,[1]SUELDOS!$B$3:$B$294,0),13)</f>
        <v>0</v>
      </c>
      <c r="O713" s="85">
        <f>INDEX([1]SUELDOS!$B$3:$O$294,MATCH('APUS2 (1001 - 1053)'!A713,[1]SUELDOS!$B$3:$B$294,0),14)</f>
        <v>0</v>
      </c>
      <c r="P713" s="7">
        <f t="shared" si="104"/>
        <v>779</v>
      </c>
      <c r="Q713" s="8"/>
    </row>
    <row r="714" spans="1:17" s="9" customFormat="1" ht="16.5" thickTop="1" thickBot="1" x14ac:dyDescent="0.3">
      <c r="A714" s="1"/>
      <c r="B714" s="75"/>
      <c r="C714" s="76"/>
      <c r="D714" s="77"/>
      <c r="E714" s="79"/>
      <c r="F714" s="79"/>
      <c r="G714" s="79"/>
      <c r="H714" s="80"/>
      <c r="I714" s="81"/>
      <c r="J714" s="64"/>
      <c r="K714" s="70"/>
      <c r="L714" s="82"/>
      <c r="M714" s="82"/>
      <c r="N714" s="121"/>
      <c r="O714" s="85"/>
      <c r="P714" s="7">
        <f t="shared" si="104"/>
        <v>780</v>
      </c>
      <c r="Q714" s="8"/>
    </row>
    <row r="715" spans="1:17" s="9" customFormat="1" ht="16.5" thickTop="1" thickBot="1" x14ac:dyDescent="0.3">
      <c r="A715" s="1"/>
      <c r="B715" s="75"/>
      <c r="C715" s="76"/>
      <c r="D715" s="77"/>
      <c r="E715" s="79"/>
      <c r="F715" s="79"/>
      <c r="G715" s="79"/>
      <c r="H715" s="80"/>
      <c r="I715" s="81"/>
      <c r="J715" s="64"/>
      <c r="K715" s="70"/>
      <c r="L715" s="82"/>
      <c r="M715" s="82"/>
      <c r="N715" s="121"/>
      <c r="O715" s="85"/>
      <c r="P715" s="7">
        <f t="shared" si="104"/>
        <v>781</v>
      </c>
      <c r="Q715" s="8"/>
    </row>
    <row r="716" spans="1:17" s="9" customFormat="1" ht="16.5" thickTop="1" thickBot="1" x14ac:dyDescent="0.3">
      <c r="A716" s="1"/>
      <c r="B716" s="75"/>
      <c r="C716" s="76"/>
      <c r="D716" s="77"/>
      <c r="E716" s="78"/>
      <c r="F716" s="79"/>
      <c r="G716" s="79"/>
      <c r="H716" s="80"/>
      <c r="I716" s="81"/>
      <c r="J716" s="64"/>
      <c r="K716" s="70"/>
      <c r="L716" s="82"/>
      <c r="M716" s="82"/>
      <c r="N716" s="121"/>
      <c r="O716" s="85"/>
      <c r="P716" s="7">
        <f t="shared" si="104"/>
        <v>782</v>
      </c>
      <c r="Q716" s="8"/>
    </row>
    <row r="717" spans="1:17" s="9" customFormat="1" ht="16.5" thickTop="1" thickBot="1" x14ac:dyDescent="0.3">
      <c r="A717" s="1"/>
      <c r="B717" s="75"/>
      <c r="C717" s="76"/>
      <c r="D717" s="77"/>
      <c r="E717" s="78"/>
      <c r="F717" s="79"/>
      <c r="G717" s="79"/>
      <c r="H717" s="80"/>
      <c r="I717" s="81"/>
      <c r="J717" s="64"/>
      <c r="K717" s="87"/>
      <c r="L717" s="82"/>
      <c r="M717" s="82"/>
      <c r="N717" s="121"/>
      <c r="O717" s="85"/>
      <c r="P717" s="7">
        <f t="shared" si="104"/>
        <v>783</v>
      </c>
      <c r="Q717" s="8"/>
    </row>
    <row r="718" spans="1:17" s="9" customFormat="1" ht="16.5" thickTop="1" thickBot="1" x14ac:dyDescent="0.3">
      <c r="A718" s="1"/>
      <c r="B718" s="75"/>
      <c r="C718" s="76"/>
      <c r="D718" s="77"/>
      <c r="E718" s="78"/>
      <c r="F718" s="79"/>
      <c r="G718" s="79"/>
      <c r="H718" s="80"/>
      <c r="I718" s="81"/>
      <c r="J718" s="64"/>
      <c r="K718" s="87"/>
      <c r="L718" s="82"/>
      <c r="M718" s="82"/>
      <c r="N718" s="121"/>
      <c r="O718" s="85"/>
      <c r="P718" s="7">
        <f t="shared" si="104"/>
        <v>784</v>
      </c>
      <c r="Q718" s="8"/>
    </row>
    <row r="719" spans="1:17" s="9" customFormat="1" ht="16.5" thickTop="1" thickBot="1" x14ac:dyDescent="0.3">
      <c r="A719" s="1"/>
      <c r="B719" s="75"/>
      <c r="C719" s="76"/>
      <c r="D719" s="77"/>
      <c r="E719" s="78"/>
      <c r="F719" s="79"/>
      <c r="G719" s="79"/>
      <c r="H719" s="80"/>
      <c r="I719" s="81"/>
      <c r="J719" s="64"/>
      <c r="K719" s="87"/>
      <c r="L719" s="82"/>
      <c r="M719" s="82"/>
      <c r="N719" s="121"/>
      <c r="O719" s="85"/>
      <c r="P719" s="7">
        <f t="shared" si="104"/>
        <v>785</v>
      </c>
      <c r="Q719" s="8"/>
    </row>
    <row r="720" spans="1:17" s="9" customFormat="1" ht="16.5" thickTop="1" thickBot="1" x14ac:dyDescent="0.3">
      <c r="A720" s="1"/>
      <c r="B720" s="75"/>
      <c r="C720" s="76"/>
      <c r="D720" s="77"/>
      <c r="E720" s="78"/>
      <c r="F720" s="79"/>
      <c r="G720" s="79"/>
      <c r="H720" s="80"/>
      <c r="I720" s="81"/>
      <c r="J720" s="64"/>
      <c r="K720" s="87"/>
      <c r="L720" s="82"/>
      <c r="M720" s="82"/>
      <c r="N720" s="121"/>
      <c r="O720" s="85"/>
      <c r="P720" s="7">
        <f t="shared" si="104"/>
        <v>786</v>
      </c>
      <c r="Q720" s="8"/>
    </row>
    <row r="721" spans="1:17" s="9" customFormat="1" ht="16.5" thickTop="1" thickBot="1" x14ac:dyDescent="0.3">
      <c r="A721" s="1"/>
      <c r="B721" s="75"/>
      <c r="C721" s="76"/>
      <c r="D721" s="77"/>
      <c r="E721" s="78"/>
      <c r="F721" s="79"/>
      <c r="G721" s="79"/>
      <c r="H721" s="80"/>
      <c r="I721" s="81"/>
      <c r="J721" s="64"/>
      <c r="K721" s="87"/>
      <c r="L721" s="82"/>
      <c r="M721" s="82"/>
      <c r="N721" s="121"/>
      <c r="O721" s="85"/>
      <c r="P721" s="7">
        <f t="shared" si="104"/>
        <v>787</v>
      </c>
      <c r="Q721" s="8"/>
    </row>
    <row r="722" spans="1:17" s="9" customFormat="1" ht="16.5" thickTop="1" thickBot="1" x14ac:dyDescent="0.3">
      <c r="A722" s="1"/>
      <c r="B722" s="122" t="s">
        <v>26</v>
      </c>
      <c r="C722" s="123"/>
      <c r="D722" s="124"/>
      <c r="E722" s="91" t="s">
        <v>26</v>
      </c>
      <c r="F722" s="125" t="s">
        <v>26</v>
      </c>
      <c r="G722" s="126" t="s">
        <v>26</v>
      </c>
      <c r="H722" s="94" t="s">
        <v>26</v>
      </c>
      <c r="I722" s="127" t="s">
        <v>26</v>
      </c>
      <c r="J722" s="64"/>
      <c r="K722" s="96" t="s">
        <v>26</v>
      </c>
      <c r="L722" s="97" t="s">
        <v>26</v>
      </c>
      <c r="M722" s="98" t="s">
        <v>26</v>
      </c>
      <c r="N722" s="99" t="s">
        <v>26</v>
      </c>
      <c r="O722" s="100" t="s">
        <v>26</v>
      </c>
      <c r="P722" s="7">
        <f t="shared" si="104"/>
        <v>788</v>
      </c>
      <c r="Q722" s="8"/>
    </row>
    <row r="723" spans="1:17" s="9" customFormat="1" ht="16.5" thickTop="1" thickBot="1" x14ac:dyDescent="0.3">
      <c r="A723" s="1"/>
      <c r="B723" s="101"/>
      <c r="C723" s="101"/>
      <c r="D723" s="101"/>
      <c r="E723" s="101"/>
      <c r="F723" s="101"/>
      <c r="G723" s="101"/>
      <c r="H723" s="128" t="s">
        <v>39</v>
      </c>
      <c r="I723" s="103">
        <f>SUM(I710:I722)</f>
        <v>18.018198000000002</v>
      </c>
      <c r="J723" s="104"/>
      <c r="K723" s="105">
        <f>SUM(K710:K722)</f>
        <v>0.38321264695710133</v>
      </c>
      <c r="L723" s="106"/>
      <c r="M723" s="107"/>
      <c r="N723" s="108"/>
      <c r="O723" s="105">
        <f>SUM(O710:O722)</f>
        <v>0</v>
      </c>
      <c r="P723" s="7">
        <f t="shared" si="104"/>
        <v>789</v>
      </c>
      <c r="Q723" s="8"/>
    </row>
    <row r="724" spans="1:17" s="9" customFormat="1" ht="16.5" thickTop="1" thickBot="1" x14ac:dyDescent="0.3">
      <c r="A724" s="1"/>
      <c r="B724" s="58" t="s">
        <v>40</v>
      </c>
      <c r="C724" s="109"/>
      <c r="D724" s="109"/>
      <c r="E724" s="109"/>
      <c r="F724" s="109"/>
      <c r="G724" s="109"/>
      <c r="H724" s="110"/>
      <c r="I724" s="111"/>
      <c r="J724" s="60"/>
      <c r="K724" s="61" t="s">
        <v>14</v>
      </c>
      <c r="L724" s="61" t="s">
        <v>15</v>
      </c>
      <c r="M724" s="61" t="s">
        <v>16</v>
      </c>
      <c r="N724" s="61" t="s">
        <v>17</v>
      </c>
      <c r="O724" s="61" t="s">
        <v>18</v>
      </c>
      <c r="P724" s="7">
        <f t="shared" si="104"/>
        <v>790</v>
      </c>
      <c r="Q724" s="8"/>
    </row>
    <row r="725" spans="1:17" s="9" customFormat="1" ht="22.5" thickTop="1" thickBot="1" x14ac:dyDescent="0.3">
      <c r="A725" s="1"/>
      <c r="B725" s="112" t="s">
        <v>41</v>
      </c>
      <c r="C725" s="113"/>
      <c r="D725" s="113"/>
      <c r="E725" s="114"/>
      <c r="F725" s="63" t="s">
        <v>42</v>
      </c>
      <c r="G725" s="63" t="s">
        <v>20</v>
      </c>
      <c r="H725" s="63" t="s">
        <v>34</v>
      </c>
      <c r="I725" s="63" t="s">
        <v>24</v>
      </c>
      <c r="J725" s="28"/>
      <c r="K725" s="61"/>
      <c r="L725" s="61"/>
      <c r="M725" s="61"/>
      <c r="N725" s="61"/>
      <c r="O725" s="61"/>
      <c r="P725" s="7">
        <f t="shared" si="104"/>
        <v>791</v>
      </c>
      <c r="Q725" s="8"/>
    </row>
    <row r="726" spans="1:17" s="9" customFormat="1" ht="15.75" customHeight="1" thickTop="1" x14ac:dyDescent="0.25">
      <c r="A726" s="1" t="s">
        <v>106</v>
      </c>
      <c r="B726" s="129" t="str">
        <f>INDEX('[1]MATERIAL-TRANSPORTE'!$A$3:$K$1016,MATCH('APUS2 (1001 - 1053)'!A726,'[1]MATERIAL-TRANSPORTE'!$A$3:$A$1016,0),2)</f>
        <v>CAJA DE PASO 25 x 25 x 15 cm (PUERTA INOXIDABLE)</v>
      </c>
      <c r="C726" s="130"/>
      <c r="D726" s="130"/>
      <c r="E726" s="131"/>
      <c r="F726" s="132" t="str">
        <f>INDEX('[1]MATERIAL-TRANSPORTE'!$A$3:$K$1016,MATCH('APUS2 (1001 - 1053)'!A726,'[1]MATERIAL-TRANSPORTE'!$A$3:$A$1016,0),6)</f>
        <v>u</v>
      </c>
      <c r="G726" s="80">
        <v>1</v>
      </c>
      <c r="H726" s="80">
        <f>INDEX('[1]MATERIAL-TRANSPORTE'!$A$3:$K$1016,MATCH('APUS2 (1001 - 1053)'!A726,'[1]MATERIAL-TRANSPORTE'!$A$3:$A$1016,0),7)</f>
        <v>25</v>
      </c>
      <c r="I726" s="81">
        <f t="shared" ref="I726" si="116">G726*H726</f>
        <v>25</v>
      </c>
      <c r="J726" s="64"/>
      <c r="K726" s="70">
        <f>((I726*100%)/$I$759)</f>
        <v>0.5317022364793379</v>
      </c>
      <c r="L726" s="82" t="str">
        <f>INDEX('[1]MATERIAL-TRANSPORTE'!$A$3:$K$1016,MATCH('APUS2 (1001 - 1053)'!A726,'[1]MATERIAL-TRANSPORTE'!$A$3:$A$1016,0),8)</f>
        <v>433201111</v>
      </c>
      <c r="M726" s="83" t="str">
        <f>INDEX('[1]MATERIAL-TRANSPORTE'!$A$3:$K$1016,MATCH('APUS2 (1001 - 1053)'!A726,'[1]MATERIAL-TRANSPORTE'!$A$3:$A$1016,0),9)</f>
        <v>NP</v>
      </c>
      <c r="N726" s="84">
        <f>INDEX('[1]MATERIAL-TRANSPORTE'!$A$3:$K$1016,MATCH('APUS2 (1001 - 1053)'!A726,'[1]MATERIAL-TRANSPORTE'!$A$3:$A$1016,0),10)</f>
        <v>0</v>
      </c>
      <c r="O726" s="85">
        <f>INDEX('[1]MATERIAL-TRANSPORTE'!$A$3:$K$1016,MATCH('APUS2 (1001 - 1053)'!A726,'[1]MATERIAL-TRANSPORTE'!$A$3:$A$1016,0),11)</f>
        <v>0</v>
      </c>
      <c r="P726" s="7">
        <f t="shared" si="104"/>
        <v>792</v>
      </c>
      <c r="Q726" s="8">
        <f t="shared" ref="Q726" si="117">+Q710</f>
        <v>759</v>
      </c>
    </row>
    <row r="727" spans="1:17" s="9" customFormat="1" x14ac:dyDescent="0.25">
      <c r="A727" s="1"/>
      <c r="B727" s="129"/>
      <c r="C727" s="130"/>
      <c r="D727" s="130"/>
      <c r="E727" s="131"/>
      <c r="F727" s="132"/>
      <c r="G727" s="80"/>
      <c r="H727" s="80"/>
      <c r="I727" s="81"/>
      <c r="J727" s="64"/>
      <c r="K727" s="87"/>
      <c r="L727" s="82"/>
      <c r="M727" s="83"/>
      <c r="N727" s="84"/>
      <c r="O727" s="85"/>
      <c r="P727" s="7">
        <f t="shared" si="104"/>
        <v>793</v>
      </c>
      <c r="Q727" s="8"/>
    </row>
    <row r="728" spans="1:17" s="9" customFormat="1" x14ac:dyDescent="0.25">
      <c r="A728" s="1"/>
      <c r="B728" s="129"/>
      <c r="C728" s="130"/>
      <c r="D728" s="130"/>
      <c r="E728" s="131"/>
      <c r="F728" s="132"/>
      <c r="G728" s="80"/>
      <c r="H728" s="80"/>
      <c r="I728" s="81"/>
      <c r="J728" s="64"/>
      <c r="K728" s="87"/>
      <c r="L728" s="82"/>
      <c r="M728" s="83"/>
      <c r="N728" s="84"/>
      <c r="O728" s="85"/>
      <c r="P728" s="7">
        <f t="shared" si="104"/>
        <v>794</v>
      </c>
      <c r="Q728" s="8"/>
    </row>
    <row r="729" spans="1:17" s="9" customFormat="1" x14ac:dyDescent="0.25">
      <c r="A729" s="1"/>
      <c r="B729" s="129"/>
      <c r="C729" s="130"/>
      <c r="D729" s="130"/>
      <c r="E729" s="131"/>
      <c r="F729" s="132"/>
      <c r="G729" s="80"/>
      <c r="H729" s="80"/>
      <c r="I729" s="81"/>
      <c r="J729" s="64"/>
      <c r="K729" s="87"/>
      <c r="L729" s="82"/>
      <c r="M729" s="83"/>
      <c r="N729" s="84"/>
      <c r="O729" s="85"/>
      <c r="P729" s="7">
        <f t="shared" si="104"/>
        <v>795</v>
      </c>
      <c r="Q729" s="8"/>
    </row>
    <row r="730" spans="1:17" s="9" customFormat="1" x14ac:dyDescent="0.25">
      <c r="A730" s="1"/>
      <c r="B730" s="129"/>
      <c r="C730" s="130"/>
      <c r="D730" s="130"/>
      <c r="E730" s="131"/>
      <c r="F730" s="132"/>
      <c r="G730" s="80"/>
      <c r="H730" s="80"/>
      <c r="I730" s="81"/>
      <c r="J730" s="64"/>
      <c r="K730" s="87"/>
      <c r="L730" s="82"/>
      <c r="M730" s="83"/>
      <c r="N730" s="84"/>
      <c r="O730" s="85"/>
      <c r="P730" s="7">
        <f t="shared" si="104"/>
        <v>796</v>
      </c>
      <c r="Q730" s="8"/>
    </row>
    <row r="731" spans="1:17" s="9" customFormat="1" x14ac:dyDescent="0.25">
      <c r="A731" s="1"/>
      <c r="B731" s="129"/>
      <c r="C731" s="130"/>
      <c r="D731" s="130"/>
      <c r="E731" s="131"/>
      <c r="F731" s="132"/>
      <c r="G731" s="80"/>
      <c r="H731" s="80"/>
      <c r="I731" s="81"/>
      <c r="J731" s="64"/>
      <c r="K731" s="87"/>
      <c r="L731" s="82"/>
      <c r="M731" s="83"/>
      <c r="N731" s="84"/>
      <c r="O731" s="85"/>
      <c r="P731" s="7">
        <f t="shared" si="104"/>
        <v>797</v>
      </c>
      <c r="Q731" s="8"/>
    </row>
    <row r="732" spans="1:17" s="9" customFormat="1" x14ac:dyDescent="0.25">
      <c r="A732" s="1"/>
      <c r="B732" s="129"/>
      <c r="C732" s="130"/>
      <c r="D732" s="130"/>
      <c r="E732" s="131"/>
      <c r="F732" s="132"/>
      <c r="G732" s="80"/>
      <c r="H732" s="80"/>
      <c r="I732" s="81"/>
      <c r="J732" s="64"/>
      <c r="K732" s="87"/>
      <c r="L732" s="82"/>
      <c r="M732" s="83"/>
      <c r="N732" s="84"/>
      <c r="O732" s="85"/>
      <c r="P732" s="7">
        <f t="shared" si="104"/>
        <v>798</v>
      </c>
      <c r="Q732" s="8"/>
    </row>
    <row r="733" spans="1:17" s="9" customFormat="1" x14ac:dyDescent="0.25">
      <c r="A733" s="1"/>
      <c r="B733" s="129"/>
      <c r="C733" s="130"/>
      <c r="D733" s="130"/>
      <c r="E733" s="131"/>
      <c r="F733" s="132"/>
      <c r="G733" s="80"/>
      <c r="H733" s="80"/>
      <c r="I733" s="81"/>
      <c r="J733" s="64"/>
      <c r="K733" s="87"/>
      <c r="L733" s="82"/>
      <c r="M733" s="83"/>
      <c r="N733" s="84"/>
      <c r="O733" s="85"/>
      <c r="P733" s="7">
        <f t="shared" si="104"/>
        <v>799</v>
      </c>
      <c r="Q733" s="8"/>
    </row>
    <row r="734" spans="1:17" s="9" customFormat="1" x14ac:dyDescent="0.25">
      <c r="A734" s="1"/>
      <c r="B734" s="129"/>
      <c r="C734" s="130"/>
      <c r="D734" s="130"/>
      <c r="E734" s="131"/>
      <c r="F734" s="132"/>
      <c r="G734" s="80"/>
      <c r="H734" s="80"/>
      <c r="I734" s="81"/>
      <c r="J734" s="64"/>
      <c r="K734" s="87"/>
      <c r="L734" s="82"/>
      <c r="M734" s="83"/>
      <c r="N734" s="84"/>
      <c r="O734" s="85"/>
      <c r="P734" s="7">
        <f t="shared" si="104"/>
        <v>800</v>
      </c>
      <c r="Q734" s="8"/>
    </row>
    <row r="735" spans="1:17" s="9" customFormat="1" x14ac:dyDescent="0.25">
      <c r="A735" s="1"/>
      <c r="B735" s="129"/>
      <c r="C735" s="130"/>
      <c r="D735" s="130"/>
      <c r="E735" s="131"/>
      <c r="F735" s="132"/>
      <c r="G735" s="80"/>
      <c r="H735" s="80"/>
      <c r="I735" s="81"/>
      <c r="J735" s="64"/>
      <c r="K735" s="87"/>
      <c r="L735" s="82"/>
      <c r="M735" s="83"/>
      <c r="N735" s="84"/>
      <c r="O735" s="85"/>
      <c r="P735" s="7">
        <f t="shared" si="104"/>
        <v>801</v>
      </c>
      <c r="Q735" s="8"/>
    </row>
    <row r="736" spans="1:17" s="9" customFormat="1" x14ac:dyDescent="0.25">
      <c r="A736" s="1"/>
      <c r="B736" s="129"/>
      <c r="C736" s="130"/>
      <c r="D736" s="130"/>
      <c r="E736" s="131"/>
      <c r="F736" s="132"/>
      <c r="G736" s="80"/>
      <c r="H736" s="80"/>
      <c r="I736" s="81"/>
      <c r="J736" s="64"/>
      <c r="K736" s="87"/>
      <c r="L736" s="82"/>
      <c r="M736" s="83"/>
      <c r="N736" s="84"/>
      <c r="O736" s="85"/>
      <c r="P736" s="7">
        <f t="shared" si="104"/>
        <v>802</v>
      </c>
      <c r="Q736" s="8"/>
    </row>
    <row r="737" spans="1:17" s="9" customFormat="1" x14ac:dyDescent="0.25">
      <c r="A737" s="1"/>
      <c r="B737" s="129"/>
      <c r="C737" s="130"/>
      <c r="D737" s="130"/>
      <c r="E737" s="131"/>
      <c r="F737" s="132"/>
      <c r="G737" s="80"/>
      <c r="H737" s="80"/>
      <c r="I737" s="81"/>
      <c r="J737" s="64"/>
      <c r="K737" s="87"/>
      <c r="L737" s="82"/>
      <c r="M737" s="83"/>
      <c r="N737" s="84"/>
      <c r="O737" s="85"/>
      <c r="P737" s="7">
        <f t="shared" ref="P737:P800" si="118">+P736+1</f>
        <v>803</v>
      </c>
      <c r="Q737" s="8"/>
    </row>
    <row r="738" spans="1:17" s="9" customFormat="1" x14ac:dyDescent="0.25">
      <c r="A738" s="1"/>
      <c r="B738" s="129"/>
      <c r="C738" s="130"/>
      <c r="D738" s="130"/>
      <c r="E738" s="131"/>
      <c r="F738" s="132"/>
      <c r="G738" s="80"/>
      <c r="H738" s="80"/>
      <c r="I738" s="81"/>
      <c r="J738" s="64"/>
      <c r="K738" s="87"/>
      <c r="L738" s="82"/>
      <c r="M738" s="83"/>
      <c r="N738" s="84"/>
      <c r="O738" s="85"/>
      <c r="P738" s="7">
        <f t="shared" si="118"/>
        <v>804</v>
      </c>
      <c r="Q738" s="8"/>
    </row>
    <row r="739" spans="1:17" s="9" customFormat="1" x14ac:dyDescent="0.25">
      <c r="A739" s="1"/>
      <c r="B739" s="129"/>
      <c r="C739" s="130"/>
      <c r="D739" s="130"/>
      <c r="E739" s="131"/>
      <c r="F739" s="132"/>
      <c r="G739" s="80"/>
      <c r="H739" s="80"/>
      <c r="I739" s="81"/>
      <c r="J739" s="64"/>
      <c r="K739" s="87"/>
      <c r="L739" s="82"/>
      <c r="M739" s="83"/>
      <c r="N739" s="84"/>
      <c r="O739" s="85"/>
      <c r="P739" s="7">
        <f t="shared" si="118"/>
        <v>805</v>
      </c>
      <c r="Q739" s="8"/>
    </row>
    <row r="740" spans="1:17" s="9" customFormat="1" x14ac:dyDescent="0.25">
      <c r="A740" s="1"/>
      <c r="B740" s="129"/>
      <c r="C740" s="130"/>
      <c r="D740" s="130"/>
      <c r="E740" s="131"/>
      <c r="F740" s="132"/>
      <c r="G740" s="80"/>
      <c r="H740" s="80"/>
      <c r="I740" s="81"/>
      <c r="J740" s="64"/>
      <c r="K740" s="87"/>
      <c r="L740" s="82"/>
      <c r="M740" s="83"/>
      <c r="N740" s="84"/>
      <c r="O740" s="85"/>
      <c r="P740" s="7">
        <f t="shared" si="118"/>
        <v>806</v>
      </c>
      <c r="Q740" s="8"/>
    </row>
    <row r="741" spans="1:17" s="9" customFormat="1" x14ac:dyDescent="0.25">
      <c r="A741" s="1"/>
      <c r="B741" s="129"/>
      <c r="C741" s="130"/>
      <c r="D741" s="130"/>
      <c r="E741" s="131"/>
      <c r="F741" s="132"/>
      <c r="G741" s="80"/>
      <c r="H741" s="80"/>
      <c r="I741" s="81"/>
      <c r="J741" s="64"/>
      <c r="K741" s="87"/>
      <c r="L741" s="82"/>
      <c r="M741" s="83"/>
      <c r="N741" s="84"/>
      <c r="O741" s="85"/>
      <c r="P741" s="7">
        <f t="shared" si="118"/>
        <v>807</v>
      </c>
      <c r="Q741" s="8"/>
    </row>
    <row r="742" spans="1:17" s="9" customFormat="1" x14ac:dyDescent="0.25">
      <c r="A742" s="1"/>
      <c r="B742" s="129"/>
      <c r="C742" s="130"/>
      <c r="D742" s="130"/>
      <c r="E742" s="131"/>
      <c r="F742" s="132"/>
      <c r="G742" s="80"/>
      <c r="H742" s="80"/>
      <c r="I742" s="81"/>
      <c r="J742" s="64"/>
      <c r="K742" s="87"/>
      <c r="L742" s="82"/>
      <c r="M742" s="83"/>
      <c r="N742" s="84"/>
      <c r="O742" s="85"/>
      <c r="P742" s="7">
        <f t="shared" si="118"/>
        <v>808</v>
      </c>
      <c r="Q742" s="8"/>
    </row>
    <row r="743" spans="1:17" s="9" customFormat="1" x14ac:dyDescent="0.25">
      <c r="A743" s="1"/>
      <c r="B743" s="129" t="s">
        <v>26</v>
      </c>
      <c r="C743" s="130"/>
      <c r="D743" s="130"/>
      <c r="E743" s="131"/>
      <c r="F743" s="132" t="s">
        <v>26</v>
      </c>
      <c r="G743" s="80" t="s">
        <v>26</v>
      </c>
      <c r="H743" s="80" t="s">
        <v>26</v>
      </c>
      <c r="I743" s="81" t="s">
        <v>26</v>
      </c>
      <c r="J743" s="64"/>
      <c r="K743" s="87" t="s">
        <v>26</v>
      </c>
      <c r="L743" s="82" t="s">
        <v>26</v>
      </c>
      <c r="M743" s="83" t="s">
        <v>26</v>
      </c>
      <c r="N743" s="84" t="s">
        <v>26</v>
      </c>
      <c r="O743" s="85" t="s">
        <v>26</v>
      </c>
      <c r="P743" s="7">
        <f t="shared" si="118"/>
        <v>809</v>
      </c>
      <c r="Q743" s="8"/>
    </row>
    <row r="744" spans="1:17" s="9" customFormat="1" x14ac:dyDescent="0.25">
      <c r="A744" s="1"/>
      <c r="B744" s="129" t="s">
        <v>26</v>
      </c>
      <c r="C744" s="130"/>
      <c r="D744" s="130"/>
      <c r="E744" s="131"/>
      <c r="F744" s="132" t="s">
        <v>26</v>
      </c>
      <c r="G744" s="80" t="s">
        <v>26</v>
      </c>
      <c r="H744" s="80" t="s">
        <v>26</v>
      </c>
      <c r="I744" s="81" t="s">
        <v>26</v>
      </c>
      <c r="J744" s="64"/>
      <c r="K744" s="87" t="s">
        <v>26</v>
      </c>
      <c r="L744" s="82" t="s">
        <v>26</v>
      </c>
      <c r="M744" s="83" t="s">
        <v>26</v>
      </c>
      <c r="N744" s="84" t="s">
        <v>26</v>
      </c>
      <c r="O744" s="85" t="s">
        <v>26</v>
      </c>
      <c r="P744" s="7">
        <f t="shared" si="118"/>
        <v>810</v>
      </c>
      <c r="Q744" s="8"/>
    </row>
    <row r="745" spans="1:17" s="9" customFormat="1" x14ac:dyDescent="0.25">
      <c r="A745" s="1"/>
      <c r="B745" s="129" t="s">
        <v>26</v>
      </c>
      <c r="C745" s="130"/>
      <c r="D745" s="130"/>
      <c r="E745" s="131"/>
      <c r="F745" s="132" t="s">
        <v>26</v>
      </c>
      <c r="G745" s="80" t="s">
        <v>26</v>
      </c>
      <c r="H745" s="80" t="s">
        <v>26</v>
      </c>
      <c r="I745" s="81" t="s">
        <v>26</v>
      </c>
      <c r="J745" s="64"/>
      <c r="K745" s="87" t="s">
        <v>26</v>
      </c>
      <c r="L745" s="82" t="s">
        <v>26</v>
      </c>
      <c r="M745" s="83" t="s">
        <v>26</v>
      </c>
      <c r="N745" s="84" t="s">
        <v>26</v>
      </c>
      <c r="O745" s="85" t="s">
        <v>26</v>
      </c>
      <c r="P745" s="7">
        <f t="shared" si="118"/>
        <v>811</v>
      </c>
      <c r="Q745" s="8"/>
    </row>
    <row r="746" spans="1:17" s="9" customFormat="1" x14ac:dyDescent="0.25">
      <c r="A746" s="1"/>
      <c r="B746" s="129" t="s">
        <v>26</v>
      </c>
      <c r="C746" s="130"/>
      <c r="D746" s="130"/>
      <c r="E746" s="131"/>
      <c r="F746" s="132" t="s">
        <v>26</v>
      </c>
      <c r="G746" s="80" t="s">
        <v>26</v>
      </c>
      <c r="H746" s="80" t="s">
        <v>26</v>
      </c>
      <c r="I746" s="81" t="s">
        <v>26</v>
      </c>
      <c r="J746" s="64"/>
      <c r="K746" s="87" t="s">
        <v>26</v>
      </c>
      <c r="L746" s="82" t="s">
        <v>26</v>
      </c>
      <c r="M746" s="83" t="s">
        <v>26</v>
      </c>
      <c r="N746" s="84" t="s">
        <v>26</v>
      </c>
      <c r="O746" s="85" t="s">
        <v>26</v>
      </c>
      <c r="P746" s="7">
        <f t="shared" si="118"/>
        <v>812</v>
      </c>
      <c r="Q746" s="8"/>
    </row>
    <row r="747" spans="1:17" s="9" customFormat="1" x14ac:dyDescent="0.25">
      <c r="A747" s="1"/>
      <c r="B747" s="129" t="s">
        <v>26</v>
      </c>
      <c r="C747" s="130"/>
      <c r="D747" s="130"/>
      <c r="E747" s="131"/>
      <c r="F747" s="132" t="s">
        <v>26</v>
      </c>
      <c r="G747" s="80" t="s">
        <v>26</v>
      </c>
      <c r="H747" s="80" t="s">
        <v>26</v>
      </c>
      <c r="I747" s="81" t="s">
        <v>26</v>
      </c>
      <c r="J747" s="64"/>
      <c r="K747" s="87" t="s">
        <v>26</v>
      </c>
      <c r="L747" s="82" t="s">
        <v>26</v>
      </c>
      <c r="M747" s="83" t="s">
        <v>26</v>
      </c>
      <c r="N747" s="84" t="s">
        <v>26</v>
      </c>
      <c r="O747" s="85" t="s">
        <v>26</v>
      </c>
      <c r="P747" s="7">
        <f t="shared" si="118"/>
        <v>813</v>
      </c>
      <c r="Q747" s="8"/>
    </row>
    <row r="748" spans="1:17" s="9" customFormat="1" x14ac:dyDescent="0.25">
      <c r="A748" s="1"/>
      <c r="B748" s="129" t="s">
        <v>26</v>
      </c>
      <c r="C748" s="130"/>
      <c r="D748" s="130"/>
      <c r="E748" s="131"/>
      <c r="F748" s="132" t="s">
        <v>26</v>
      </c>
      <c r="G748" s="80" t="s">
        <v>26</v>
      </c>
      <c r="H748" s="80" t="s">
        <v>26</v>
      </c>
      <c r="I748" s="81" t="s">
        <v>26</v>
      </c>
      <c r="J748" s="64"/>
      <c r="K748" s="87" t="s">
        <v>26</v>
      </c>
      <c r="L748" s="82" t="s">
        <v>26</v>
      </c>
      <c r="M748" s="83" t="s">
        <v>26</v>
      </c>
      <c r="N748" s="84" t="s">
        <v>26</v>
      </c>
      <c r="O748" s="85" t="s">
        <v>26</v>
      </c>
      <c r="P748" s="7">
        <f t="shared" si="118"/>
        <v>814</v>
      </c>
      <c r="Q748" s="8"/>
    </row>
    <row r="749" spans="1:17" s="9" customFormat="1" x14ac:dyDescent="0.25">
      <c r="A749" s="1"/>
      <c r="B749" s="129" t="s">
        <v>26</v>
      </c>
      <c r="C749" s="130"/>
      <c r="D749" s="130"/>
      <c r="E749" s="131"/>
      <c r="F749" s="132" t="s">
        <v>26</v>
      </c>
      <c r="G749" s="80" t="s">
        <v>26</v>
      </c>
      <c r="H749" s="80" t="s">
        <v>26</v>
      </c>
      <c r="I749" s="81" t="s">
        <v>26</v>
      </c>
      <c r="J749" s="64"/>
      <c r="K749" s="87" t="s">
        <v>26</v>
      </c>
      <c r="L749" s="82" t="s">
        <v>26</v>
      </c>
      <c r="M749" s="83" t="s">
        <v>26</v>
      </c>
      <c r="N749" s="84" t="s">
        <v>26</v>
      </c>
      <c r="O749" s="85" t="s">
        <v>26</v>
      </c>
      <c r="P749" s="7">
        <f t="shared" si="118"/>
        <v>815</v>
      </c>
      <c r="Q749" s="8"/>
    </row>
    <row r="750" spans="1:17" s="9" customFormat="1" x14ac:dyDescent="0.25">
      <c r="A750" s="1"/>
      <c r="B750" s="129" t="s">
        <v>26</v>
      </c>
      <c r="C750" s="130"/>
      <c r="D750" s="130"/>
      <c r="E750" s="131"/>
      <c r="F750" s="132" t="s">
        <v>26</v>
      </c>
      <c r="G750" s="80" t="s">
        <v>26</v>
      </c>
      <c r="H750" s="80" t="s">
        <v>26</v>
      </c>
      <c r="I750" s="81" t="s">
        <v>26</v>
      </c>
      <c r="J750" s="64"/>
      <c r="K750" s="87" t="s">
        <v>26</v>
      </c>
      <c r="L750" s="82" t="s">
        <v>26</v>
      </c>
      <c r="M750" s="83" t="s">
        <v>26</v>
      </c>
      <c r="N750" s="84" t="s">
        <v>26</v>
      </c>
      <c r="O750" s="85" t="s">
        <v>26</v>
      </c>
      <c r="P750" s="7">
        <f t="shared" si="118"/>
        <v>816</v>
      </c>
      <c r="Q750" s="8"/>
    </row>
    <row r="751" spans="1:17" s="9" customFormat="1" ht="15.75" thickBot="1" x14ac:dyDescent="0.3">
      <c r="A751" s="1"/>
      <c r="B751" s="122" t="s">
        <v>26</v>
      </c>
      <c r="C751" s="123"/>
      <c r="D751" s="123"/>
      <c r="E751" s="124"/>
      <c r="F751" s="133" t="s">
        <v>26</v>
      </c>
      <c r="G751" s="94" t="s">
        <v>26</v>
      </c>
      <c r="H751" s="94" t="s">
        <v>26</v>
      </c>
      <c r="I751" s="95" t="s">
        <v>26</v>
      </c>
      <c r="J751" s="64"/>
      <c r="K751" s="96" t="s">
        <v>26</v>
      </c>
      <c r="L751" s="97" t="s">
        <v>26</v>
      </c>
      <c r="M751" s="98" t="s">
        <v>26</v>
      </c>
      <c r="N751" s="99" t="s">
        <v>26</v>
      </c>
      <c r="O751" s="100" t="s">
        <v>26</v>
      </c>
      <c r="P751" s="7">
        <f t="shared" si="118"/>
        <v>817</v>
      </c>
      <c r="Q751" s="8"/>
    </row>
    <row r="752" spans="1:17" s="9" customFormat="1" ht="16.5" thickTop="1" thickBot="1" x14ac:dyDescent="0.3">
      <c r="A752" s="1"/>
      <c r="B752" s="101"/>
      <c r="C752" s="101"/>
      <c r="D752" s="101"/>
      <c r="E752" s="101"/>
      <c r="F752" s="101"/>
      <c r="G752" s="101"/>
      <c r="H752" s="128" t="s">
        <v>50</v>
      </c>
      <c r="I752" s="103">
        <f>SUM(I726:I751)</f>
        <v>25</v>
      </c>
      <c r="J752" s="104"/>
      <c r="K752" s="105">
        <f>SUM(K726:K751)</f>
        <v>0.5317022364793379</v>
      </c>
      <c r="L752" s="106"/>
      <c r="M752" s="107"/>
      <c r="N752" s="108"/>
      <c r="O752" s="105">
        <f>SUM(O726:O751)</f>
        <v>0</v>
      </c>
      <c r="P752" s="7">
        <f t="shared" si="118"/>
        <v>818</v>
      </c>
      <c r="Q752" s="8"/>
    </row>
    <row r="753" spans="1:17" s="9" customFormat="1" ht="16.5" thickTop="1" thickBot="1" x14ac:dyDescent="0.3">
      <c r="A753" s="1"/>
      <c r="B753" s="58" t="s">
        <v>51</v>
      </c>
      <c r="C753" s="109"/>
      <c r="D753" s="109"/>
      <c r="E753" s="109"/>
      <c r="F753" s="109"/>
      <c r="G753" s="109"/>
      <c r="H753" s="110"/>
      <c r="I753" s="111"/>
      <c r="J753" s="60"/>
      <c r="K753" s="134" t="s">
        <v>14</v>
      </c>
      <c r="L753" s="61" t="s">
        <v>15</v>
      </c>
      <c r="M753" s="61" t="s">
        <v>16</v>
      </c>
      <c r="N753" s="61" t="s">
        <v>17</v>
      </c>
      <c r="O753" s="61" t="s">
        <v>18</v>
      </c>
      <c r="P753" s="7">
        <f t="shared" si="118"/>
        <v>819</v>
      </c>
      <c r="Q753" s="8"/>
    </row>
    <row r="754" spans="1:17" s="9" customFormat="1" ht="22.5" thickTop="1" thickBot="1" x14ac:dyDescent="0.3">
      <c r="A754" s="1"/>
      <c r="B754" s="112" t="s">
        <v>52</v>
      </c>
      <c r="C754" s="113"/>
      <c r="D754" s="113"/>
      <c r="E754" s="114"/>
      <c r="F754" s="115" t="s">
        <v>42</v>
      </c>
      <c r="G754" s="63" t="s">
        <v>20</v>
      </c>
      <c r="H754" s="63" t="s">
        <v>34</v>
      </c>
      <c r="I754" s="63" t="s">
        <v>34</v>
      </c>
      <c r="J754" s="28"/>
      <c r="K754" s="135"/>
      <c r="L754" s="61"/>
      <c r="M754" s="61"/>
      <c r="N754" s="61"/>
      <c r="O754" s="61"/>
      <c r="P754" s="7">
        <f t="shared" si="118"/>
        <v>820</v>
      </c>
      <c r="Q754" s="8"/>
    </row>
    <row r="755" spans="1:17" s="9" customFormat="1" ht="15.75" thickTop="1" x14ac:dyDescent="0.25">
      <c r="A755" s="1"/>
      <c r="B755" s="136"/>
      <c r="C755" s="137"/>
      <c r="D755" s="137"/>
      <c r="E755" s="138"/>
      <c r="F755" s="139"/>
      <c r="G755" s="69"/>
      <c r="H755" s="69"/>
      <c r="I755" s="81"/>
      <c r="J755" s="64"/>
      <c r="K755" s="70"/>
      <c r="L755" s="117"/>
      <c r="M755" s="118"/>
      <c r="N755" s="119"/>
      <c r="O755" s="120"/>
      <c r="P755" s="7">
        <f t="shared" si="118"/>
        <v>821</v>
      </c>
      <c r="Q755" s="8">
        <f t="shared" ref="Q755" si="119">+Q726</f>
        <v>759</v>
      </c>
    </row>
    <row r="756" spans="1:17" s="9" customFormat="1" ht="15.75" thickBot="1" x14ac:dyDescent="0.3">
      <c r="A756" s="1"/>
      <c r="B756" s="140" t="s">
        <v>26</v>
      </c>
      <c r="C756" s="141"/>
      <c r="D756" s="141"/>
      <c r="E756" s="142"/>
      <c r="F756" s="143">
        <v>0</v>
      </c>
      <c r="G756" s="144" t="s">
        <v>26</v>
      </c>
      <c r="H756" s="143">
        <v>0</v>
      </c>
      <c r="I756" s="143">
        <v>0</v>
      </c>
      <c r="J756" s="64"/>
      <c r="K756" s="145" t="s">
        <v>26</v>
      </c>
      <c r="L756" s="146" t="s">
        <v>26</v>
      </c>
      <c r="M756" s="147" t="s">
        <v>26</v>
      </c>
      <c r="N756" s="143">
        <v>0</v>
      </c>
      <c r="O756" s="143">
        <v>0</v>
      </c>
      <c r="P756" s="7">
        <f t="shared" si="118"/>
        <v>822</v>
      </c>
      <c r="Q756" s="8"/>
    </row>
    <row r="757" spans="1:17" s="9" customFormat="1" ht="16.5" thickTop="1" thickBot="1" x14ac:dyDescent="0.3">
      <c r="A757" s="1"/>
      <c r="B757" s="101"/>
      <c r="C757" s="101"/>
      <c r="D757" s="101"/>
      <c r="E757" s="101"/>
      <c r="F757" s="101"/>
      <c r="G757" s="101"/>
      <c r="H757" s="128" t="s">
        <v>53</v>
      </c>
      <c r="I757" s="103">
        <f>SUM(I755:I756)</f>
        <v>0</v>
      </c>
      <c r="J757" s="28"/>
      <c r="K757" s="148">
        <f>SUM(K755:K756)</f>
        <v>0</v>
      </c>
      <c r="L757" s="149"/>
      <c r="M757" s="150"/>
      <c r="N757" s="151"/>
      <c r="O757" s="148">
        <f>SUM(O755:O756)</f>
        <v>0</v>
      </c>
      <c r="P757" s="7">
        <f t="shared" si="118"/>
        <v>823</v>
      </c>
      <c r="Q757" s="8"/>
    </row>
    <row r="758" spans="1:17" s="9" customFormat="1" ht="16.5" thickTop="1" thickBot="1" x14ac:dyDescent="0.3">
      <c r="A758" s="1"/>
      <c r="B758" s="28"/>
      <c r="C758" s="28"/>
      <c r="D758" s="28"/>
      <c r="E758" s="152"/>
      <c r="F758" s="152"/>
      <c r="G758" s="152"/>
      <c r="H758" s="153"/>
      <c r="I758" s="154"/>
      <c r="J758" s="28"/>
      <c r="K758" s="155"/>
      <c r="L758" s="156"/>
      <c r="M758" s="156"/>
      <c r="N758" s="156"/>
      <c r="O758" s="157"/>
      <c r="P758" s="7">
        <f t="shared" si="118"/>
        <v>824</v>
      </c>
      <c r="Q758" s="8"/>
    </row>
    <row r="759" spans="1:17" s="9" customFormat="1" ht="16.5" customHeight="1" thickTop="1" thickBot="1" x14ac:dyDescent="0.3">
      <c r="A759" s="1"/>
      <c r="B759" s="28"/>
      <c r="C759" s="28"/>
      <c r="D759" s="158"/>
      <c r="E759" s="159" t="s">
        <v>54</v>
      </c>
      <c r="F759" s="159"/>
      <c r="G759" s="159"/>
      <c r="H759" s="159"/>
      <c r="I759" s="160">
        <f>I707+I723+I752+I757</f>
        <v>47.018797900000003</v>
      </c>
      <c r="J759" s="28"/>
      <c r="K759" s="161"/>
      <c r="L759" s="162"/>
      <c r="M759" s="162"/>
      <c r="N759" s="162"/>
      <c r="O759" s="163"/>
      <c r="P759" s="7">
        <f t="shared" si="118"/>
        <v>825</v>
      </c>
      <c r="Q759" s="8"/>
    </row>
    <row r="760" spans="1:17" s="9" customFormat="1" ht="16.5" thickTop="1" thickBot="1" x14ac:dyDescent="0.3">
      <c r="A760" s="1"/>
      <c r="B760" s="28"/>
      <c r="C760" s="28"/>
      <c r="D760" s="158"/>
      <c r="E760" s="164" t="s">
        <v>55</v>
      </c>
      <c r="F760" s="164"/>
      <c r="G760" s="164"/>
      <c r="H760" s="165">
        <v>0.2</v>
      </c>
      <c r="I760" s="166">
        <f>I759*H760</f>
        <v>9.4037595800000009</v>
      </c>
      <c r="J760" s="28"/>
      <c r="K760" s="167"/>
      <c r="L760" s="168"/>
      <c r="M760" s="168"/>
      <c r="N760" s="168"/>
      <c r="O760" s="169"/>
      <c r="P760" s="7">
        <f t="shared" si="118"/>
        <v>826</v>
      </c>
      <c r="Q760" s="8"/>
    </row>
    <row r="761" spans="1:17" s="9" customFormat="1" ht="16.5" thickTop="1" thickBot="1" x14ac:dyDescent="0.3">
      <c r="A761" s="1"/>
      <c r="B761" s="28"/>
      <c r="C761" s="28"/>
      <c r="D761" s="158"/>
      <c r="E761" s="170" t="s">
        <v>56</v>
      </c>
      <c r="F761" s="170"/>
      <c r="G761" s="170"/>
      <c r="H761" s="171">
        <v>0</v>
      </c>
      <c r="I761" s="166">
        <v>0</v>
      </c>
      <c r="J761" s="28"/>
      <c r="K761" s="172">
        <f>+K707+K723+K752+K757</f>
        <v>0.99999999999999989</v>
      </c>
      <c r="L761" s="173"/>
      <c r="M761" s="174"/>
      <c r="N761" s="175"/>
      <c r="O761" s="172">
        <f>+O707+O723+O752+O757</f>
        <v>0</v>
      </c>
      <c r="P761" s="7">
        <f t="shared" si="118"/>
        <v>827</v>
      </c>
      <c r="Q761" s="8"/>
    </row>
    <row r="762" spans="1:17" s="9" customFormat="1" ht="16.5" thickTop="1" thickBot="1" x14ac:dyDescent="0.3">
      <c r="A762" s="1"/>
      <c r="B762" s="28" t="s">
        <v>27</v>
      </c>
      <c r="C762" s="28"/>
      <c r="D762" s="158"/>
      <c r="E762" s="170" t="s">
        <v>57</v>
      </c>
      <c r="F762" s="170"/>
      <c r="G762" s="170"/>
      <c r="H762" s="170"/>
      <c r="I762" s="166">
        <f>+I759+I760</f>
        <v>56.422557480000002</v>
      </c>
      <c r="J762" s="28"/>
      <c r="K762" s="176" t="s">
        <v>58</v>
      </c>
      <c r="L762" s="177"/>
      <c r="M762" s="178"/>
      <c r="N762" s="179"/>
      <c r="O762" s="176" t="s">
        <v>59</v>
      </c>
      <c r="P762" s="7">
        <f t="shared" si="118"/>
        <v>828</v>
      </c>
      <c r="Q762" s="8"/>
    </row>
    <row r="763" spans="1:17" s="9" customFormat="1" ht="16.5" thickTop="1" thickBot="1" x14ac:dyDescent="0.3">
      <c r="A763" s="1"/>
      <c r="B763" s="28" t="s">
        <v>27</v>
      </c>
      <c r="C763" s="28"/>
      <c r="D763" s="158"/>
      <c r="E763" s="180" t="s">
        <v>60</v>
      </c>
      <c r="F763" s="181"/>
      <c r="G763" s="181"/>
      <c r="H763" s="182"/>
      <c r="I763" s="183">
        <f>ROUND(I762,2)</f>
        <v>56.42</v>
      </c>
      <c r="J763" s="152"/>
      <c r="K763" s="184"/>
      <c r="L763" s="185"/>
      <c r="M763" s="184"/>
      <c r="N763" s="185"/>
      <c r="O763" s="185"/>
      <c r="P763" s="7">
        <f t="shared" si="118"/>
        <v>829</v>
      </c>
      <c r="Q763" s="8"/>
    </row>
    <row r="764" spans="1:17" s="9" customFormat="1" ht="15.75" thickTop="1" x14ac:dyDescent="0.25">
      <c r="A764" s="1"/>
      <c r="B764" s="5"/>
      <c r="C764" s="5"/>
      <c r="D764" s="28"/>
      <c r="E764" s="101"/>
      <c r="F764" s="101"/>
      <c r="G764" s="101"/>
      <c r="H764" s="186"/>
      <c r="I764" s="101"/>
      <c r="J764" s="28"/>
      <c r="K764" s="14"/>
      <c r="L764" s="15"/>
      <c r="M764" s="14"/>
      <c r="N764" s="15"/>
      <c r="O764" s="15"/>
      <c r="P764" s="7">
        <f t="shared" si="118"/>
        <v>830</v>
      </c>
      <c r="Q764" s="8"/>
    </row>
    <row r="765" spans="1:17" s="9" customFormat="1" x14ac:dyDescent="0.25">
      <c r="A765" s="1"/>
      <c r="B765" s="5"/>
      <c r="C765" s="5"/>
      <c r="D765" s="28"/>
      <c r="E765" s="101"/>
      <c r="F765" s="101"/>
      <c r="G765" s="101"/>
      <c r="H765" s="186"/>
      <c r="I765" s="101"/>
      <c r="J765" s="28"/>
      <c r="K765" s="14"/>
      <c r="L765" s="15"/>
      <c r="M765" s="14"/>
      <c r="N765" s="15"/>
      <c r="O765" s="15"/>
      <c r="P765" s="7">
        <f t="shared" si="118"/>
        <v>831</v>
      </c>
      <c r="Q765" s="8"/>
    </row>
    <row r="766" spans="1:17" s="9" customFormat="1" ht="15.75" thickBot="1" x14ac:dyDescent="0.3">
      <c r="A766" s="1"/>
      <c r="B766" s="2"/>
      <c r="C766" s="2"/>
      <c r="D766" s="2"/>
      <c r="E766" s="2"/>
      <c r="F766" s="2"/>
      <c r="G766" s="2"/>
      <c r="H766" s="3"/>
      <c r="I766" s="4"/>
      <c r="J766" s="5"/>
      <c r="K766" s="6"/>
      <c r="L766" s="6"/>
      <c r="M766" s="6"/>
      <c r="N766" s="6"/>
      <c r="O766" s="6"/>
      <c r="P766" s="7"/>
      <c r="Q766" s="8"/>
    </row>
    <row r="767" spans="1:17" s="9" customFormat="1" ht="16.5" thickTop="1" thickBot="1" x14ac:dyDescent="0.3">
      <c r="A767" s="1"/>
      <c r="B767" s="10" t="s">
        <v>0</v>
      </c>
      <c r="C767" s="11" t="str">
        <f>'[1]PRESUPUESTO REFERENCIAL'!$B$6</f>
        <v>CONSTRUCCIÓN DEL MALECÓN EN LA PARROQUIA URBANA SATÉLITE LA AURORA</v>
      </c>
      <c r="D767" s="12"/>
      <c r="E767" s="12"/>
      <c r="F767" s="12"/>
      <c r="G767" s="12"/>
      <c r="H767" s="12"/>
      <c r="I767" s="13"/>
      <c r="J767" s="5"/>
      <c r="K767" s="14"/>
      <c r="L767" s="14"/>
      <c r="M767" s="14"/>
      <c r="N767" s="14"/>
      <c r="O767" s="15"/>
      <c r="P767" s="7"/>
      <c r="Q767" s="8"/>
    </row>
    <row r="768" spans="1:17" s="9" customFormat="1" ht="15.75" thickTop="1" x14ac:dyDescent="0.25">
      <c r="A768" s="1"/>
      <c r="B768" s="16" t="s">
        <v>1</v>
      </c>
      <c r="C768" s="17"/>
      <c r="D768" s="17"/>
      <c r="E768" s="17"/>
      <c r="F768" s="17"/>
      <c r="G768" s="17"/>
      <c r="H768" s="17"/>
      <c r="I768" s="18"/>
      <c r="J768" s="5"/>
      <c r="K768" s="14"/>
      <c r="L768" s="14"/>
      <c r="M768" s="14"/>
      <c r="N768" s="14"/>
      <c r="O768" s="15"/>
      <c r="P768" s="7"/>
      <c r="Q768" s="8"/>
    </row>
    <row r="769" spans="1:17" s="9" customFormat="1" x14ac:dyDescent="0.25">
      <c r="A769" s="1"/>
      <c r="B769" s="5"/>
      <c r="C769" s="5"/>
      <c r="D769" s="5"/>
      <c r="E769" s="5"/>
      <c r="F769" s="5"/>
      <c r="G769" s="19"/>
      <c r="H769" s="19"/>
      <c r="I769" s="19"/>
      <c r="J769" s="5"/>
      <c r="K769" s="14"/>
      <c r="L769" s="14"/>
      <c r="M769" s="14"/>
      <c r="N769" s="14"/>
      <c r="O769" s="15"/>
      <c r="P769" s="7"/>
      <c r="Q769" s="8"/>
    </row>
    <row r="770" spans="1:17" s="9" customFormat="1" x14ac:dyDescent="0.25">
      <c r="A770" s="1"/>
      <c r="B770" s="5"/>
      <c r="C770" s="20" t="s">
        <v>2</v>
      </c>
      <c r="D770" s="21" t="s">
        <v>3</v>
      </c>
      <c r="E770" s="22"/>
      <c r="F770" s="22"/>
      <c r="G770" s="19"/>
      <c r="H770" s="19"/>
      <c r="I770" s="19"/>
      <c r="J770" s="5"/>
      <c r="K770" s="14"/>
      <c r="L770" s="14"/>
      <c r="M770" s="14"/>
      <c r="N770" s="14"/>
      <c r="O770" s="15"/>
      <c r="P770" s="7"/>
      <c r="Q770" s="8"/>
    </row>
    <row r="771" spans="1:17" s="9" customFormat="1" x14ac:dyDescent="0.25">
      <c r="A771" s="1"/>
      <c r="B771" s="5"/>
      <c r="C771" s="20" t="s">
        <v>4</v>
      </c>
      <c r="D771" s="21" t="s">
        <v>5</v>
      </c>
      <c r="E771" s="5"/>
      <c r="F771" s="5"/>
      <c r="G771" s="19"/>
      <c r="H771" s="19"/>
      <c r="I771" s="19"/>
      <c r="J771" s="5"/>
      <c r="K771" s="14"/>
      <c r="L771" s="14"/>
      <c r="M771" s="14"/>
      <c r="N771" s="14"/>
      <c r="O771" s="15"/>
      <c r="P771" s="7"/>
      <c r="Q771" s="8"/>
    </row>
    <row r="772" spans="1:17" s="9" customFormat="1" x14ac:dyDescent="0.25">
      <c r="A772" s="1"/>
      <c r="B772" s="23"/>
      <c r="C772" s="2"/>
      <c r="D772" s="24"/>
      <c r="E772" s="2"/>
      <c r="F772" s="2"/>
      <c r="G772" s="19"/>
      <c r="H772" s="19"/>
      <c r="I772" s="19"/>
      <c r="J772" s="5"/>
      <c r="K772" s="14"/>
      <c r="L772" s="14"/>
      <c r="M772" s="14"/>
      <c r="N772" s="14"/>
      <c r="O772" s="15"/>
      <c r="P772" s="7"/>
      <c r="Q772" s="8"/>
    </row>
    <row r="773" spans="1:17" s="9" customFormat="1" ht="15.75" thickBot="1" x14ac:dyDescent="0.3">
      <c r="A773" s="1"/>
      <c r="B773" s="25" t="s">
        <v>6</v>
      </c>
      <c r="C773" s="26"/>
      <c r="D773" s="26"/>
      <c r="E773" s="26"/>
      <c r="F773" s="26"/>
      <c r="G773" s="26"/>
      <c r="H773" s="26"/>
      <c r="I773" s="27"/>
      <c r="J773" s="28"/>
      <c r="K773" s="29"/>
      <c r="L773" s="30"/>
      <c r="M773" s="30"/>
      <c r="N773" s="30"/>
      <c r="O773" s="31"/>
      <c r="P773" s="7"/>
      <c r="Q773" s="8"/>
    </row>
    <row r="774" spans="1:17" s="9" customFormat="1" ht="15.75" thickTop="1" x14ac:dyDescent="0.25">
      <c r="A774" s="1"/>
      <c r="B774" s="32"/>
      <c r="C774" s="33"/>
      <c r="D774" s="34"/>
      <c r="E774" s="34"/>
      <c r="F774" s="34"/>
      <c r="G774" s="34"/>
      <c r="H774" s="35"/>
      <c r="I774" s="36" t="s">
        <v>7</v>
      </c>
      <c r="J774" s="37"/>
      <c r="K774" s="38" t="s">
        <v>8</v>
      </c>
      <c r="L774" s="39"/>
      <c r="M774" s="39"/>
      <c r="N774" s="39"/>
      <c r="O774" s="40"/>
      <c r="P774" s="7"/>
      <c r="Q774" s="8"/>
    </row>
    <row r="775" spans="1:17" s="9" customFormat="1" x14ac:dyDescent="0.25">
      <c r="A775" s="1"/>
      <c r="B775" s="41" t="s">
        <v>9</v>
      </c>
      <c r="C775" s="42">
        <f>+'[1]PRESUPUESTO REFERENCIAL'!B1133</f>
        <v>1010</v>
      </c>
      <c r="D775" s="43"/>
      <c r="E775" s="41" t="s">
        <v>10</v>
      </c>
      <c r="F775" s="44" t="str">
        <f>+'[1]PRESUPUESTO REFERENCIAL'!D1133</f>
        <v>u</v>
      </c>
      <c r="G775" s="45"/>
      <c r="H775" s="46" t="s">
        <v>11</v>
      </c>
      <c r="I775" s="47">
        <v>8</v>
      </c>
      <c r="J775" s="37"/>
      <c r="K775" s="48"/>
      <c r="L775" s="49"/>
      <c r="M775" s="49"/>
      <c r="N775" s="49"/>
      <c r="O775" s="50"/>
      <c r="P775" s="7"/>
      <c r="Q775" s="8"/>
    </row>
    <row r="776" spans="1:17" s="9" customFormat="1" ht="15.75" thickBot="1" x14ac:dyDescent="0.3">
      <c r="A776" s="1"/>
      <c r="B776" s="51" t="s">
        <v>12</v>
      </c>
      <c r="C776" s="52" t="str">
        <f>+'[1]PRESUPUESTO REFERENCIAL'!C1133</f>
        <v>GABINETE RACK DE PISO CERRADO 42UR</v>
      </c>
      <c r="D776" s="53"/>
      <c r="E776" s="53"/>
      <c r="F776" s="53"/>
      <c r="G776" s="53"/>
      <c r="H776" s="53"/>
      <c r="I776" s="54"/>
      <c r="J776" s="28"/>
      <c r="K776" s="55"/>
      <c r="L776" s="56"/>
      <c r="M776" s="56"/>
      <c r="N776" s="56"/>
      <c r="O776" s="57"/>
      <c r="P776" s="7"/>
      <c r="Q776" s="8"/>
    </row>
    <row r="777" spans="1:17" s="9" customFormat="1" ht="16.5" thickTop="1" thickBot="1" x14ac:dyDescent="0.3">
      <c r="A777" s="1"/>
      <c r="B777" s="58" t="s">
        <v>13</v>
      </c>
      <c r="C777" s="59"/>
      <c r="D777" s="59"/>
      <c r="E777" s="59"/>
      <c r="F777" s="59"/>
      <c r="G777" s="59"/>
      <c r="H777" s="59"/>
      <c r="I777" s="59"/>
      <c r="J777" s="60"/>
      <c r="K777" s="61" t="s">
        <v>14</v>
      </c>
      <c r="L777" s="61" t="s">
        <v>15</v>
      </c>
      <c r="M777" s="61" t="s">
        <v>16</v>
      </c>
      <c r="N777" s="61" t="s">
        <v>17</v>
      </c>
      <c r="O777" s="61" t="s">
        <v>18</v>
      </c>
      <c r="P777" s="7"/>
      <c r="Q777" s="8"/>
    </row>
    <row r="778" spans="1:17" s="9" customFormat="1" ht="22.5" thickTop="1" thickBot="1" x14ac:dyDescent="0.3">
      <c r="A778" s="1"/>
      <c r="B778" s="62" t="s">
        <v>19</v>
      </c>
      <c r="C778" s="62"/>
      <c r="D778" s="62"/>
      <c r="E778" s="63" t="s">
        <v>20</v>
      </c>
      <c r="F778" s="63" t="s">
        <v>21</v>
      </c>
      <c r="G778" s="63" t="s">
        <v>22</v>
      </c>
      <c r="H778" s="63" t="s">
        <v>23</v>
      </c>
      <c r="I778" s="63" t="s">
        <v>24</v>
      </c>
      <c r="J778" s="64"/>
      <c r="K778" s="61"/>
      <c r="L778" s="61"/>
      <c r="M778" s="61"/>
      <c r="N778" s="61"/>
      <c r="O778" s="61"/>
      <c r="P778" s="7">
        <f t="shared" ref="P778" si="120">ROW(A779)+65</f>
        <v>844</v>
      </c>
      <c r="Q778" s="8"/>
    </row>
    <row r="779" spans="1:17" s="9" customFormat="1" ht="16.5" customHeight="1" thickTop="1" thickBot="1" x14ac:dyDescent="0.3">
      <c r="A779" s="1" t="s">
        <v>25</v>
      </c>
      <c r="B779" s="65" t="str">
        <f>INDEX([1]EQUIPOS!$A$3:$I$326,MATCH('APUS2 (1001 - 1053)'!A779,[1]EQUIPOS!$A$3:$A$326,0),2)</f>
        <v>HERRAMIENTA MENOR (5% MO)</v>
      </c>
      <c r="C779" s="66"/>
      <c r="D779" s="67"/>
      <c r="E779" s="68" t="s">
        <v>26</v>
      </c>
      <c r="F779" s="68">
        <v>0.05</v>
      </c>
      <c r="G779" s="68" t="s">
        <v>27</v>
      </c>
      <c r="H779" s="68" t="s">
        <v>26</v>
      </c>
      <c r="I779" s="69">
        <f>I808*5%</f>
        <v>7.208000000000002</v>
      </c>
      <c r="J779" s="64"/>
      <c r="K779" s="70">
        <f>((I779*100%)/$I$844)</f>
        <v>7.316518603933544E-3</v>
      </c>
      <c r="L779" s="71">
        <f>INDEX([1]EQUIPOS!$A$3:$I$326,MATCH('APUS2 (1001 - 1053)'!A779,[1]EQUIPOS!$A$3:$A$326,0),6)</f>
        <v>4292100117</v>
      </c>
      <c r="M779" s="72" t="str">
        <f>INDEX([1]EQUIPOS!$A$3:$I$326,MATCH('APUS2 (1001 - 1053)'!A779,[1]EQUIPOS!$A$3:$A$326,0),7)</f>
        <v>NP</v>
      </c>
      <c r="N779" s="73">
        <f>INDEX([1]EQUIPOS!$A$3:$I$326,MATCH('APUS2 (1001 - 1053)'!A779,[1]EQUIPOS!$A$3:$A$326,0),8)</f>
        <v>0</v>
      </c>
      <c r="O779" s="74">
        <f>INDEX([1]EQUIPOS!$A$3:$I$326,MATCH('APUS2 (1001 - 1053)'!A779,[1]EQUIPOS!$A$3:$A$326,0),9)</f>
        <v>0</v>
      </c>
      <c r="P779" s="7">
        <f t="shared" ref="P779:P780" si="121">+P778+1</f>
        <v>845</v>
      </c>
      <c r="Q779" s="8">
        <f t="shared" ref="Q779" si="122">IF($A779=0," ",$P778)</f>
        <v>844</v>
      </c>
    </row>
    <row r="780" spans="1:17" s="9" customFormat="1" ht="16.5" thickTop="1" thickBot="1" x14ac:dyDescent="0.3">
      <c r="A780" s="1" t="s">
        <v>75</v>
      </c>
      <c r="B780" s="75" t="str">
        <f>INDEX([1]EQUIPOS!$A$3:$I$326,MATCH('APUS2 (1001 - 1053)'!A780,[1]EQUIPOS!$A$3:$A$326,0),2)</f>
        <v>HERRAMIENTA ESPECIAL</v>
      </c>
      <c r="C780" s="76"/>
      <c r="D780" s="77"/>
      <c r="E780" s="78">
        <v>2</v>
      </c>
      <c r="F780" s="79">
        <f>INDEX([1]EQUIPOS!$A$3:$I$326,MATCH('APUS2 (1001 - 1053)'!A780,[1]EQUIPOS!$A$3:$A$326,0),5)</f>
        <v>0.3</v>
      </c>
      <c r="G780" s="79">
        <f>+E780*F780</f>
        <v>0.6</v>
      </c>
      <c r="H780" s="80">
        <f>I775</f>
        <v>8</v>
      </c>
      <c r="I780" s="81">
        <f t="shared" ref="I780:I781" si="123">G780*H780</f>
        <v>4.8</v>
      </c>
      <c r="J780" s="64"/>
      <c r="K780" s="70">
        <f t="shared" ref="K780:K781" si="124">((I780*100%)/$I$844)</f>
        <v>4.8722654410212262E-3</v>
      </c>
      <c r="L780" s="82">
        <f>INDEX([1]EQUIPOS!$A$3:$I$326,MATCH('APUS2 (1001 - 1053)'!A780,[1]EQUIPOS!$A$3:$A$326,0),6)</f>
        <v>4299217233</v>
      </c>
      <c r="M780" s="83" t="str">
        <f>INDEX([1]EQUIPOS!$A$3:$I$326,MATCH('APUS2 (1001 - 1053)'!A780,[1]EQUIPOS!$A$3:$A$326,0),7)</f>
        <v>NP</v>
      </c>
      <c r="N780" s="84">
        <f>INDEX([1]EQUIPOS!$A$3:$I$326,MATCH('APUS2 (1001 - 1053)'!A780,[1]EQUIPOS!$A$3:$A$326,0),8)</f>
        <v>0</v>
      </c>
      <c r="O780" s="85">
        <f>INDEX([1]EQUIPOS!$A$3:$I$326,MATCH('APUS2 (1001 - 1053)'!A780,[1]EQUIPOS!$A$3:$A$326,0),9)</f>
        <v>0</v>
      </c>
      <c r="P780" s="7">
        <f t="shared" si="121"/>
        <v>846</v>
      </c>
      <c r="Q780" s="8">
        <f t="shared" ref="Q780" si="125">+$Q779</f>
        <v>844</v>
      </c>
    </row>
    <row r="781" spans="1:17" s="9" customFormat="1" ht="16.5" thickTop="1" thickBot="1" x14ac:dyDescent="0.3">
      <c r="A781" s="1" t="s">
        <v>76</v>
      </c>
      <c r="B781" s="75" t="str">
        <f>INDEX([1]EQUIPOS!$A$3:$I$326,MATCH('APUS2 (1001 - 1053)'!A781,[1]EQUIPOS!$A$3:$A$326,0),2)</f>
        <v>EQUIPO DE PROTECCION PERSONAL</v>
      </c>
      <c r="C781" s="76"/>
      <c r="D781" s="77"/>
      <c r="E781" s="78">
        <v>5</v>
      </c>
      <c r="F781" s="79">
        <f>INDEX([1]EQUIPOS!$A$3:$I$326,MATCH('APUS2 (1001 - 1053)'!A781,[1]EQUIPOS!$A$3:$A$326,0),5)</f>
        <v>0.5</v>
      </c>
      <c r="G781" s="79">
        <f t="shared" ref="G781" si="126">+E781*F781</f>
        <v>2.5</v>
      </c>
      <c r="H781" s="80">
        <f>I775</f>
        <v>8</v>
      </c>
      <c r="I781" s="81">
        <f t="shared" si="123"/>
        <v>20</v>
      </c>
      <c r="J781" s="64"/>
      <c r="K781" s="70">
        <f t="shared" si="124"/>
        <v>2.0301106004255113E-2</v>
      </c>
      <c r="L781" s="82">
        <f>INDEX([1]EQUIPOS!$A$3:$I$326,MATCH('APUS2 (1001 - 1053)'!A781,[1]EQUIPOS!$A$3:$A$326,0),6)</f>
        <v>4817001110</v>
      </c>
      <c r="M781" s="83" t="str">
        <f>INDEX([1]EQUIPOS!$A$3:$I$326,MATCH('APUS2 (1001 - 1053)'!A781,[1]EQUIPOS!$A$3:$A$326,0),7)</f>
        <v>NP</v>
      </c>
      <c r="N781" s="84">
        <f>INDEX([1]EQUIPOS!$A$3:$I$326,MATCH('APUS2 (1001 - 1053)'!A781,[1]EQUIPOS!$A$3:$A$326,0),8)</f>
        <v>0</v>
      </c>
      <c r="O781" s="85">
        <f>INDEX([1]EQUIPOS!$A$3:$I$326,MATCH('APUS2 (1001 - 1053)'!A781,[1]EQUIPOS!$A$3:$A$326,0),9)</f>
        <v>0</v>
      </c>
      <c r="P781" s="7">
        <f t="shared" si="118"/>
        <v>847</v>
      </c>
      <c r="Q781" s="8"/>
    </row>
    <row r="782" spans="1:17" s="9" customFormat="1" ht="16.5" thickTop="1" thickBot="1" x14ac:dyDescent="0.3">
      <c r="A782" s="1"/>
      <c r="B782" s="75"/>
      <c r="C782" s="76"/>
      <c r="D782" s="77"/>
      <c r="E782" s="78"/>
      <c r="F782" s="79"/>
      <c r="G782" s="79"/>
      <c r="H782" s="80"/>
      <c r="I782" s="81"/>
      <c r="J782" s="64"/>
      <c r="K782" s="70"/>
      <c r="L782" s="82"/>
      <c r="M782" s="83"/>
      <c r="N782" s="84"/>
      <c r="O782" s="85"/>
      <c r="P782" s="7">
        <f t="shared" si="118"/>
        <v>848</v>
      </c>
      <c r="Q782" s="8"/>
    </row>
    <row r="783" spans="1:17" s="9" customFormat="1" ht="16.5" thickTop="1" thickBot="1" x14ac:dyDescent="0.3">
      <c r="A783" s="1"/>
      <c r="B783" s="75"/>
      <c r="C783" s="76"/>
      <c r="D783" s="77"/>
      <c r="E783" s="78"/>
      <c r="F783" s="79"/>
      <c r="G783" s="79"/>
      <c r="H783" s="80"/>
      <c r="I783" s="81"/>
      <c r="J783" s="64"/>
      <c r="K783" s="70"/>
      <c r="L783" s="82"/>
      <c r="M783" s="83"/>
      <c r="N783" s="84"/>
      <c r="O783" s="85"/>
      <c r="P783" s="7">
        <f t="shared" si="118"/>
        <v>849</v>
      </c>
      <c r="Q783" s="8"/>
    </row>
    <row r="784" spans="1:17" s="9" customFormat="1" ht="16.5" thickTop="1" thickBot="1" x14ac:dyDescent="0.3">
      <c r="A784" s="1"/>
      <c r="B784" s="75"/>
      <c r="C784" s="76"/>
      <c r="D784" s="77"/>
      <c r="E784" s="78"/>
      <c r="F784" s="79"/>
      <c r="G784" s="86"/>
      <c r="H784" s="80"/>
      <c r="I784" s="81"/>
      <c r="J784" s="64"/>
      <c r="K784" s="87"/>
      <c r="L784" s="82"/>
      <c r="M784" s="83"/>
      <c r="N784" s="84"/>
      <c r="O784" s="85"/>
      <c r="P784" s="7">
        <f t="shared" si="118"/>
        <v>850</v>
      </c>
      <c r="Q784" s="8"/>
    </row>
    <row r="785" spans="1:17" s="9" customFormat="1" ht="16.5" thickTop="1" thickBot="1" x14ac:dyDescent="0.3">
      <c r="A785" s="1"/>
      <c r="B785" s="75"/>
      <c r="C785" s="76"/>
      <c r="D785" s="77"/>
      <c r="E785" s="78"/>
      <c r="F785" s="79"/>
      <c r="G785" s="86"/>
      <c r="H785" s="80"/>
      <c r="I785" s="81"/>
      <c r="J785" s="64"/>
      <c r="K785" s="87"/>
      <c r="L785" s="82"/>
      <c r="M785" s="83"/>
      <c r="N785" s="84"/>
      <c r="O785" s="85"/>
      <c r="P785" s="7">
        <f t="shared" si="118"/>
        <v>851</v>
      </c>
      <c r="Q785" s="8"/>
    </row>
    <row r="786" spans="1:17" s="9" customFormat="1" ht="16.5" thickTop="1" thickBot="1" x14ac:dyDescent="0.3">
      <c r="A786" s="1"/>
      <c r="B786" s="75"/>
      <c r="C786" s="76"/>
      <c r="D786" s="77"/>
      <c r="E786" s="78"/>
      <c r="F786" s="79"/>
      <c r="G786" s="86"/>
      <c r="H786" s="80"/>
      <c r="I786" s="81"/>
      <c r="J786" s="64"/>
      <c r="K786" s="87"/>
      <c r="L786" s="82"/>
      <c r="M786" s="83"/>
      <c r="N786" s="84"/>
      <c r="O786" s="85"/>
      <c r="P786" s="7">
        <f t="shared" si="118"/>
        <v>852</v>
      </c>
      <c r="Q786" s="8"/>
    </row>
    <row r="787" spans="1:17" s="9" customFormat="1" ht="16.5" thickTop="1" thickBot="1" x14ac:dyDescent="0.3">
      <c r="A787" s="1"/>
      <c r="B787" s="75"/>
      <c r="C787" s="76"/>
      <c r="D787" s="77"/>
      <c r="E787" s="78"/>
      <c r="F787" s="79"/>
      <c r="G787" s="86"/>
      <c r="H787" s="80"/>
      <c r="I787" s="81"/>
      <c r="J787" s="64"/>
      <c r="K787" s="87"/>
      <c r="L787" s="82"/>
      <c r="M787" s="83"/>
      <c r="N787" s="84"/>
      <c r="O787" s="85"/>
      <c r="P787" s="7">
        <f t="shared" si="118"/>
        <v>853</v>
      </c>
      <c r="Q787" s="8"/>
    </row>
    <row r="788" spans="1:17" s="9" customFormat="1" ht="16.5" thickTop="1" thickBot="1" x14ac:dyDescent="0.3">
      <c r="A788" s="1"/>
      <c r="B788" s="75"/>
      <c r="C788" s="76"/>
      <c r="D788" s="77"/>
      <c r="E788" s="78"/>
      <c r="F788" s="79"/>
      <c r="G788" s="86"/>
      <c r="H788" s="80"/>
      <c r="I788" s="81"/>
      <c r="J788" s="64"/>
      <c r="K788" s="87"/>
      <c r="L788" s="82"/>
      <c r="M788" s="83"/>
      <c r="N788" s="84"/>
      <c r="O788" s="85"/>
      <c r="P788" s="7">
        <f t="shared" si="118"/>
        <v>854</v>
      </c>
      <c r="Q788" s="8"/>
    </row>
    <row r="789" spans="1:17" s="9" customFormat="1" ht="16.5" thickTop="1" thickBot="1" x14ac:dyDescent="0.3">
      <c r="A789" s="1"/>
      <c r="B789" s="75"/>
      <c r="C789" s="76"/>
      <c r="D789" s="77"/>
      <c r="E789" s="78"/>
      <c r="F789" s="79"/>
      <c r="G789" s="86"/>
      <c r="H789" s="80"/>
      <c r="I789" s="81"/>
      <c r="J789" s="64"/>
      <c r="K789" s="87"/>
      <c r="L789" s="82"/>
      <c r="M789" s="83"/>
      <c r="N789" s="84"/>
      <c r="O789" s="85"/>
      <c r="P789" s="7">
        <f t="shared" si="118"/>
        <v>855</v>
      </c>
      <c r="Q789" s="8"/>
    </row>
    <row r="790" spans="1:17" s="9" customFormat="1" ht="16.5" thickTop="1" thickBot="1" x14ac:dyDescent="0.3">
      <c r="A790" s="1"/>
      <c r="B790" s="75"/>
      <c r="C790" s="76"/>
      <c r="D790" s="77"/>
      <c r="E790" s="78"/>
      <c r="F790" s="79"/>
      <c r="G790" s="86"/>
      <c r="H790" s="80"/>
      <c r="I790" s="81"/>
      <c r="J790" s="64"/>
      <c r="K790" s="87"/>
      <c r="L790" s="82"/>
      <c r="M790" s="83"/>
      <c r="N790" s="84"/>
      <c r="O790" s="85"/>
      <c r="P790" s="7">
        <f t="shared" si="118"/>
        <v>856</v>
      </c>
      <c r="Q790" s="8"/>
    </row>
    <row r="791" spans="1:17" s="9" customFormat="1" ht="16.5" thickTop="1" thickBot="1" x14ac:dyDescent="0.3">
      <c r="A791" s="1"/>
      <c r="B791" s="88"/>
      <c r="C791" s="89"/>
      <c r="D791" s="90"/>
      <c r="E791" s="91"/>
      <c r="F791" s="92"/>
      <c r="G791" s="93"/>
      <c r="H791" s="94"/>
      <c r="I791" s="95"/>
      <c r="J791" s="64"/>
      <c r="K791" s="96"/>
      <c r="L791" s="97"/>
      <c r="M791" s="98"/>
      <c r="N791" s="99"/>
      <c r="O791" s="100"/>
      <c r="P791" s="7">
        <f t="shared" si="118"/>
        <v>857</v>
      </c>
      <c r="Q791" s="8"/>
    </row>
    <row r="792" spans="1:17" s="9" customFormat="1" ht="16.5" thickTop="1" thickBot="1" x14ac:dyDescent="0.3">
      <c r="A792" s="1"/>
      <c r="B792" s="101"/>
      <c r="C792" s="101"/>
      <c r="D792" s="101"/>
      <c r="E792" s="101"/>
      <c r="F792" s="101"/>
      <c r="G792" s="101"/>
      <c r="H792" s="102" t="s">
        <v>29</v>
      </c>
      <c r="I792" s="103">
        <f>SUM(I779:I791)</f>
        <v>32.008000000000003</v>
      </c>
      <c r="J792" s="104"/>
      <c r="K792" s="105">
        <f>SUM(K779:K791)</f>
        <v>3.248989004920988E-2</v>
      </c>
      <c r="L792" s="106"/>
      <c r="M792" s="107"/>
      <c r="N792" s="108"/>
      <c r="O792" s="105">
        <f>SUM(O779:O791)</f>
        <v>0</v>
      </c>
      <c r="P792" s="7">
        <f t="shared" si="118"/>
        <v>858</v>
      </c>
      <c r="Q792" s="8"/>
    </row>
    <row r="793" spans="1:17" s="9" customFormat="1" ht="16.5" thickTop="1" thickBot="1" x14ac:dyDescent="0.3">
      <c r="A793" s="1"/>
      <c r="B793" s="58" t="s">
        <v>30</v>
      </c>
      <c r="C793" s="109"/>
      <c r="D793" s="109"/>
      <c r="E793" s="109"/>
      <c r="F793" s="109"/>
      <c r="G793" s="109"/>
      <c r="H793" s="110"/>
      <c r="I793" s="111"/>
      <c r="J793" s="60"/>
      <c r="K793" s="61" t="s">
        <v>14</v>
      </c>
      <c r="L793" s="61" t="s">
        <v>15</v>
      </c>
      <c r="M793" s="61" t="s">
        <v>16</v>
      </c>
      <c r="N793" s="61" t="s">
        <v>17</v>
      </c>
      <c r="O793" s="61" t="s">
        <v>18</v>
      </c>
      <c r="P793" s="7">
        <f t="shared" si="118"/>
        <v>859</v>
      </c>
      <c r="Q793" s="8"/>
    </row>
    <row r="794" spans="1:17" s="9" customFormat="1" ht="22.5" thickTop="1" thickBot="1" x14ac:dyDescent="0.3">
      <c r="A794" s="1"/>
      <c r="B794" s="112" t="s">
        <v>31</v>
      </c>
      <c r="C794" s="113"/>
      <c r="D794" s="114"/>
      <c r="E794" s="115" t="s">
        <v>20</v>
      </c>
      <c r="F794" s="115" t="s">
        <v>32</v>
      </c>
      <c r="G794" s="63" t="s">
        <v>33</v>
      </c>
      <c r="H794" s="116" t="s">
        <v>23</v>
      </c>
      <c r="I794" s="116" t="s">
        <v>34</v>
      </c>
      <c r="J794" s="28"/>
      <c r="K794" s="61"/>
      <c r="L794" s="61"/>
      <c r="M794" s="61"/>
      <c r="N794" s="61"/>
      <c r="O794" s="61"/>
      <c r="P794" s="7">
        <f t="shared" si="118"/>
        <v>860</v>
      </c>
      <c r="Q794" s="8"/>
    </row>
    <row r="795" spans="1:17" s="9" customFormat="1" ht="16.5" thickTop="1" thickBot="1" x14ac:dyDescent="0.3">
      <c r="A795" s="1" t="s">
        <v>38</v>
      </c>
      <c r="B795" s="65" t="str">
        <f>INDEX([1]SUELDOS!$B$3:$O$294,MATCH('APUS2 (1001 - 1053)'!A795,[1]SUELDOS!$B$3:$B$294,0),2)</f>
        <v>PEON</v>
      </c>
      <c r="C795" s="66"/>
      <c r="D795" s="67"/>
      <c r="E795" s="68">
        <v>1</v>
      </c>
      <c r="F795" s="68">
        <f>INDEX([1]SUELDOS!$B$3:$O$294,MATCH('APUS2 (1001 - 1053)'!A795,[1]SUELDOS!$B$3:$B$294,0),10)</f>
        <v>4.2300000000000004</v>
      </c>
      <c r="G795" s="79">
        <f t="shared" ref="G795:G798" si="127">+E795*F795</f>
        <v>4.2300000000000004</v>
      </c>
      <c r="H795" s="69">
        <f>I775</f>
        <v>8</v>
      </c>
      <c r="I795" s="81">
        <f t="shared" ref="I795:I798" si="128">G795*H795</f>
        <v>33.840000000000003</v>
      </c>
      <c r="J795" s="64"/>
      <c r="K795" s="70">
        <f t="shared" ref="K795:K798" si="129">((I795*100%)/$I$844)</f>
        <v>3.4349471359199656E-2</v>
      </c>
      <c r="L795" s="117">
        <f>INDEX([1]SUELDOS!$B$3:$O$294,MATCH('APUS2 (1001 - 1053)'!A795,[1]SUELDOS!$B$3:$B$294,0),11)</f>
        <v>851230012</v>
      </c>
      <c r="M795" s="118" t="str">
        <f>INDEX([1]SUELDOS!$B$3:$O$294,MATCH('APUS2 (1001 - 1053)'!A795,[1]SUELDOS!$B$3:$B$294,0),12)</f>
        <v>NP</v>
      </c>
      <c r="N795" s="119">
        <f>INDEX([1]SUELDOS!$B$3:$O$294,MATCH('APUS2 (1001 - 1053)'!A795,[1]SUELDOS!$B$3:$B$294,0),13)</f>
        <v>0</v>
      </c>
      <c r="O795" s="120">
        <f>INDEX([1]SUELDOS!$B$3:$O$294,MATCH('APUS2 (1001 - 1053)'!A795,[1]SUELDOS!$B$3:$B$294,0),14)</f>
        <v>0</v>
      </c>
      <c r="P795" s="7">
        <f t="shared" si="118"/>
        <v>861</v>
      </c>
      <c r="Q795" s="8">
        <f t="shared" ref="Q795" si="130">+Q779</f>
        <v>844</v>
      </c>
    </row>
    <row r="796" spans="1:17" s="9" customFormat="1" ht="16.5" thickTop="1" thickBot="1" x14ac:dyDescent="0.3">
      <c r="A796" s="1" t="s">
        <v>35</v>
      </c>
      <c r="B796" s="75" t="str">
        <f>INDEX([1]SUELDOS!$B$3:$O$294,MATCH('APUS2 (1001 - 1053)'!A796,[1]SUELDOS!$B$3:$B$294,0),2)</f>
        <v xml:space="preserve">ELECTRICISTA O INSTALADOR DE REVESTIMIENTO EN GENERAL </v>
      </c>
      <c r="C796" s="76"/>
      <c r="D796" s="77"/>
      <c r="E796" s="79">
        <v>1</v>
      </c>
      <c r="F796" s="79">
        <f>INDEX([1]SUELDOS!$B$3:$O$294,MATCH('APUS2 (1001 - 1053)'!A796,[1]SUELDOS!$B$3:$B$294,0),10)</f>
        <v>4.28</v>
      </c>
      <c r="G796" s="79">
        <f t="shared" si="127"/>
        <v>4.28</v>
      </c>
      <c r="H796" s="80">
        <f>I775</f>
        <v>8</v>
      </c>
      <c r="I796" s="81">
        <f t="shared" si="128"/>
        <v>34.24</v>
      </c>
      <c r="J796" s="64"/>
      <c r="K796" s="70">
        <f t="shared" si="129"/>
        <v>3.4755493479284756E-2</v>
      </c>
      <c r="L796" s="82">
        <f>INDEX([1]SUELDOS!$B$3:$O$294,MATCH('APUS2 (1001 - 1053)'!A796,[1]SUELDOS!$B$3:$B$294,0),11)</f>
        <v>546110012</v>
      </c>
      <c r="M796" s="82" t="str">
        <f>INDEX([1]SUELDOS!$B$3:$O$294,MATCH('APUS2 (1001 - 1053)'!A796,[1]SUELDOS!$B$3:$B$294,0),12)</f>
        <v>NP</v>
      </c>
      <c r="N796" s="121">
        <f>INDEX([1]SUELDOS!$B$3:$O$294,MATCH('APUS2 (1001 - 1053)'!A796,[1]SUELDOS!$B$3:$B$294,0),13)</f>
        <v>0</v>
      </c>
      <c r="O796" s="85">
        <f>INDEX([1]SUELDOS!$B$3:$O$294,MATCH('APUS2 (1001 - 1053)'!A796,[1]SUELDOS!$B$3:$B$294,0),14)</f>
        <v>0</v>
      </c>
      <c r="P796" s="7">
        <f t="shared" si="118"/>
        <v>862</v>
      </c>
      <c r="Q796" s="8"/>
    </row>
    <row r="797" spans="1:17" s="9" customFormat="1" ht="16.5" thickTop="1" thickBot="1" x14ac:dyDescent="0.3">
      <c r="A797" s="1" t="s">
        <v>36</v>
      </c>
      <c r="B797" s="75" t="str">
        <f>INDEX([1]SUELDOS!$B$3:$O$294,MATCH('APUS2 (1001 - 1053)'!A797,[1]SUELDOS!$B$3:$B$294,0),2)</f>
        <v>MAESTRO ELECTRICO/LINIERO/SUBESTACIONES</v>
      </c>
      <c r="C797" s="76"/>
      <c r="D797" s="77"/>
      <c r="E797" s="79">
        <v>1</v>
      </c>
      <c r="F797" s="79">
        <f>INDEX([1]SUELDOS!$B$3:$O$294,MATCH('APUS2 (1001 - 1053)'!A797,[1]SUELDOS!$B$3:$B$294,0),10)</f>
        <v>4.75</v>
      </c>
      <c r="G797" s="79">
        <f t="shared" si="127"/>
        <v>4.75</v>
      </c>
      <c r="H797" s="80">
        <f>I775</f>
        <v>8</v>
      </c>
      <c r="I797" s="81">
        <f t="shared" si="128"/>
        <v>38</v>
      </c>
      <c r="J797" s="64"/>
      <c r="K797" s="70">
        <f t="shared" si="129"/>
        <v>3.8572101408084709E-2</v>
      </c>
      <c r="L797" s="82">
        <f>INDEX([1]SUELDOS!$B$3:$O$294,MATCH('APUS2 (1001 - 1053)'!A797,[1]SUELDOS!$B$3:$B$294,0),11)</f>
        <v>851230012</v>
      </c>
      <c r="M797" s="82" t="str">
        <f>INDEX([1]SUELDOS!$B$3:$O$294,MATCH('APUS2 (1001 - 1053)'!A797,[1]SUELDOS!$B$3:$B$294,0),12)</f>
        <v>NP</v>
      </c>
      <c r="N797" s="121">
        <f>INDEX([1]SUELDOS!$B$3:$O$294,MATCH('APUS2 (1001 - 1053)'!A797,[1]SUELDOS!$B$3:$B$294,0),13)</f>
        <v>0</v>
      </c>
      <c r="O797" s="85">
        <f>INDEX([1]SUELDOS!$B$3:$O$294,MATCH('APUS2 (1001 - 1053)'!A797,[1]SUELDOS!$B$3:$B$294,0),14)</f>
        <v>0</v>
      </c>
      <c r="P797" s="7">
        <f t="shared" si="118"/>
        <v>863</v>
      </c>
      <c r="Q797" s="8"/>
    </row>
    <row r="798" spans="1:17" s="9" customFormat="1" ht="16.5" thickTop="1" thickBot="1" x14ac:dyDescent="0.3">
      <c r="A798" s="1" t="s">
        <v>37</v>
      </c>
      <c r="B798" s="75" t="str">
        <f>INDEX([1]SUELDOS!$B$3:$O$294,MATCH('APUS2 (1001 - 1053)'!A798,[1]SUELDOS!$B$3:$B$294,0),2)</f>
        <v>SUPERVISOR ELECTRICO GENERAL / SUPERVISOR SANITARIO GENERAL</v>
      </c>
      <c r="C798" s="76"/>
      <c r="D798" s="77"/>
      <c r="E798" s="79">
        <v>1</v>
      </c>
      <c r="F798" s="79">
        <f>INDEX([1]SUELDOS!$B$3:$O$294,MATCH('APUS2 (1001 - 1053)'!A798,[1]SUELDOS!$B$3:$B$294,0),10)</f>
        <v>4.76</v>
      </c>
      <c r="G798" s="79">
        <f t="shared" si="127"/>
        <v>4.76</v>
      </c>
      <c r="H798" s="80">
        <f>I775</f>
        <v>8</v>
      </c>
      <c r="I798" s="81">
        <f t="shared" si="128"/>
        <v>38.08</v>
      </c>
      <c r="J798" s="64"/>
      <c r="K798" s="70">
        <f t="shared" si="129"/>
        <v>3.8653305832101734E-2</v>
      </c>
      <c r="L798" s="82">
        <f>INDEX([1]SUELDOS!$B$3:$O$294,MATCH('APUS2 (1001 - 1053)'!A798,[1]SUELDOS!$B$3:$B$294,0),11)</f>
        <v>851230012</v>
      </c>
      <c r="M798" s="82" t="str">
        <f>INDEX([1]SUELDOS!$B$3:$O$294,MATCH('APUS2 (1001 - 1053)'!A798,[1]SUELDOS!$B$3:$B$294,0),12)</f>
        <v>NP</v>
      </c>
      <c r="N798" s="121">
        <f>INDEX([1]SUELDOS!$B$3:$O$294,MATCH('APUS2 (1001 - 1053)'!A798,[1]SUELDOS!$B$3:$B$294,0),13)</f>
        <v>0</v>
      </c>
      <c r="O798" s="85">
        <f>INDEX([1]SUELDOS!$B$3:$O$294,MATCH('APUS2 (1001 - 1053)'!A798,[1]SUELDOS!$B$3:$B$294,0),14)</f>
        <v>0</v>
      </c>
      <c r="P798" s="7">
        <f t="shared" si="118"/>
        <v>864</v>
      </c>
      <c r="Q798" s="8"/>
    </row>
    <row r="799" spans="1:17" s="9" customFormat="1" ht="16.5" thickTop="1" thickBot="1" x14ac:dyDescent="0.3">
      <c r="A799" s="1"/>
      <c r="B799" s="75"/>
      <c r="C799" s="76"/>
      <c r="D799" s="77"/>
      <c r="E799" s="79"/>
      <c r="F799" s="79"/>
      <c r="G799" s="79"/>
      <c r="H799" s="80"/>
      <c r="I799" s="81"/>
      <c r="J799" s="64"/>
      <c r="K799" s="70"/>
      <c r="L799" s="82"/>
      <c r="M799" s="82"/>
      <c r="N799" s="121"/>
      <c r="O799" s="85"/>
      <c r="P799" s="7">
        <f t="shared" si="118"/>
        <v>865</v>
      </c>
      <c r="Q799" s="8"/>
    </row>
    <row r="800" spans="1:17" s="9" customFormat="1" ht="16.5" thickTop="1" thickBot="1" x14ac:dyDescent="0.3">
      <c r="A800" s="1"/>
      <c r="B800" s="75"/>
      <c r="C800" s="76"/>
      <c r="D800" s="77"/>
      <c r="E800" s="79"/>
      <c r="F800" s="79"/>
      <c r="G800" s="79"/>
      <c r="H800" s="80"/>
      <c r="I800" s="81"/>
      <c r="J800" s="64"/>
      <c r="K800" s="70"/>
      <c r="L800" s="82"/>
      <c r="M800" s="82"/>
      <c r="N800" s="121"/>
      <c r="O800" s="85"/>
      <c r="P800" s="7">
        <f t="shared" si="118"/>
        <v>866</v>
      </c>
      <c r="Q800" s="8"/>
    </row>
    <row r="801" spans="1:17" s="9" customFormat="1" ht="16.5" thickTop="1" thickBot="1" x14ac:dyDescent="0.3">
      <c r="A801" s="1"/>
      <c r="B801" s="75"/>
      <c r="C801" s="76"/>
      <c r="D801" s="77"/>
      <c r="E801" s="78"/>
      <c r="F801" s="79"/>
      <c r="G801" s="79"/>
      <c r="H801" s="80"/>
      <c r="I801" s="81"/>
      <c r="J801" s="64"/>
      <c r="K801" s="70"/>
      <c r="L801" s="82"/>
      <c r="M801" s="82"/>
      <c r="N801" s="121"/>
      <c r="O801" s="85"/>
      <c r="P801" s="7">
        <f t="shared" ref="P801:P850" si="131">+P800+1</f>
        <v>867</v>
      </c>
      <c r="Q801" s="8"/>
    </row>
    <row r="802" spans="1:17" s="9" customFormat="1" ht="16.5" thickTop="1" thickBot="1" x14ac:dyDescent="0.3">
      <c r="A802" s="1"/>
      <c r="B802" s="75"/>
      <c r="C802" s="76"/>
      <c r="D802" s="77"/>
      <c r="E802" s="78"/>
      <c r="F802" s="79"/>
      <c r="G802" s="79"/>
      <c r="H802" s="80"/>
      <c r="I802" s="81"/>
      <c r="J802" s="64"/>
      <c r="K802" s="87"/>
      <c r="L802" s="82"/>
      <c r="M802" s="82"/>
      <c r="N802" s="121"/>
      <c r="O802" s="85"/>
      <c r="P802" s="7">
        <f t="shared" si="131"/>
        <v>868</v>
      </c>
      <c r="Q802" s="8"/>
    </row>
    <row r="803" spans="1:17" s="9" customFormat="1" ht="16.5" thickTop="1" thickBot="1" x14ac:dyDescent="0.3">
      <c r="A803" s="1"/>
      <c r="B803" s="75"/>
      <c r="C803" s="76"/>
      <c r="D803" s="77"/>
      <c r="E803" s="78"/>
      <c r="F803" s="79"/>
      <c r="G803" s="79"/>
      <c r="H803" s="80"/>
      <c r="I803" s="81"/>
      <c r="J803" s="64"/>
      <c r="K803" s="87"/>
      <c r="L803" s="82"/>
      <c r="M803" s="82"/>
      <c r="N803" s="121"/>
      <c r="O803" s="85"/>
      <c r="P803" s="7">
        <f t="shared" si="131"/>
        <v>869</v>
      </c>
      <c r="Q803" s="8"/>
    </row>
    <row r="804" spans="1:17" s="9" customFormat="1" ht="16.5" thickTop="1" thickBot="1" x14ac:dyDescent="0.3">
      <c r="A804" s="1"/>
      <c r="B804" s="75"/>
      <c r="C804" s="76"/>
      <c r="D804" s="77"/>
      <c r="E804" s="78"/>
      <c r="F804" s="79"/>
      <c r="G804" s="79"/>
      <c r="H804" s="80"/>
      <c r="I804" s="81"/>
      <c r="J804" s="64"/>
      <c r="K804" s="87"/>
      <c r="L804" s="82"/>
      <c r="M804" s="82"/>
      <c r="N804" s="121"/>
      <c r="O804" s="85"/>
      <c r="P804" s="7">
        <f t="shared" si="131"/>
        <v>870</v>
      </c>
      <c r="Q804" s="8"/>
    </row>
    <row r="805" spans="1:17" s="9" customFormat="1" ht="16.5" thickTop="1" thickBot="1" x14ac:dyDescent="0.3">
      <c r="A805" s="1"/>
      <c r="B805" s="75"/>
      <c r="C805" s="76"/>
      <c r="D805" s="77"/>
      <c r="E805" s="78"/>
      <c r="F805" s="79"/>
      <c r="G805" s="79"/>
      <c r="H805" s="80"/>
      <c r="I805" s="81"/>
      <c r="J805" s="64"/>
      <c r="K805" s="87"/>
      <c r="L805" s="82"/>
      <c r="M805" s="82"/>
      <c r="N805" s="121"/>
      <c r="O805" s="85"/>
      <c r="P805" s="7">
        <f t="shared" si="131"/>
        <v>871</v>
      </c>
      <c r="Q805" s="8"/>
    </row>
    <row r="806" spans="1:17" s="9" customFormat="1" ht="16.5" thickTop="1" thickBot="1" x14ac:dyDescent="0.3">
      <c r="A806" s="1"/>
      <c r="B806" s="75"/>
      <c r="C806" s="76"/>
      <c r="D806" s="77"/>
      <c r="E806" s="78"/>
      <c r="F806" s="79"/>
      <c r="G806" s="79"/>
      <c r="H806" s="80"/>
      <c r="I806" s="81"/>
      <c r="J806" s="64"/>
      <c r="K806" s="87"/>
      <c r="L806" s="82"/>
      <c r="M806" s="82"/>
      <c r="N806" s="121"/>
      <c r="O806" s="85"/>
      <c r="P806" s="7">
        <f t="shared" si="131"/>
        <v>872</v>
      </c>
      <c r="Q806" s="8"/>
    </row>
    <row r="807" spans="1:17" s="9" customFormat="1" ht="16.5" thickTop="1" thickBot="1" x14ac:dyDescent="0.3">
      <c r="A807" s="1"/>
      <c r="B807" s="122" t="s">
        <v>26</v>
      </c>
      <c r="C807" s="123"/>
      <c r="D807" s="124"/>
      <c r="E807" s="91" t="s">
        <v>26</v>
      </c>
      <c r="F807" s="125" t="s">
        <v>26</v>
      </c>
      <c r="G807" s="126" t="s">
        <v>26</v>
      </c>
      <c r="H807" s="94" t="s">
        <v>26</v>
      </c>
      <c r="I807" s="127" t="s">
        <v>26</v>
      </c>
      <c r="J807" s="64"/>
      <c r="K807" s="96" t="s">
        <v>26</v>
      </c>
      <c r="L807" s="97" t="s">
        <v>26</v>
      </c>
      <c r="M807" s="98" t="s">
        <v>26</v>
      </c>
      <c r="N807" s="99" t="s">
        <v>26</v>
      </c>
      <c r="O807" s="100" t="s">
        <v>26</v>
      </c>
      <c r="P807" s="7">
        <f t="shared" si="131"/>
        <v>873</v>
      </c>
      <c r="Q807" s="8"/>
    </row>
    <row r="808" spans="1:17" s="9" customFormat="1" ht="16.5" thickTop="1" thickBot="1" x14ac:dyDescent="0.3">
      <c r="A808" s="1"/>
      <c r="B808" s="101"/>
      <c r="C808" s="101"/>
      <c r="D808" s="101"/>
      <c r="E808" s="101"/>
      <c r="F808" s="101"/>
      <c r="G808" s="101"/>
      <c r="H808" s="128" t="s">
        <v>39</v>
      </c>
      <c r="I808" s="103">
        <f>SUM(I795:I807)</f>
        <v>144.16000000000003</v>
      </c>
      <c r="J808" s="104"/>
      <c r="K808" s="105">
        <f>SUM(K795:K807)</f>
        <v>0.14633037207867083</v>
      </c>
      <c r="L808" s="106"/>
      <c r="M808" s="107"/>
      <c r="N808" s="108"/>
      <c r="O808" s="105">
        <f>SUM(O795:O807)</f>
        <v>0</v>
      </c>
      <c r="P808" s="7">
        <f t="shared" si="131"/>
        <v>874</v>
      </c>
      <c r="Q808" s="8"/>
    </row>
    <row r="809" spans="1:17" s="9" customFormat="1" ht="16.5" thickTop="1" thickBot="1" x14ac:dyDescent="0.3">
      <c r="A809" s="1"/>
      <c r="B809" s="58" t="s">
        <v>40</v>
      </c>
      <c r="C809" s="109"/>
      <c r="D809" s="109"/>
      <c r="E809" s="109"/>
      <c r="F809" s="109"/>
      <c r="G809" s="109"/>
      <c r="H809" s="110"/>
      <c r="I809" s="111"/>
      <c r="J809" s="60"/>
      <c r="K809" s="61" t="s">
        <v>14</v>
      </c>
      <c r="L809" s="61" t="s">
        <v>15</v>
      </c>
      <c r="M809" s="61" t="s">
        <v>16</v>
      </c>
      <c r="N809" s="61" t="s">
        <v>17</v>
      </c>
      <c r="O809" s="61" t="s">
        <v>18</v>
      </c>
      <c r="P809" s="7">
        <f t="shared" si="131"/>
        <v>875</v>
      </c>
      <c r="Q809" s="8"/>
    </row>
    <row r="810" spans="1:17" s="9" customFormat="1" ht="22.5" thickTop="1" thickBot="1" x14ac:dyDescent="0.3">
      <c r="A810" s="1"/>
      <c r="B810" s="112" t="s">
        <v>41</v>
      </c>
      <c r="C810" s="113"/>
      <c r="D810" s="113"/>
      <c r="E810" s="114"/>
      <c r="F810" s="63" t="s">
        <v>42</v>
      </c>
      <c r="G810" s="63" t="s">
        <v>20</v>
      </c>
      <c r="H810" s="63" t="s">
        <v>34</v>
      </c>
      <c r="I810" s="63" t="s">
        <v>24</v>
      </c>
      <c r="J810" s="28"/>
      <c r="K810" s="61"/>
      <c r="L810" s="61"/>
      <c r="M810" s="61"/>
      <c r="N810" s="61"/>
      <c r="O810" s="61"/>
      <c r="P810" s="7">
        <f t="shared" si="131"/>
        <v>876</v>
      </c>
      <c r="Q810" s="8"/>
    </row>
    <row r="811" spans="1:17" s="9" customFormat="1" ht="15.75" customHeight="1" thickTop="1" x14ac:dyDescent="0.25">
      <c r="A811" s="1" t="s">
        <v>107</v>
      </c>
      <c r="B811" s="129" t="str">
        <f>INDEX('[1]MATERIAL-TRANSPORTE'!$A$3:$K$1016,MATCH('APUS2 (1001 - 1053)'!A811,'[1]MATERIAL-TRANSPORTE'!$A$3:$A$1016,0),2)</f>
        <v>GABINETE RACK DE PISO CERRADO 42UR</v>
      </c>
      <c r="C811" s="130"/>
      <c r="D811" s="130"/>
      <c r="E811" s="131"/>
      <c r="F811" s="132" t="str">
        <f>INDEX('[1]MATERIAL-TRANSPORTE'!$A$3:$K$1016,MATCH('APUS2 (1001 - 1053)'!A811,'[1]MATERIAL-TRANSPORTE'!$A$3:$A$1016,0),6)</f>
        <v>u</v>
      </c>
      <c r="G811" s="80">
        <v>1</v>
      </c>
      <c r="H811" s="80">
        <f>INDEX('[1]MATERIAL-TRANSPORTE'!$A$3:$K$1016,MATCH('APUS2 (1001 - 1053)'!A811,'[1]MATERIAL-TRANSPORTE'!$A$3:$A$1016,0),7)</f>
        <v>809</v>
      </c>
      <c r="I811" s="81">
        <f t="shared" ref="I811" si="132">G811*H811</f>
        <v>809</v>
      </c>
      <c r="J811" s="64"/>
      <c r="K811" s="70">
        <f t="shared" ref="K811" si="133">((I811*100%)/$I$844)</f>
        <v>0.82117973787211929</v>
      </c>
      <c r="L811" s="82" t="str">
        <f>INDEX('[1]MATERIAL-TRANSPORTE'!$A$3:$K$1016,MATCH('APUS2 (1001 - 1053)'!A811,'[1]MATERIAL-TRANSPORTE'!$A$3:$A$1016,0),8)</f>
        <v>4294445113</v>
      </c>
      <c r="M811" s="83" t="str">
        <f>INDEX('[1]MATERIAL-TRANSPORTE'!$A$3:$K$1016,MATCH('APUS2 (1001 - 1053)'!A811,'[1]MATERIAL-TRANSPORTE'!$A$3:$A$1016,0),9)</f>
        <v>NP</v>
      </c>
      <c r="N811" s="84">
        <f>INDEX('[1]MATERIAL-TRANSPORTE'!$A$3:$K$1016,MATCH('APUS2 (1001 - 1053)'!A811,'[1]MATERIAL-TRANSPORTE'!$A$3:$A$1016,0),10)</f>
        <v>0</v>
      </c>
      <c r="O811" s="85">
        <f>INDEX('[1]MATERIAL-TRANSPORTE'!$A$3:$K$1016,MATCH('APUS2 (1001 - 1053)'!A811,'[1]MATERIAL-TRANSPORTE'!$A$3:$A$1016,0),11)</f>
        <v>0</v>
      </c>
      <c r="P811" s="7">
        <f t="shared" si="131"/>
        <v>877</v>
      </c>
      <c r="Q811" s="8">
        <f t="shared" ref="Q811" si="134">+Q795</f>
        <v>844</v>
      </c>
    </row>
    <row r="812" spans="1:17" s="9" customFormat="1" x14ac:dyDescent="0.25">
      <c r="A812" s="1"/>
      <c r="B812" s="129"/>
      <c r="C812" s="130"/>
      <c r="D812" s="130"/>
      <c r="E812" s="131"/>
      <c r="F812" s="132"/>
      <c r="G812" s="80"/>
      <c r="H812" s="80"/>
      <c r="I812" s="81"/>
      <c r="J812" s="64"/>
      <c r="K812" s="87"/>
      <c r="L812" s="82"/>
      <c r="M812" s="83"/>
      <c r="N812" s="84"/>
      <c r="O812" s="85"/>
      <c r="P812" s="7">
        <f t="shared" si="131"/>
        <v>878</v>
      </c>
      <c r="Q812" s="8"/>
    </row>
    <row r="813" spans="1:17" s="9" customFormat="1" x14ac:dyDescent="0.25">
      <c r="A813" s="1"/>
      <c r="B813" s="129"/>
      <c r="C813" s="130"/>
      <c r="D813" s="130"/>
      <c r="E813" s="131"/>
      <c r="F813" s="132"/>
      <c r="G813" s="80"/>
      <c r="H813" s="80"/>
      <c r="I813" s="81"/>
      <c r="J813" s="64"/>
      <c r="K813" s="87"/>
      <c r="L813" s="82"/>
      <c r="M813" s="83"/>
      <c r="N813" s="84"/>
      <c r="O813" s="85"/>
      <c r="P813" s="7">
        <f t="shared" si="131"/>
        <v>879</v>
      </c>
      <c r="Q813" s="8"/>
    </row>
    <row r="814" spans="1:17" s="9" customFormat="1" x14ac:dyDescent="0.25">
      <c r="A814" s="1"/>
      <c r="B814" s="129"/>
      <c r="C814" s="130"/>
      <c r="D814" s="130"/>
      <c r="E814" s="131"/>
      <c r="F814" s="132"/>
      <c r="G814" s="80"/>
      <c r="H814" s="80"/>
      <c r="I814" s="81"/>
      <c r="J814" s="64"/>
      <c r="K814" s="87"/>
      <c r="L814" s="82"/>
      <c r="M814" s="83"/>
      <c r="N814" s="84"/>
      <c r="O814" s="85"/>
      <c r="P814" s="7">
        <f t="shared" si="131"/>
        <v>880</v>
      </c>
      <c r="Q814" s="8"/>
    </row>
    <row r="815" spans="1:17" s="9" customFormat="1" x14ac:dyDescent="0.25">
      <c r="A815" s="1"/>
      <c r="B815" s="129"/>
      <c r="C815" s="130"/>
      <c r="D815" s="130"/>
      <c r="E815" s="131"/>
      <c r="F815" s="132"/>
      <c r="G815" s="80"/>
      <c r="H815" s="80"/>
      <c r="I815" s="81"/>
      <c r="J815" s="64"/>
      <c r="K815" s="87"/>
      <c r="L815" s="82"/>
      <c r="M815" s="83"/>
      <c r="N815" s="84"/>
      <c r="O815" s="85"/>
      <c r="P815" s="7">
        <f t="shared" si="131"/>
        <v>881</v>
      </c>
      <c r="Q815" s="8"/>
    </row>
    <row r="816" spans="1:17" s="9" customFormat="1" x14ac:dyDescent="0.25">
      <c r="A816" s="1"/>
      <c r="B816" s="129"/>
      <c r="C816" s="130"/>
      <c r="D816" s="130"/>
      <c r="E816" s="131"/>
      <c r="F816" s="132"/>
      <c r="G816" s="80"/>
      <c r="H816" s="80"/>
      <c r="I816" s="81"/>
      <c r="J816" s="64"/>
      <c r="K816" s="87"/>
      <c r="L816" s="82"/>
      <c r="M816" s="83"/>
      <c r="N816" s="84"/>
      <c r="O816" s="85"/>
      <c r="P816" s="7">
        <f t="shared" si="131"/>
        <v>882</v>
      </c>
      <c r="Q816" s="8"/>
    </row>
    <row r="817" spans="1:17" s="9" customFormat="1" x14ac:dyDescent="0.25">
      <c r="A817" s="1"/>
      <c r="B817" s="129"/>
      <c r="C817" s="130"/>
      <c r="D817" s="130"/>
      <c r="E817" s="131"/>
      <c r="F817" s="132"/>
      <c r="G817" s="80"/>
      <c r="H817" s="80"/>
      <c r="I817" s="81"/>
      <c r="J817" s="64"/>
      <c r="K817" s="87"/>
      <c r="L817" s="82"/>
      <c r="M817" s="83"/>
      <c r="N817" s="84"/>
      <c r="O817" s="85"/>
      <c r="P817" s="7">
        <f t="shared" si="131"/>
        <v>883</v>
      </c>
      <c r="Q817" s="8"/>
    </row>
    <row r="818" spans="1:17" s="9" customFormat="1" x14ac:dyDescent="0.25">
      <c r="A818" s="1"/>
      <c r="B818" s="129"/>
      <c r="C818" s="130"/>
      <c r="D818" s="130"/>
      <c r="E818" s="131"/>
      <c r="F818" s="132"/>
      <c r="G818" s="80"/>
      <c r="H818" s="80"/>
      <c r="I818" s="81"/>
      <c r="J818" s="64"/>
      <c r="K818" s="87"/>
      <c r="L818" s="82"/>
      <c r="M818" s="83"/>
      <c r="N818" s="84"/>
      <c r="O818" s="85"/>
      <c r="P818" s="7">
        <f t="shared" si="131"/>
        <v>884</v>
      </c>
      <c r="Q818" s="8"/>
    </row>
    <row r="819" spans="1:17" s="9" customFormat="1" x14ac:dyDescent="0.25">
      <c r="A819" s="1"/>
      <c r="B819" s="129"/>
      <c r="C819" s="130"/>
      <c r="D819" s="130"/>
      <c r="E819" s="131"/>
      <c r="F819" s="132"/>
      <c r="G819" s="80"/>
      <c r="H819" s="80"/>
      <c r="I819" s="81"/>
      <c r="J819" s="64"/>
      <c r="K819" s="87"/>
      <c r="L819" s="82"/>
      <c r="M819" s="83"/>
      <c r="N819" s="84"/>
      <c r="O819" s="85"/>
      <c r="P819" s="7">
        <f t="shared" si="131"/>
        <v>885</v>
      </c>
      <c r="Q819" s="8"/>
    </row>
    <row r="820" spans="1:17" s="9" customFormat="1" x14ac:dyDescent="0.25">
      <c r="A820" s="1"/>
      <c r="B820" s="129"/>
      <c r="C820" s="130"/>
      <c r="D820" s="130"/>
      <c r="E820" s="131"/>
      <c r="F820" s="132"/>
      <c r="G820" s="80"/>
      <c r="H820" s="80"/>
      <c r="I820" s="81"/>
      <c r="J820" s="64"/>
      <c r="K820" s="87"/>
      <c r="L820" s="82"/>
      <c r="M820" s="83"/>
      <c r="N820" s="84"/>
      <c r="O820" s="85"/>
      <c r="P820" s="7">
        <f t="shared" si="131"/>
        <v>886</v>
      </c>
      <c r="Q820" s="8"/>
    </row>
    <row r="821" spans="1:17" s="9" customFormat="1" x14ac:dyDescent="0.25">
      <c r="A821" s="1"/>
      <c r="B821" s="129"/>
      <c r="C821" s="130"/>
      <c r="D821" s="130"/>
      <c r="E821" s="131"/>
      <c r="F821" s="132"/>
      <c r="G821" s="80"/>
      <c r="H821" s="80"/>
      <c r="I821" s="81"/>
      <c r="J821" s="64"/>
      <c r="K821" s="87"/>
      <c r="L821" s="82"/>
      <c r="M821" s="83"/>
      <c r="N821" s="84"/>
      <c r="O821" s="85"/>
      <c r="P821" s="7">
        <f t="shared" si="131"/>
        <v>887</v>
      </c>
      <c r="Q821" s="8"/>
    </row>
    <row r="822" spans="1:17" s="9" customFormat="1" x14ac:dyDescent="0.25">
      <c r="A822" s="1"/>
      <c r="B822" s="129"/>
      <c r="C822" s="130"/>
      <c r="D822" s="130"/>
      <c r="E822" s="131"/>
      <c r="F822" s="132"/>
      <c r="G822" s="80"/>
      <c r="H822" s="80"/>
      <c r="I822" s="81"/>
      <c r="J822" s="64"/>
      <c r="K822" s="87"/>
      <c r="L822" s="82"/>
      <c r="M822" s="83"/>
      <c r="N822" s="84"/>
      <c r="O822" s="85"/>
      <c r="P822" s="7">
        <f t="shared" si="131"/>
        <v>888</v>
      </c>
      <c r="Q822" s="8"/>
    </row>
    <row r="823" spans="1:17" s="9" customFormat="1" x14ac:dyDescent="0.25">
      <c r="A823" s="1"/>
      <c r="B823" s="129"/>
      <c r="C823" s="130"/>
      <c r="D823" s="130"/>
      <c r="E823" s="131"/>
      <c r="F823" s="132"/>
      <c r="G823" s="80"/>
      <c r="H823" s="80"/>
      <c r="I823" s="81"/>
      <c r="J823" s="64"/>
      <c r="K823" s="87"/>
      <c r="L823" s="82"/>
      <c r="M823" s="83"/>
      <c r="N823" s="84"/>
      <c r="O823" s="85"/>
      <c r="P823" s="7">
        <f t="shared" si="131"/>
        <v>889</v>
      </c>
      <c r="Q823" s="8"/>
    </row>
    <row r="824" spans="1:17" s="9" customFormat="1" x14ac:dyDescent="0.25">
      <c r="A824" s="1"/>
      <c r="B824" s="129"/>
      <c r="C824" s="130"/>
      <c r="D824" s="130"/>
      <c r="E824" s="131"/>
      <c r="F824" s="132"/>
      <c r="G824" s="80"/>
      <c r="H824" s="80"/>
      <c r="I824" s="81"/>
      <c r="J824" s="64"/>
      <c r="K824" s="87"/>
      <c r="L824" s="82"/>
      <c r="M824" s="83"/>
      <c r="N824" s="84"/>
      <c r="O824" s="85"/>
      <c r="P824" s="7">
        <f t="shared" si="131"/>
        <v>890</v>
      </c>
      <c r="Q824" s="8"/>
    </row>
    <row r="825" spans="1:17" s="9" customFormat="1" x14ac:dyDescent="0.25">
      <c r="A825" s="1"/>
      <c r="B825" s="129"/>
      <c r="C825" s="130"/>
      <c r="D825" s="130"/>
      <c r="E825" s="131"/>
      <c r="F825" s="132"/>
      <c r="G825" s="80"/>
      <c r="H825" s="80"/>
      <c r="I825" s="81"/>
      <c r="J825" s="64"/>
      <c r="K825" s="87"/>
      <c r="L825" s="82"/>
      <c r="M825" s="83"/>
      <c r="N825" s="84"/>
      <c r="O825" s="85"/>
      <c r="P825" s="7">
        <f t="shared" si="131"/>
        <v>891</v>
      </c>
      <c r="Q825" s="8"/>
    </row>
    <row r="826" spans="1:17" s="9" customFormat="1" x14ac:dyDescent="0.25">
      <c r="A826" s="1"/>
      <c r="B826" s="129"/>
      <c r="C826" s="130"/>
      <c r="D826" s="130"/>
      <c r="E826" s="131"/>
      <c r="F826" s="132"/>
      <c r="G826" s="80"/>
      <c r="H826" s="80"/>
      <c r="I826" s="81"/>
      <c r="J826" s="64"/>
      <c r="K826" s="87"/>
      <c r="L826" s="82"/>
      <c r="M826" s="83"/>
      <c r="N826" s="84"/>
      <c r="O826" s="85"/>
      <c r="P826" s="7">
        <f t="shared" si="131"/>
        <v>892</v>
      </c>
      <c r="Q826" s="8"/>
    </row>
    <row r="827" spans="1:17" s="9" customFormat="1" x14ac:dyDescent="0.25">
      <c r="A827" s="1"/>
      <c r="B827" s="129"/>
      <c r="C827" s="130"/>
      <c r="D827" s="130"/>
      <c r="E827" s="131"/>
      <c r="F827" s="132"/>
      <c r="G827" s="80"/>
      <c r="H827" s="80"/>
      <c r="I827" s="81"/>
      <c r="J827" s="64"/>
      <c r="K827" s="87"/>
      <c r="L827" s="82"/>
      <c r="M827" s="83"/>
      <c r="N827" s="84"/>
      <c r="O827" s="85"/>
      <c r="P827" s="7">
        <f t="shared" si="131"/>
        <v>893</v>
      </c>
      <c r="Q827" s="8"/>
    </row>
    <row r="828" spans="1:17" s="9" customFormat="1" x14ac:dyDescent="0.25">
      <c r="A828" s="1"/>
      <c r="B828" s="129" t="s">
        <v>26</v>
      </c>
      <c r="C828" s="130"/>
      <c r="D828" s="130"/>
      <c r="E828" s="131"/>
      <c r="F828" s="132" t="s">
        <v>26</v>
      </c>
      <c r="G828" s="80" t="s">
        <v>26</v>
      </c>
      <c r="H828" s="80" t="s">
        <v>26</v>
      </c>
      <c r="I828" s="81" t="s">
        <v>26</v>
      </c>
      <c r="J828" s="64"/>
      <c r="K828" s="87" t="s">
        <v>26</v>
      </c>
      <c r="L828" s="82" t="s">
        <v>26</v>
      </c>
      <c r="M828" s="83" t="s">
        <v>26</v>
      </c>
      <c r="N828" s="84" t="s">
        <v>26</v>
      </c>
      <c r="O828" s="85" t="s">
        <v>26</v>
      </c>
      <c r="P828" s="7">
        <f t="shared" si="131"/>
        <v>894</v>
      </c>
      <c r="Q828" s="8"/>
    </row>
    <row r="829" spans="1:17" s="9" customFormat="1" x14ac:dyDescent="0.25">
      <c r="A829" s="1"/>
      <c r="B829" s="129" t="s">
        <v>26</v>
      </c>
      <c r="C829" s="130"/>
      <c r="D829" s="130"/>
      <c r="E829" s="131"/>
      <c r="F829" s="132" t="s">
        <v>26</v>
      </c>
      <c r="G829" s="80" t="s">
        <v>26</v>
      </c>
      <c r="H829" s="80" t="s">
        <v>26</v>
      </c>
      <c r="I829" s="81" t="s">
        <v>26</v>
      </c>
      <c r="J829" s="64"/>
      <c r="K829" s="87" t="s">
        <v>26</v>
      </c>
      <c r="L829" s="82" t="s">
        <v>26</v>
      </c>
      <c r="M829" s="83" t="s">
        <v>26</v>
      </c>
      <c r="N829" s="84" t="s">
        <v>26</v>
      </c>
      <c r="O829" s="85" t="s">
        <v>26</v>
      </c>
      <c r="P829" s="7">
        <f t="shared" si="131"/>
        <v>895</v>
      </c>
      <c r="Q829" s="8"/>
    </row>
    <row r="830" spans="1:17" s="9" customFormat="1" x14ac:dyDescent="0.25">
      <c r="A830" s="1"/>
      <c r="B830" s="129" t="s">
        <v>26</v>
      </c>
      <c r="C830" s="130"/>
      <c r="D830" s="130"/>
      <c r="E830" s="131"/>
      <c r="F830" s="132" t="s">
        <v>26</v>
      </c>
      <c r="G830" s="80" t="s">
        <v>26</v>
      </c>
      <c r="H830" s="80" t="s">
        <v>26</v>
      </c>
      <c r="I830" s="81" t="s">
        <v>26</v>
      </c>
      <c r="J830" s="64"/>
      <c r="K830" s="87" t="s">
        <v>26</v>
      </c>
      <c r="L830" s="82" t="s">
        <v>26</v>
      </c>
      <c r="M830" s="83" t="s">
        <v>26</v>
      </c>
      <c r="N830" s="84" t="s">
        <v>26</v>
      </c>
      <c r="O830" s="85" t="s">
        <v>26</v>
      </c>
      <c r="P830" s="7">
        <f t="shared" si="131"/>
        <v>896</v>
      </c>
      <c r="Q830" s="8"/>
    </row>
    <row r="831" spans="1:17" s="9" customFormat="1" x14ac:dyDescent="0.25">
      <c r="A831" s="1"/>
      <c r="B831" s="129" t="s">
        <v>26</v>
      </c>
      <c r="C831" s="130"/>
      <c r="D831" s="130"/>
      <c r="E831" s="131"/>
      <c r="F831" s="132" t="s">
        <v>26</v>
      </c>
      <c r="G831" s="80" t="s">
        <v>26</v>
      </c>
      <c r="H831" s="80" t="s">
        <v>26</v>
      </c>
      <c r="I831" s="81" t="s">
        <v>26</v>
      </c>
      <c r="J831" s="64"/>
      <c r="K831" s="87" t="s">
        <v>26</v>
      </c>
      <c r="L831" s="82" t="s">
        <v>26</v>
      </c>
      <c r="M831" s="83" t="s">
        <v>26</v>
      </c>
      <c r="N831" s="84" t="s">
        <v>26</v>
      </c>
      <c r="O831" s="85" t="s">
        <v>26</v>
      </c>
      <c r="P831" s="7">
        <f t="shared" si="131"/>
        <v>897</v>
      </c>
      <c r="Q831" s="8"/>
    </row>
    <row r="832" spans="1:17" s="9" customFormat="1" x14ac:dyDescent="0.25">
      <c r="A832" s="1"/>
      <c r="B832" s="129" t="s">
        <v>26</v>
      </c>
      <c r="C832" s="130"/>
      <c r="D832" s="130"/>
      <c r="E832" s="131"/>
      <c r="F832" s="132" t="s">
        <v>26</v>
      </c>
      <c r="G832" s="80" t="s">
        <v>26</v>
      </c>
      <c r="H832" s="80" t="s">
        <v>26</v>
      </c>
      <c r="I832" s="81" t="s">
        <v>26</v>
      </c>
      <c r="J832" s="64"/>
      <c r="K832" s="87" t="s">
        <v>26</v>
      </c>
      <c r="L832" s="82" t="s">
        <v>26</v>
      </c>
      <c r="M832" s="83" t="s">
        <v>26</v>
      </c>
      <c r="N832" s="84" t="s">
        <v>26</v>
      </c>
      <c r="O832" s="85" t="s">
        <v>26</v>
      </c>
      <c r="P832" s="7">
        <f t="shared" si="131"/>
        <v>898</v>
      </c>
      <c r="Q832" s="8"/>
    </row>
    <row r="833" spans="1:17" s="9" customFormat="1" x14ac:dyDescent="0.25">
      <c r="A833" s="1"/>
      <c r="B833" s="129" t="s">
        <v>26</v>
      </c>
      <c r="C833" s="130"/>
      <c r="D833" s="130"/>
      <c r="E833" s="131"/>
      <c r="F833" s="132" t="s">
        <v>26</v>
      </c>
      <c r="G833" s="80" t="s">
        <v>26</v>
      </c>
      <c r="H833" s="80" t="s">
        <v>26</v>
      </c>
      <c r="I833" s="81" t="s">
        <v>26</v>
      </c>
      <c r="J833" s="64"/>
      <c r="K833" s="87" t="s">
        <v>26</v>
      </c>
      <c r="L833" s="82" t="s">
        <v>26</v>
      </c>
      <c r="M833" s="83" t="s">
        <v>26</v>
      </c>
      <c r="N833" s="84" t="s">
        <v>26</v>
      </c>
      <c r="O833" s="85" t="s">
        <v>26</v>
      </c>
      <c r="P833" s="7">
        <f t="shared" si="131"/>
        <v>899</v>
      </c>
      <c r="Q833" s="8"/>
    </row>
    <row r="834" spans="1:17" s="9" customFormat="1" x14ac:dyDescent="0.25">
      <c r="A834" s="1"/>
      <c r="B834" s="129" t="s">
        <v>26</v>
      </c>
      <c r="C834" s="130"/>
      <c r="D834" s="130"/>
      <c r="E834" s="131"/>
      <c r="F834" s="132" t="s">
        <v>26</v>
      </c>
      <c r="G834" s="80" t="s">
        <v>26</v>
      </c>
      <c r="H834" s="80" t="s">
        <v>26</v>
      </c>
      <c r="I834" s="81" t="s">
        <v>26</v>
      </c>
      <c r="J834" s="64"/>
      <c r="K834" s="87" t="s">
        <v>26</v>
      </c>
      <c r="L834" s="82" t="s">
        <v>26</v>
      </c>
      <c r="M834" s="83" t="s">
        <v>26</v>
      </c>
      <c r="N834" s="84" t="s">
        <v>26</v>
      </c>
      <c r="O834" s="85" t="s">
        <v>26</v>
      </c>
      <c r="P834" s="7">
        <f t="shared" si="131"/>
        <v>900</v>
      </c>
      <c r="Q834" s="8"/>
    </row>
    <row r="835" spans="1:17" s="9" customFormat="1" x14ac:dyDescent="0.25">
      <c r="A835" s="1"/>
      <c r="B835" s="129" t="s">
        <v>26</v>
      </c>
      <c r="C835" s="130"/>
      <c r="D835" s="130"/>
      <c r="E835" s="131"/>
      <c r="F835" s="132" t="s">
        <v>26</v>
      </c>
      <c r="G835" s="80" t="s">
        <v>26</v>
      </c>
      <c r="H835" s="80" t="s">
        <v>26</v>
      </c>
      <c r="I835" s="81" t="s">
        <v>26</v>
      </c>
      <c r="J835" s="64"/>
      <c r="K835" s="87" t="s">
        <v>26</v>
      </c>
      <c r="L835" s="82" t="s">
        <v>26</v>
      </c>
      <c r="M835" s="83" t="s">
        <v>26</v>
      </c>
      <c r="N835" s="84" t="s">
        <v>26</v>
      </c>
      <c r="O835" s="85" t="s">
        <v>26</v>
      </c>
      <c r="P835" s="7">
        <f t="shared" si="131"/>
        <v>901</v>
      </c>
      <c r="Q835" s="8"/>
    </row>
    <row r="836" spans="1:17" s="9" customFormat="1" ht="15.75" thickBot="1" x14ac:dyDescent="0.3">
      <c r="A836" s="1"/>
      <c r="B836" s="122" t="s">
        <v>26</v>
      </c>
      <c r="C836" s="123"/>
      <c r="D836" s="123"/>
      <c r="E836" s="124"/>
      <c r="F836" s="133" t="s">
        <v>26</v>
      </c>
      <c r="G836" s="94" t="s">
        <v>26</v>
      </c>
      <c r="H836" s="94" t="s">
        <v>26</v>
      </c>
      <c r="I836" s="95" t="s">
        <v>26</v>
      </c>
      <c r="J836" s="64"/>
      <c r="K836" s="96" t="s">
        <v>26</v>
      </c>
      <c r="L836" s="97" t="s">
        <v>26</v>
      </c>
      <c r="M836" s="98" t="s">
        <v>26</v>
      </c>
      <c r="N836" s="99" t="s">
        <v>26</v>
      </c>
      <c r="O836" s="100" t="s">
        <v>26</v>
      </c>
      <c r="P836" s="7">
        <f t="shared" si="131"/>
        <v>902</v>
      </c>
      <c r="Q836" s="8"/>
    </row>
    <row r="837" spans="1:17" s="9" customFormat="1" ht="16.5" thickTop="1" thickBot="1" x14ac:dyDescent="0.3">
      <c r="A837" s="1"/>
      <c r="B837" s="101"/>
      <c r="C837" s="101"/>
      <c r="D837" s="101"/>
      <c r="E837" s="101"/>
      <c r="F837" s="101"/>
      <c r="G837" s="101"/>
      <c r="H837" s="128" t="s">
        <v>50</v>
      </c>
      <c r="I837" s="103">
        <f>SUM(I811:I836)</f>
        <v>809</v>
      </c>
      <c r="J837" s="104"/>
      <c r="K837" s="105">
        <f>SUM(K811:K836)</f>
        <v>0.82117973787211929</v>
      </c>
      <c r="L837" s="106"/>
      <c r="M837" s="107"/>
      <c r="N837" s="108"/>
      <c r="O837" s="105">
        <f>SUM(O811:O836)</f>
        <v>0</v>
      </c>
      <c r="P837" s="7">
        <f t="shared" si="131"/>
        <v>903</v>
      </c>
      <c r="Q837" s="8"/>
    </row>
    <row r="838" spans="1:17" s="9" customFormat="1" ht="16.5" thickTop="1" thickBot="1" x14ac:dyDescent="0.3">
      <c r="A838" s="1"/>
      <c r="B838" s="58" t="s">
        <v>51</v>
      </c>
      <c r="C838" s="109"/>
      <c r="D838" s="109"/>
      <c r="E838" s="109"/>
      <c r="F838" s="109"/>
      <c r="G838" s="109"/>
      <c r="H838" s="110"/>
      <c r="I838" s="111"/>
      <c r="J838" s="60"/>
      <c r="K838" s="134" t="s">
        <v>14</v>
      </c>
      <c r="L838" s="61" t="s">
        <v>15</v>
      </c>
      <c r="M838" s="61" t="s">
        <v>16</v>
      </c>
      <c r="N838" s="61" t="s">
        <v>17</v>
      </c>
      <c r="O838" s="61" t="s">
        <v>18</v>
      </c>
      <c r="P838" s="7">
        <f t="shared" si="131"/>
        <v>904</v>
      </c>
      <c r="Q838" s="8"/>
    </row>
    <row r="839" spans="1:17" s="9" customFormat="1" ht="22.5" thickTop="1" thickBot="1" x14ac:dyDescent="0.3">
      <c r="A839" s="1"/>
      <c r="B839" s="112" t="s">
        <v>52</v>
      </c>
      <c r="C839" s="113"/>
      <c r="D839" s="113"/>
      <c r="E839" s="114"/>
      <c r="F839" s="115" t="s">
        <v>42</v>
      </c>
      <c r="G839" s="63" t="s">
        <v>20</v>
      </c>
      <c r="H839" s="63" t="s">
        <v>34</v>
      </c>
      <c r="I839" s="63" t="s">
        <v>34</v>
      </c>
      <c r="J839" s="28"/>
      <c r="K839" s="135"/>
      <c r="L839" s="61"/>
      <c r="M839" s="61"/>
      <c r="N839" s="61"/>
      <c r="O839" s="61"/>
      <c r="P839" s="7">
        <f t="shared" si="131"/>
        <v>905</v>
      </c>
      <c r="Q839" s="8"/>
    </row>
    <row r="840" spans="1:17" s="9" customFormat="1" ht="15.75" thickTop="1" x14ac:dyDescent="0.25">
      <c r="A840" s="1"/>
      <c r="B840" s="136"/>
      <c r="C840" s="137"/>
      <c r="D840" s="137"/>
      <c r="E840" s="138"/>
      <c r="F840" s="139"/>
      <c r="G840" s="69"/>
      <c r="H840" s="69"/>
      <c r="I840" s="81"/>
      <c r="J840" s="64"/>
      <c r="K840" s="70"/>
      <c r="L840" s="117"/>
      <c r="M840" s="118"/>
      <c r="N840" s="119"/>
      <c r="O840" s="120"/>
      <c r="P840" s="7">
        <f t="shared" si="131"/>
        <v>906</v>
      </c>
      <c r="Q840" s="8">
        <f t="shared" ref="Q840" si="135">+Q811</f>
        <v>844</v>
      </c>
    </row>
    <row r="841" spans="1:17" s="9" customFormat="1" ht="15.75" thickBot="1" x14ac:dyDescent="0.3">
      <c r="A841" s="1"/>
      <c r="B841" s="140" t="s">
        <v>26</v>
      </c>
      <c r="C841" s="141"/>
      <c r="D841" s="141"/>
      <c r="E841" s="142"/>
      <c r="F841" s="143">
        <v>0</v>
      </c>
      <c r="G841" s="144" t="s">
        <v>26</v>
      </c>
      <c r="H841" s="143">
        <v>0</v>
      </c>
      <c r="I841" s="143">
        <v>0</v>
      </c>
      <c r="J841" s="64"/>
      <c r="K841" s="145" t="s">
        <v>26</v>
      </c>
      <c r="L841" s="146" t="s">
        <v>26</v>
      </c>
      <c r="M841" s="147" t="s">
        <v>26</v>
      </c>
      <c r="N841" s="143">
        <v>0</v>
      </c>
      <c r="O841" s="143">
        <v>0</v>
      </c>
      <c r="P841" s="7">
        <f t="shared" si="131"/>
        <v>907</v>
      </c>
      <c r="Q841" s="8"/>
    </row>
    <row r="842" spans="1:17" s="9" customFormat="1" ht="16.5" thickTop="1" thickBot="1" x14ac:dyDescent="0.3">
      <c r="A842" s="1"/>
      <c r="B842" s="101"/>
      <c r="C842" s="101"/>
      <c r="D842" s="101"/>
      <c r="E842" s="101"/>
      <c r="F842" s="101"/>
      <c r="G842" s="101"/>
      <c r="H842" s="128" t="s">
        <v>53</v>
      </c>
      <c r="I842" s="103">
        <f>SUM(I840:I841)</f>
        <v>0</v>
      </c>
      <c r="J842" s="28"/>
      <c r="K842" s="148">
        <f>SUM(K840:K841)</f>
        <v>0</v>
      </c>
      <c r="L842" s="149"/>
      <c r="M842" s="150"/>
      <c r="N842" s="151"/>
      <c r="O842" s="148">
        <f>SUM(O840:O841)</f>
        <v>0</v>
      </c>
      <c r="P842" s="7">
        <f t="shared" si="131"/>
        <v>908</v>
      </c>
      <c r="Q842" s="8"/>
    </row>
    <row r="843" spans="1:17" s="9" customFormat="1" ht="16.5" thickTop="1" thickBot="1" x14ac:dyDescent="0.3">
      <c r="A843" s="1"/>
      <c r="B843" s="28"/>
      <c r="C843" s="28"/>
      <c r="D843" s="28"/>
      <c r="E843" s="152"/>
      <c r="F843" s="152"/>
      <c r="G843" s="152"/>
      <c r="H843" s="153"/>
      <c r="I843" s="154"/>
      <c r="J843" s="28"/>
      <c r="K843" s="155"/>
      <c r="L843" s="156"/>
      <c r="M843" s="156"/>
      <c r="N843" s="156"/>
      <c r="O843" s="157"/>
      <c r="P843" s="7">
        <f t="shared" si="131"/>
        <v>909</v>
      </c>
      <c r="Q843" s="8"/>
    </row>
    <row r="844" spans="1:17" s="9" customFormat="1" ht="16.5" customHeight="1" thickTop="1" thickBot="1" x14ac:dyDescent="0.3">
      <c r="A844" s="1"/>
      <c r="B844" s="28"/>
      <c r="C844" s="28"/>
      <c r="D844" s="158"/>
      <c r="E844" s="159" t="s">
        <v>54</v>
      </c>
      <c r="F844" s="159"/>
      <c r="G844" s="159"/>
      <c r="H844" s="159"/>
      <c r="I844" s="160">
        <f>I792+I808+I837+I842</f>
        <v>985.16800000000001</v>
      </c>
      <c r="J844" s="28"/>
      <c r="K844" s="161"/>
      <c r="L844" s="162"/>
      <c r="M844" s="162"/>
      <c r="N844" s="162"/>
      <c r="O844" s="163"/>
      <c r="P844" s="7">
        <f t="shared" si="131"/>
        <v>910</v>
      </c>
      <c r="Q844" s="8"/>
    </row>
    <row r="845" spans="1:17" s="9" customFormat="1" ht="16.5" thickTop="1" thickBot="1" x14ac:dyDescent="0.3">
      <c r="A845" s="1"/>
      <c r="B845" s="28"/>
      <c r="C845" s="28"/>
      <c r="D845" s="158"/>
      <c r="E845" s="164" t="s">
        <v>55</v>
      </c>
      <c r="F845" s="164"/>
      <c r="G845" s="164"/>
      <c r="H845" s="165">
        <v>0.2</v>
      </c>
      <c r="I845" s="166">
        <f>I844*H845</f>
        <v>197.03360000000001</v>
      </c>
      <c r="J845" s="28"/>
      <c r="K845" s="167"/>
      <c r="L845" s="168"/>
      <c r="M845" s="168"/>
      <c r="N845" s="168"/>
      <c r="O845" s="169"/>
      <c r="P845" s="7">
        <f t="shared" si="131"/>
        <v>911</v>
      </c>
      <c r="Q845" s="8"/>
    </row>
    <row r="846" spans="1:17" s="9" customFormat="1" ht="16.5" thickTop="1" thickBot="1" x14ac:dyDescent="0.3">
      <c r="A846" s="1"/>
      <c r="B846" s="28"/>
      <c r="C846" s="28"/>
      <c r="D846" s="158"/>
      <c r="E846" s="170" t="s">
        <v>56</v>
      </c>
      <c r="F846" s="170"/>
      <c r="G846" s="170"/>
      <c r="H846" s="171">
        <v>0</v>
      </c>
      <c r="I846" s="166">
        <v>0</v>
      </c>
      <c r="J846" s="28"/>
      <c r="K846" s="172">
        <f>+K792+K808+K837+K842</f>
        <v>1</v>
      </c>
      <c r="L846" s="173"/>
      <c r="M846" s="174"/>
      <c r="N846" s="175"/>
      <c r="O846" s="172">
        <f>+O792+O808+O837+O842</f>
        <v>0</v>
      </c>
      <c r="P846" s="7">
        <f t="shared" si="131"/>
        <v>912</v>
      </c>
      <c r="Q846" s="8"/>
    </row>
    <row r="847" spans="1:17" s="9" customFormat="1" ht="16.5" thickTop="1" thickBot="1" x14ac:dyDescent="0.3">
      <c r="A847" s="1"/>
      <c r="B847" s="28" t="s">
        <v>27</v>
      </c>
      <c r="C847" s="28"/>
      <c r="D847" s="158"/>
      <c r="E847" s="170" t="s">
        <v>57</v>
      </c>
      <c r="F847" s="170"/>
      <c r="G847" s="170"/>
      <c r="H847" s="170"/>
      <c r="I847" s="166">
        <f>+I844+I845</f>
        <v>1182.2016000000001</v>
      </c>
      <c r="J847" s="28"/>
      <c r="K847" s="176" t="s">
        <v>58</v>
      </c>
      <c r="L847" s="177"/>
      <c r="M847" s="178"/>
      <c r="N847" s="179"/>
      <c r="O847" s="176" t="s">
        <v>59</v>
      </c>
      <c r="P847" s="7">
        <f t="shared" si="131"/>
        <v>913</v>
      </c>
      <c r="Q847" s="8"/>
    </row>
    <row r="848" spans="1:17" s="9" customFormat="1" ht="16.5" thickTop="1" thickBot="1" x14ac:dyDescent="0.3">
      <c r="A848" s="1"/>
      <c r="B848" s="28" t="s">
        <v>27</v>
      </c>
      <c r="C848" s="28"/>
      <c r="D848" s="158"/>
      <c r="E848" s="180" t="s">
        <v>60</v>
      </c>
      <c r="F848" s="181"/>
      <c r="G848" s="181"/>
      <c r="H848" s="182"/>
      <c r="I848" s="183">
        <f>ROUND(I847,2)</f>
        <v>1182.2</v>
      </c>
      <c r="J848" s="152"/>
      <c r="K848" s="184"/>
      <c r="L848" s="185"/>
      <c r="M848" s="184"/>
      <c r="N848" s="185"/>
      <c r="O848" s="185"/>
      <c r="P848" s="7">
        <f t="shared" si="131"/>
        <v>914</v>
      </c>
      <c r="Q848" s="8"/>
    </row>
    <row r="849" spans="1:17" s="9" customFormat="1" ht="15.75" thickTop="1" x14ac:dyDescent="0.25">
      <c r="A849" s="1"/>
      <c r="B849" s="5"/>
      <c r="C849" s="5"/>
      <c r="D849" s="28"/>
      <c r="E849" s="101"/>
      <c r="F849" s="101"/>
      <c r="G849" s="101"/>
      <c r="H849" s="186"/>
      <c r="I849" s="101"/>
      <c r="J849" s="28"/>
      <c r="K849" s="14"/>
      <c r="L849" s="15"/>
      <c r="M849" s="14"/>
      <c r="N849" s="15"/>
      <c r="O849" s="15"/>
      <c r="P849" s="7">
        <f t="shared" si="131"/>
        <v>915</v>
      </c>
      <c r="Q849" s="8"/>
    </row>
    <row r="850" spans="1:17" s="9" customFormat="1" x14ac:dyDescent="0.25">
      <c r="A850" s="1"/>
      <c r="B850" s="5"/>
      <c r="C850" s="5"/>
      <c r="D850" s="28"/>
      <c r="E850" s="101"/>
      <c r="F850" s="101"/>
      <c r="G850" s="101"/>
      <c r="H850" s="186"/>
      <c r="I850" s="101"/>
      <c r="J850" s="28"/>
      <c r="K850" s="14"/>
      <c r="L850" s="15"/>
      <c r="M850" s="14"/>
      <c r="N850" s="15"/>
      <c r="O850" s="15"/>
      <c r="P850" s="7">
        <f t="shared" si="131"/>
        <v>916</v>
      </c>
      <c r="Q850" s="8"/>
    </row>
    <row r="851" spans="1:17" s="9" customFormat="1" ht="15.75" thickBot="1" x14ac:dyDescent="0.3">
      <c r="A851" s="1"/>
      <c r="B851" s="2"/>
      <c r="C851" s="2"/>
      <c r="D851" s="2"/>
      <c r="E851" s="2"/>
      <c r="F851" s="2"/>
      <c r="G851" s="2"/>
      <c r="H851" s="3"/>
      <c r="I851" s="4"/>
      <c r="J851" s="5"/>
      <c r="K851" s="6"/>
      <c r="L851" s="6"/>
      <c r="M851" s="6"/>
      <c r="N851" s="6"/>
      <c r="O851" s="6"/>
      <c r="P851" s="7"/>
      <c r="Q851" s="8"/>
    </row>
    <row r="852" spans="1:17" s="9" customFormat="1" ht="16.5" thickTop="1" thickBot="1" x14ac:dyDescent="0.3">
      <c r="A852" s="1"/>
      <c r="B852" s="10" t="s">
        <v>0</v>
      </c>
      <c r="C852" s="11" t="str">
        <f>'[1]PRESUPUESTO REFERENCIAL'!$B$6</f>
        <v>CONSTRUCCIÓN DEL MALECÓN EN LA PARROQUIA URBANA SATÉLITE LA AURORA</v>
      </c>
      <c r="D852" s="12"/>
      <c r="E852" s="12"/>
      <c r="F852" s="12"/>
      <c r="G852" s="12"/>
      <c r="H852" s="12"/>
      <c r="I852" s="13"/>
      <c r="J852" s="5"/>
      <c r="K852" s="14"/>
      <c r="L852" s="14"/>
      <c r="M852" s="14"/>
      <c r="N852" s="14"/>
      <c r="O852" s="15"/>
      <c r="P852" s="7"/>
      <c r="Q852" s="8"/>
    </row>
    <row r="853" spans="1:17" s="9" customFormat="1" ht="15.75" thickTop="1" x14ac:dyDescent="0.25">
      <c r="A853" s="1"/>
      <c r="B853" s="16" t="s">
        <v>1</v>
      </c>
      <c r="C853" s="17"/>
      <c r="D853" s="17"/>
      <c r="E853" s="17"/>
      <c r="F853" s="17"/>
      <c r="G853" s="17"/>
      <c r="H853" s="17"/>
      <c r="I853" s="18"/>
      <c r="J853" s="5"/>
      <c r="K853" s="14"/>
      <c r="L853" s="14"/>
      <c r="M853" s="14"/>
      <c r="N853" s="14"/>
      <c r="O853" s="15"/>
      <c r="P853" s="7"/>
      <c r="Q853" s="8"/>
    </row>
    <row r="854" spans="1:17" s="9" customFormat="1" x14ac:dyDescent="0.25">
      <c r="A854" s="1"/>
      <c r="B854" s="5"/>
      <c r="C854" s="5"/>
      <c r="D854" s="5"/>
      <c r="E854" s="5"/>
      <c r="F854" s="5"/>
      <c r="G854" s="19"/>
      <c r="H854" s="19"/>
      <c r="I854" s="19"/>
      <c r="J854" s="5"/>
      <c r="K854" s="14"/>
      <c r="L854" s="14"/>
      <c r="M854" s="14"/>
      <c r="N854" s="14"/>
      <c r="O854" s="15"/>
      <c r="P854" s="7"/>
      <c r="Q854" s="8"/>
    </row>
    <row r="855" spans="1:17" s="9" customFormat="1" x14ac:dyDescent="0.25">
      <c r="A855" s="1"/>
      <c r="B855" s="5"/>
      <c r="C855" s="20" t="s">
        <v>2</v>
      </c>
      <c r="D855" s="21" t="s">
        <v>3</v>
      </c>
      <c r="E855" s="22"/>
      <c r="F855" s="22"/>
      <c r="G855" s="19"/>
      <c r="H855" s="19"/>
      <c r="I855" s="19"/>
      <c r="J855" s="5"/>
      <c r="K855" s="14"/>
      <c r="L855" s="14"/>
      <c r="M855" s="14"/>
      <c r="N855" s="14"/>
      <c r="O855" s="15"/>
      <c r="P855" s="7"/>
      <c r="Q855" s="8"/>
    </row>
    <row r="856" spans="1:17" s="9" customFormat="1" x14ac:dyDescent="0.25">
      <c r="A856" s="1"/>
      <c r="B856" s="5"/>
      <c r="C856" s="20" t="s">
        <v>4</v>
      </c>
      <c r="D856" s="21" t="s">
        <v>5</v>
      </c>
      <c r="E856" s="5"/>
      <c r="F856" s="5"/>
      <c r="G856" s="19"/>
      <c r="H856" s="19"/>
      <c r="I856" s="19"/>
      <c r="J856" s="5"/>
      <c r="K856" s="14"/>
      <c r="L856" s="14"/>
      <c r="M856" s="14"/>
      <c r="N856" s="14"/>
      <c r="O856" s="15"/>
      <c r="P856" s="7"/>
      <c r="Q856" s="8"/>
    </row>
    <row r="857" spans="1:17" s="9" customFormat="1" x14ac:dyDescent="0.25">
      <c r="A857" s="1"/>
      <c r="B857" s="23"/>
      <c r="C857" s="2"/>
      <c r="D857" s="24"/>
      <c r="E857" s="2"/>
      <c r="F857" s="2"/>
      <c r="G857" s="19"/>
      <c r="H857" s="19"/>
      <c r="I857" s="19"/>
      <c r="J857" s="5"/>
      <c r="K857" s="14"/>
      <c r="L857" s="14"/>
      <c r="M857" s="14"/>
      <c r="N857" s="14"/>
      <c r="O857" s="15"/>
      <c r="P857" s="7"/>
      <c r="Q857" s="8"/>
    </row>
    <row r="858" spans="1:17" s="9" customFormat="1" ht="15.75" thickBot="1" x14ac:dyDescent="0.3">
      <c r="A858" s="1"/>
      <c r="B858" s="25" t="s">
        <v>6</v>
      </c>
      <c r="C858" s="26"/>
      <c r="D858" s="26"/>
      <c r="E858" s="26"/>
      <c r="F858" s="26"/>
      <c r="G858" s="26"/>
      <c r="H858" s="26"/>
      <c r="I858" s="27"/>
      <c r="J858" s="28"/>
      <c r="K858" s="29"/>
      <c r="L858" s="30"/>
      <c r="M858" s="30"/>
      <c r="N858" s="30"/>
      <c r="O858" s="31"/>
      <c r="P858" s="7"/>
      <c r="Q858" s="8"/>
    </row>
    <row r="859" spans="1:17" s="9" customFormat="1" ht="15.75" customHeight="1" thickTop="1" x14ac:dyDescent="0.25">
      <c r="A859" s="1"/>
      <c r="B859" s="32"/>
      <c r="C859" s="33"/>
      <c r="D859" s="34"/>
      <c r="E859" s="34"/>
      <c r="F859" s="34"/>
      <c r="G859" s="34"/>
      <c r="H859" s="35"/>
      <c r="I859" s="36" t="s">
        <v>7</v>
      </c>
      <c r="J859" s="37"/>
      <c r="K859" s="38" t="s">
        <v>8</v>
      </c>
      <c r="L859" s="39"/>
      <c r="M859" s="39"/>
      <c r="N859" s="39"/>
      <c r="O859" s="40"/>
      <c r="P859" s="7"/>
      <c r="Q859" s="8"/>
    </row>
    <row r="860" spans="1:17" s="9" customFormat="1" x14ac:dyDescent="0.25">
      <c r="A860" s="1"/>
      <c r="B860" s="41" t="s">
        <v>9</v>
      </c>
      <c r="C860" s="42">
        <f>+'[1]PRESUPUESTO REFERENCIAL'!B1134</f>
        <v>1011</v>
      </c>
      <c r="D860" s="43"/>
      <c r="E860" s="41" t="s">
        <v>10</v>
      </c>
      <c r="F860" s="44" t="str">
        <f>+'[1]PRESUPUESTO REFERENCIAL'!D1134</f>
        <v>u</v>
      </c>
      <c r="G860" s="45"/>
      <c r="H860" s="46" t="s">
        <v>11</v>
      </c>
      <c r="I860" s="47">
        <v>8</v>
      </c>
      <c r="J860" s="37"/>
      <c r="K860" s="48"/>
      <c r="L860" s="49"/>
      <c r="M860" s="49"/>
      <c r="N860" s="49"/>
      <c r="O860" s="50"/>
      <c r="P860" s="7"/>
      <c r="Q860" s="8"/>
    </row>
    <row r="861" spans="1:17" s="9" customFormat="1" ht="15.75" thickBot="1" x14ac:dyDescent="0.3">
      <c r="A861" s="1"/>
      <c r="B861" s="51" t="s">
        <v>12</v>
      </c>
      <c r="C861" s="52" t="str">
        <f>+'[1]PRESUPUESTO REFERENCIAL'!C1134</f>
        <v>PEDESTALES/ GABINETES EXTERIORES DE ACERO INOXIDABLE</v>
      </c>
      <c r="D861" s="53"/>
      <c r="E861" s="53"/>
      <c r="F861" s="53"/>
      <c r="G861" s="53"/>
      <c r="H861" s="53"/>
      <c r="I861" s="54"/>
      <c r="J861" s="28"/>
      <c r="K861" s="55"/>
      <c r="L861" s="56"/>
      <c r="M861" s="56"/>
      <c r="N861" s="56"/>
      <c r="O861" s="57"/>
      <c r="P861" s="7"/>
      <c r="Q861" s="8"/>
    </row>
    <row r="862" spans="1:17" s="9" customFormat="1" ht="16.5" customHeight="1" thickTop="1" thickBot="1" x14ac:dyDescent="0.3">
      <c r="A862" s="1"/>
      <c r="B862" s="58" t="s">
        <v>13</v>
      </c>
      <c r="C862" s="59"/>
      <c r="D862" s="59"/>
      <c r="E862" s="59"/>
      <c r="F862" s="59"/>
      <c r="G862" s="59"/>
      <c r="H862" s="59"/>
      <c r="I862" s="59"/>
      <c r="J862" s="60"/>
      <c r="K862" s="61" t="s">
        <v>14</v>
      </c>
      <c r="L862" s="61" t="s">
        <v>15</v>
      </c>
      <c r="M862" s="61" t="s">
        <v>16</v>
      </c>
      <c r="N862" s="61" t="s">
        <v>17</v>
      </c>
      <c r="O862" s="61" t="s">
        <v>18</v>
      </c>
      <c r="P862" s="7"/>
      <c r="Q862" s="8"/>
    </row>
    <row r="863" spans="1:17" s="9" customFormat="1" ht="22.5" thickTop="1" thickBot="1" x14ac:dyDescent="0.3">
      <c r="A863" s="1"/>
      <c r="B863" s="62" t="s">
        <v>19</v>
      </c>
      <c r="C863" s="62"/>
      <c r="D863" s="62"/>
      <c r="E863" s="63" t="s">
        <v>20</v>
      </c>
      <c r="F863" s="63" t="s">
        <v>21</v>
      </c>
      <c r="G863" s="63" t="s">
        <v>22</v>
      </c>
      <c r="H863" s="63" t="s">
        <v>23</v>
      </c>
      <c r="I863" s="63" t="s">
        <v>24</v>
      </c>
      <c r="J863" s="64"/>
      <c r="K863" s="61"/>
      <c r="L863" s="61"/>
      <c r="M863" s="61"/>
      <c r="N863" s="61"/>
      <c r="O863" s="61"/>
      <c r="P863" s="7">
        <f t="shared" ref="P863" si="136">ROW(A864)+65</f>
        <v>929</v>
      </c>
      <c r="Q863" s="8"/>
    </row>
    <row r="864" spans="1:17" s="9" customFormat="1" ht="16.5" customHeight="1" thickTop="1" thickBot="1" x14ac:dyDescent="0.3">
      <c r="A864" s="1" t="s">
        <v>25</v>
      </c>
      <c r="B864" s="65" t="str">
        <f>INDEX([1]EQUIPOS!$A$3:$I$326,MATCH('APUS2 (1001 - 1053)'!A864,[1]EQUIPOS!$A$3:$A$326,0),2)</f>
        <v>HERRAMIENTA MENOR (5% MO)</v>
      </c>
      <c r="C864" s="66"/>
      <c r="D864" s="67"/>
      <c r="E864" s="68" t="s">
        <v>26</v>
      </c>
      <c r="F864" s="68">
        <v>0.05</v>
      </c>
      <c r="G864" s="68" t="s">
        <v>27</v>
      </c>
      <c r="H864" s="68" t="s">
        <v>26</v>
      </c>
      <c r="I864" s="69">
        <f>I893*5%</f>
        <v>7.208000000000002</v>
      </c>
      <c r="J864" s="64"/>
      <c r="K864" s="70">
        <f>((I864*100%)/$I$929)</f>
        <v>1.1511287705535897E-2</v>
      </c>
      <c r="L864" s="71">
        <f>INDEX([1]EQUIPOS!$A$3:$I$326,MATCH('APUS2 (1001 - 1053)'!A864,[1]EQUIPOS!$A$3:$A$326,0),6)</f>
        <v>4292100117</v>
      </c>
      <c r="M864" s="72" t="str">
        <f>INDEX([1]EQUIPOS!$A$3:$I$326,MATCH('APUS2 (1001 - 1053)'!A864,[1]EQUIPOS!$A$3:$A$326,0),7)</f>
        <v>NP</v>
      </c>
      <c r="N864" s="73">
        <f>INDEX([1]EQUIPOS!$A$3:$I$326,MATCH('APUS2 (1001 - 1053)'!A864,[1]EQUIPOS!$A$3:$A$326,0),8)</f>
        <v>0</v>
      </c>
      <c r="O864" s="74">
        <f>INDEX([1]EQUIPOS!$A$3:$I$326,MATCH('APUS2 (1001 - 1053)'!A864,[1]EQUIPOS!$A$3:$A$326,0),9)</f>
        <v>0</v>
      </c>
      <c r="P864" s="7">
        <f t="shared" ref="P864:P927" si="137">+P863+1</f>
        <v>930</v>
      </c>
      <c r="Q864" s="8">
        <f t="shared" ref="Q864" si="138">IF($A864=0," ",$P863)</f>
        <v>929</v>
      </c>
    </row>
    <row r="865" spans="1:17" s="9" customFormat="1" ht="16.5" thickTop="1" thickBot="1" x14ac:dyDescent="0.3">
      <c r="A865" s="1" t="s">
        <v>75</v>
      </c>
      <c r="B865" s="75" t="str">
        <f>INDEX([1]EQUIPOS!$A$3:$I$326,MATCH('APUS2 (1001 - 1053)'!A865,[1]EQUIPOS!$A$3:$A$326,0),2)</f>
        <v>HERRAMIENTA ESPECIAL</v>
      </c>
      <c r="C865" s="76"/>
      <c r="D865" s="77"/>
      <c r="E865" s="78">
        <v>2</v>
      </c>
      <c r="F865" s="79">
        <f>INDEX([1]EQUIPOS!$A$3:$I$326,MATCH('APUS2 (1001 - 1053)'!A865,[1]EQUIPOS!$A$3:$A$326,0),5)</f>
        <v>0.3</v>
      </c>
      <c r="G865" s="79">
        <f>+E865*F865</f>
        <v>0.6</v>
      </c>
      <c r="H865" s="80">
        <f>I860</f>
        <v>8</v>
      </c>
      <c r="I865" s="81">
        <f t="shared" ref="I865:I866" si="139">G865*H865</f>
        <v>4.8</v>
      </c>
      <c r="J865" s="64"/>
      <c r="K865" s="70">
        <f t="shared" ref="K865:K866" si="140">((I865*100%)/$I$929)</f>
        <v>7.6656743877042575E-3</v>
      </c>
      <c r="L865" s="82">
        <f>INDEX([1]EQUIPOS!$A$3:$I$326,MATCH('APUS2 (1001 - 1053)'!A865,[1]EQUIPOS!$A$3:$A$326,0),6)</f>
        <v>4299217233</v>
      </c>
      <c r="M865" s="83" t="str">
        <f>INDEX([1]EQUIPOS!$A$3:$I$326,MATCH('APUS2 (1001 - 1053)'!A865,[1]EQUIPOS!$A$3:$A$326,0),7)</f>
        <v>NP</v>
      </c>
      <c r="N865" s="84">
        <f>INDEX([1]EQUIPOS!$A$3:$I$326,MATCH('APUS2 (1001 - 1053)'!A865,[1]EQUIPOS!$A$3:$A$326,0),8)</f>
        <v>0</v>
      </c>
      <c r="O865" s="85">
        <f>INDEX([1]EQUIPOS!$A$3:$I$326,MATCH('APUS2 (1001 - 1053)'!A865,[1]EQUIPOS!$A$3:$A$326,0),9)</f>
        <v>0</v>
      </c>
      <c r="P865" s="7">
        <f t="shared" si="137"/>
        <v>931</v>
      </c>
      <c r="Q865" s="8">
        <f t="shared" ref="Q865" si="141">+$Q864</f>
        <v>929</v>
      </c>
    </row>
    <row r="866" spans="1:17" s="9" customFormat="1" ht="16.5" thickTop="1" thickBot="1" x14ac:dyDescent="0.3">
      <c r="A866" s="1" t="s">
        <v>76</v>
      </c>
      <c r="B866" s="75" t="str">
        <f>INDEX([1]EQUIPOS!$A$3:$I$326,MATCH('APUS2 (1001 - 1053)'!A866,[1]EQUIPOS!$A$3:$A$326,0),2)</f>
        <v>EQUIPO DE PROTECCION PERSONAL</v>
      </c>
      <c r="C866" s="76"/>
      <c r="D866" s="77"/>
      <c r="E866" s="78">
        <v>5</v>
      </c>
      <c r="F866" s="79">
        <f>INDEX([1]EQUIPOS!$A$3:$I$326,MATCH('APUS2 (1001 - 1053)'!A866,[1]EQUIPOS!$A$3:$A$326,0),5)</f>
        <v>0.5</v>
      </c>
      <c r="G866" s="79">
        <f t="shared" ref="G866" si="142">+E866*F866</f>
        <v>2.5</v>
      </c>
      <c r="H866" s="80">
        <f>I860</f>
        <v>8</v>
      </c>
      <c r="I866" s="81">
        <f t="shared" si="139"/>
        <v>20</v>
      </c>
      <c r="J866" s="64"/>
      <c r="K866" s="70">
        <f t="shared" si="140"/>
        <v>3.1940309948767745E-2</v>
      </c>
      <c r="L866" s="82">
        <f>INDEX([1]EQUIPOS!$A$3:$I$326,MATCH('APUS2 (1001 - 1053)'!A866,[1]EQUIPOS!$A$3:$A$326,0),6)</f>
        <v>4817001110</v>
      </c>
      <c r="M866" s="83" t="str">
        <f>INDEX([1]EQUIPOS!$A$3:$I$326,MATCH('APUS2 (1001 - 1053)'!A866,[1]EQUIPOS!$A$3:$A$326,0),7)</f>
        <v>NP</v>
      </c>
      <c r="N866" s="84">
        <f>INDEX([1]EQUIPOS!$A$3:$I$326,MATCH('APUS2 (1001 - 1053)'!A866,[1]EQUIPOS!$A$3:$A$326,0),8)</f>
        <v>0</v>
      </c>
      <c r="O866" s="85">
        <f>INDEX([1]EQUIPOS!$A$3:$I$326,MATCH('APUS2 (1001 - 1053)'!A866,[1]EQUIPOS!$A$3:$A$326,0),9)</f>
        <v>0</v>
      </c>
      <c r="P866" s="7">
        <f t="shared" si="137"/>
        <v>932</v>
      </c>
      <c r="Q866" s="8"/>
    </row>
    <row r="867" spans="1:17" s="9" customFormat="1" ht="16.5" thickTop="1" thickBot="1" x14ac:dyDescent="0.3">
      <c r="A867" s="1"/>
      <c r="B867" s="75"/>
      <c r="C867" s="76"/>
      <c r="D867" s="77"/>
      <c r="E867" s="78"/>
      <c r="F867" s="79"/>
      <c r="G867" s="79"/>
      <c r="H867" s="80"/>
      <c r="I867" s="81"/>
      <c r="J867" s="64"/>
      <c r="K867" s="70"/>
      <c r="L867" s="82"/>
      <c r="M867" s="83"/>
      <c r="N867" s="84"/>
      <c r="O867" s="85"/>
      <c r="P867" s="7">
        <f t="shared" si="137"/>
        <v>933</v>
      </c>
      <c r="Q867" s="8"/>
    </row>
    <row r="868" spans="1:17" s="9" customFormat="1" ht="16.5" thickTop="1" thickBot="1" x14ac:dyDescent="0.3">
      <c r="A868" s="1"/>
      <c r="B868" s="75"/>
      <c r="C868" s="76"/>
      <c r="D868" s="77"/>
      <c r="E868" s="78"/>
      <c r="F868" s="79"/>
      <c r="G868" s="79"/>
      <c r="H868" s="80"/>
      <c r="I868" s="81"/>
      <c r="J868" s="64"/>
      <c r="K868" s="70"/>
      <c r="L868" s="82"/>
      <c r="M868" s="83"/>
      <c r="N868" s="84"/>
      <c r="O868" s="85"/>
      <c r="P868" s="7">
        <f t="shared" si="137"/>
        <v>934</v>
      </c>
      <c r="Q868" s="8"/>
    </row>
    <row r="869" spans="1:17" s="9" customFormat="1" ht="16.5" thickTop="1" thickBot="1" x14ac:dyDescent="0.3">
      <c r="A869" s="1"/>
      <c r="B869" s="75"/>
      <c r="C869" s="76"/>
      <c r="D869" s="77"/>
      <c r="E869" s="78"/>
      <c r="F869" s="79"/>
      <c r="G869" s="86"/>
      <c r="H869" s="80"/>
      <c r="I869" s="81"/>
      <c r="J869" s="64"/>
      <c r="K869" s="87"/>
      <c r="L869" s="82"/>
      <c r="M869" s="83"/>
      <c r="N869" s="84"/>
      <c r="O869" s="85"/>
      <c r="P869" s="7">
        <f t="shared" si="137"/>
        <v>935</v>
      </c>
      <c r="Q869" s="8"/>
    </row>
    <row r="870" spans="1:17" s="9" customFormat="1" ht="16.5" thickTop="1" thickBot="1" x14ac:dyDescent="0.3">
      <c r="A870" s="1"/>
      <c r="B870" s="75"/>
      <c r="C870" s="76"/>
      <c r="D870" s="77"/>
      <c r="E870" s="78"/>
      <c r="F870" s="79"/>
      <c r="G870" s="86"/>
      <c r="H870" s="80"/>
      <c r="I870" s="81"/>
      <c r="J870" s="64"/>
      <c r="K870" s="87"/>
      <c r="L870" s="82"/>
      <c r="M870" s="83"/>
      <c r="N870" s="84"/>
      <c r="O870" s="85"/>
      <c r="P870" s="7">
        <f t="shared" si="137"/>
        <v>936</v>
      </c>
      <c r="Q870" s="8"/>
    </row>
    <row r="871" spans="1:17" s="9" customFormat="1" ht="16.5" thickTop="1" thickBot="1" x14ac:dyDescent="0.3">
      <c r="A871" s="1"/>
      <c r="B871" s="75"/>
      <c r="C871" s="76"/>
      <c r="D871" s="77"/>
      <c r="E871" s="78"/>
      <c r="F871" s="79"/>
      <c r="G871" s="86"/>
      <c r="H871" s="80"/>
      <c r="I871" s="81"/>
      <c r="J871" s="64"/>
      <c r="K871" s="87"/>
      <c r="L871" s="82"/>
      <c r="M871" s="83"/>
      <c r="N871" s="84"/>
      <c r="O871" s="85"/>
      <c r="P871" s="7">
        <f t="shared" si="137"/>
        <v>937</v>
      </c>
      <c r="Q871" s="8"/>
    </row>
    <row r="872" spans="1:17" s="9" customFormat="1" ht="16.5" thickTop="1" thickBot="1" x14ac:dyDescent="0.3">
      <c r="A872" s="1"/>
      <c r="B872" s="75"/>
      <c r="C872" s="76"/>
      <c r="D872" s="77"/>
      <c r="E872" s="78"/>
      <c r="F872" s="79"/>
      <c r="G872" s="86"/>
      <c r="H872" s="80"/>
      <c r="I872" s="81"/>
      <c r="J872" s="64"/>
      <c r="K872" s="87"/>
      <c r="L872" s="82"/>
      <c r="M872" s="83"/>
      <c r="N872" s="84"/>
      <c r="O872" s="85"/>
      <c r="P872" s="7">
        <f t="shared" si="137"/>
        <v>938</v>
      </c>
      <c r="Q872" s="8"/>
    </row>
    <row r="873" spans="1:17" s="9" customFormat="1" ht="16.5" thickTop="1" thickBot="1" x14ac:dyDescent="0.3">
      <c r="A873" s="1"/>
      <c r="B873" s="75"/>
      <c r="C873" s="76"/>
      <c r="D873" s="77"/>
      <c r="E873" s="78"/>
      <c r="F873" s="79"/>
      <c r="G873" s="86"/>
      <c r="H873" s="80"/>
      <c r="I873" s="81"/>
      <c r="J873" s="64"/>
      <c r="K873" s="87"/>
      <c r="L873" s="82"/>
      <c r="M873" s="83"/>
      <c r="N873" s="84"/>
      <c r="O873" s="85"/>
      <c r="P873" s="7">
        <f t="shared" si="137"/>
        <v>939</v>
      </c>
      <c r="Q873" s="8"/>
    </row>
    <row r="874" spans="1:17" s="9" customFormat="1" ht="16.5" thickTop="1" thickBot="1" x14ac:dyDescent="0.3">
      <c r="A874" s="1"/>
      <c r="B874" s="75"/>
      <c r="C874" s="76"/>
      <c r="D874" s="77"/>
      <c r="E874" s="78"/>
      <c r="F874" s="79"/>
      <c r="G874" s="86"/>
      <c r="H874" s="80"/>
      <c r="I874" s="81"/>
      <c r="J874" s="64"/>
      <c r="K874" s="87"/>
      <c r="L874" s="82"/>
      <c r="M874" s="83"/>
      <c r="N874" s="84"/>
      <c r="O874" s="85"/>
      <c r="P874" s="7">
        <f t="shared" si="137"/>
        <v>940</v>
      </c>
      <c r="Q874" s="8"/>
    </row>
    <row r="875" spans="1:17" s="9" customFormat="1" ht="16.5" thickTop="1" thickBot="1" x14ac:dyDescent="0.3">
      <c r="A875" s="1"/>
      <c r="B875" s="75"/>
      <c r="C875" s="76"/>
      <c r="D875" s="77"/>
      <c r="E875" s="78"/>
      <c r="F875" s="79"/>
      <c r="G875" s="86"/>
      <c r="H875" s="80"/>
      <c r="I875" s="81"/>
      <c r="J875" s="64"/>
      <c r="K875" s="87"/>
      <c r="L875" s="82"/>
      <c r="M875" s="83"/>
      <c r="N875" s="84"/>
      <c r="O875" s="85"/>
      <c r="P875" s="7">
        <f t="shared" si="137"/>
        <v>941</v>
      </c>
      <c r="Q875" s="8"/>
    </row>
    <row r="876" spans="1:17" s="9" customFormat="1" ht="16.5" thickTop="1" thickBot="1" x14ac:dyDescent="0.3">
      <c r="A876" s="1"/>
      <c r="B876" s="88"/>
      <c r="C876" s="89"/>
      <c r="D876" s="90"/>
      <c r="E876" s="91"/>
      <c r="F876" s="92"/>
      <c r="G876" s="93"/>
      <c r="H876" s="94"/>
      <c r="I876" s="95"/>
      <c r="J876" s="64"/>
      <c r="K876" s="96"/>
      <c r="L876" s="97"/>
      <c r="M876" s="98"/>
      <c r="N876" s="99"/>
      <c r="O876" s="100"/>
      <c r="P876" s="7">
        <f t="shared" si="137"/>
        <v>942</v>
      </c>
      <c r="Q876" s="8"/>
    </row>
    <row r="877" spans="1:17" s="9" customFormat="1" ht="16.5" thickTop="1" thickBot="1" x14ac:dyDescent="0.3">
      <c r="A877" s="1"/>
      <c r="B877" s="101"/>
      <c r="C877" s="101"/>
      <c r="D877" s="101"/>
      <c r="E877" s="101"/>
      <c r="F877" s="101"/>
      <c r="G877" s="101"/>
      <c r="H877" s="102" t="s">
        <v>29</v>
      </c>
      <c r="I877" s="103">
        <f>SUM(I864:I876)</f>
        <v>32.008000000000003</v>
      </c>
      <c r="J877" s="104"/>
      <c r="K877" s="105">
        <f>SUM(K864:K876)</f>
        <v>5.1117272042007902E-2</v>
      </c>
      <c r="L877" s="106"/>
      <c r="M877" s="107"/>
      <c r="N877" s="108"/>
      <c r="O877" s="105">
        <f>SUM(O864:O876)</f>
        <v>0</v>
      </c>
      <c r="P877" s="7">
        <f t="shared" si="137"/>
        <v>943</v>
      </c>
      <c r="Q877" s="8"/>
    </row>
    <row r="878" spans="1:17" s="9" customFormat="1" ht="16.5" customHeight="1" thickTop="1" thickBot="1" x14ac:dyDescent="0.3">
      <c r="A878" s="1"/>
      <c r="B878" s="58" t="s">
        <v>30</v>
      </c>
      <c r="C878" s="109"/>
      <c r="D878" s="109"/>
      <c r="E878" s="109"/>
      <c r="F878" s="109"/>
      <c r="G878" s="109"/>
      <c r="H878" s="110"/>
      <c r="I878" s="111"/>
      <c r="J878" s="60"/>
      <c r="K878" s="61" t="s">
        <v>14</v>
      </c>
      <c r="L878" s="61" t="s">
        <v>15</v>
      </c>
      <c r="M878" s="61" t="s">
        <v>16</v>
      </c>
      <c r="N878" s="61" t="s">
        <v>17</v>
      </c>
      <c r="O878" s="61" t="s">
        <v>18</v>
      </c>
      <c r="P878" s="7">
        <f t="shared" si="137"/>
        <v>944</v>
      </c>
      <c r="Q878" s="8"/>
    </row>
    <row r="879" spans="1:17" s="9" customFormat="1" ht="22.5" customHeight="1" thickTop="1" thickBot="1" x14ac:dyDescent="0.3">
      <c r="A879" s="1"/>
      <c r="B879" s="112" t="s">
        <v>31</v>
      </c>
      <c r="C879" s="113"/>
      <c r="D879" s="114"/>
      <c r="E879" s="115" t="s">
        <v>20</v>
      </c>
      <c r="F879" s="115" t="s">
        <v>32</v>
      </c>
      <c r="G879" s="63" t="s">
        <v>33</v>
      </c>
      <c r="H879" s="116" t="s">
        <v>23</v>
      </c>
      <c r="I879" s="116" t="s">
        <v>34</v>
      </c>
      <c r="J879" s="28"/>
      <c r="K879" s="61"/>
      <c r="L879" s="61"/>
      <c r="M879" s="61"/>
      <c r="N879" s="61"/>
      <c r="O879" s="61"/>
      <c r="P879" s="7">
        <f t="shared" si="137"/>
        <v>945</v>
      </c>
      <c r="Q879" s="8"/>
    </row>
    <row r="880" spans="1:17" s="9" customFormat="1" ht="16.5" customHeight="1" thickTop="1" thickBot="1" x14ac:dyDescent="0.3">
      <c r="A880" s="1" t="s">
        <v>38</v>
      </c>
      <c r="B880" s="65" t="str">
        <f>INDEX([1]SUELDOS!$B$3:$O$294,MATCH('APUS2 (1001 - 1053)'!A880,[1]SUELDOS!$B$3:$B$294,0),2)</f>
        <v>PEON</v>
      </c>
      <c r="C880" s="66"/>
      <c r="D880" s="67"/>
      <c r="E880" s="68">
        <v>1</v>
      </c>
      <c r="F880" s="68">
        <f>INDEX([1]SUELDOS!$B$3:$O$294,MATCH('APUS2 (1001 - 1053)'!A880,[1]SUELDOS!$B$3:$B$294,0),10)</f>
        <v>4.2300000000000004</v>
      </c>
      <c r="G880" s="79">
        <f t="shared" ref="G880:G883" si="143">+E880*F880</f>
        <v>4.2300000000000004</v>
      </c>
      <c r="H880" s="69">
        <f>I860</f>
        <v>8</v>
      </c>
      <c r="I880" s="81">
        <f t="shared" ref="I880:I883" si="144">G880*H880</f>
        <v>33.840000000000003</v>
      </c>
      <c r="J880" s="64"/>
      <c r="K880" s="70">
        <f t="shared" ref="K880:K883" si="145">((I880*100%)/$I$929)</f>
        <v>5.4043004433315028E-2</v>
      </c>
      <c r="L880" s="117">
        <f>INDEX([1]SUELDOS!$B$3:$O$294,MATCH('APUS2 (1001 - 1053)'!A880,[1]SUELDOS!$B$3:$B$294,0),11)</f>
        <v>851230012</v>
      </c>
      <c r="M880" s="118" t="str">
        <f>INDEX([1]SUELDOS!$B$3:$O$294,MATCH('APUS2 (1001 - 1053)'!A880,[1]SUELDOS!$B$3:$B$294,0),12)</f>
        <v>NP</v>
      </c>
      <c r="N880" s="119">
        <f>INDEX([1]SUELDOS!$B$3:$O$294,MATCH('APUS2 (1001 - 1053)'!A880,[1]SUELDOS!$B$3:$B$294,0),13)</f>
        <v>0</v>
      </c>
      <c r="O880" s="120">
        <f>INDEX([1]SUELDOS!$B$3:$O$294,MATCH('APUS2 (1001 - 1053)'!A880,[1]SUELDOS!$B$3:$B$294,0),14)</f>
        <v>0</v>
      </c>
      <c r="P880" s="7">
        <f t="shared" si="137"/>
        <v>946</v>
      </c>
      <c r="Q880" s="8">
        <f t="shared" ref="Q880" si="146">+Q864</f>
        <v>929</v>
      </c>
    </row>
    <row r="881" spans="1:17" s="9" customFormat="1" ht="16.5" customHeight="1" thickTop="1" thickBot="1" x14ac:dyDescent="0.3">
      <c r="A881" s="1" t="s">
        <v>35</v>
      </c>
      <c r="B881" s="75" t="str">
        <f>INDEX([1]SUELDOS!$B$3:$O$294,MATCH('APUS2 (1001 - 1053)'!A881,[1]SUELDOS!$B$3:$B$294,0),2)</f>
        <v xml:space="preserve">ELECTRICISTA O INSTALADOR DE REVESTIMIENTO EN GENERAL </v>
      </c>
      <c r="C881" s="76"/>
      <c r="D881" s="77"/>
      <c r="E881" s="79">
        <v>1</v>
      </c>
      <c r="F881" s="79">
        <f>INDEX([1]SUELDOS!$B$3:$O$294,MATCH('APUS2 (1001 - 1053)'!A881,[1]SUELDOS!$B$3:$B$294,0),10)</f>
        <v>4.28</v>
      </c>
      <c r="G881" s="79">
        <f t="shared" si="143"/>
        <v>4.28</v>
      </c>
      <c r="H881" s="80">
        <f>I860</f>
        <v>8</v>
      </c>
      <c r="I881" s="81">
        <f t="shared" si="144"/>
        <v>34.24</v>
      </c>
      <c r="J881" s="64"/>
      <c r="K881" s="70">
        <f t="shared" si="145"/>
        <v>5.4681810632290377E-2</v>
      </c>
      <c r="L881" s="82">
        <f>INDEX([1]SUELDOS!$B$3:$O$294,MATCH('APUS2 (1001 - 1053)'!A881,[1]SUELDOS!$B$3:$B$294,0),11)</f>
        <v>546110012</v>
      </c>
      <c r="M881" s="82" t="str">
        <f>INDEX([1]SUELDOS!$B$3:$O$294,MATCH('APUS2 (1001 - 1053)'!A881,[1]SUELDOS!$B$3:$B$294,0),12)</f>
        <v>NP</v>
      </c>
      <c r="N881" s="121">
        <f>INDEX([1]SUELDOS!$B$3:$O$294,MATCH('APUS2 (1001 - 1053)'!A881,[1]SUELDOS!$B$3:$B$294,0),13)</f>
        <v>0</v>
      </c>
      <c r="O881" s="85">
        <f>INDEX([1]SUELDOS!$B$3:$O$294,MATCH('APUS2 (1001 - 1053)'!A881,[1]SUELDOS!$B$3:$B$294,0),14)</f>
        <v>0</v>
      </c>
      <c r="P881" s="7">
        <f t="shared" si="137"/>
        <v>947</v>
      </c>
      <c r="Q881" s="8"/>
    </row>
    <row r="882" spans="1:17" s="9" customFormat="1" ht="16.5" thickTop="1" thickBot="1" x14ac:dyDescent="0.3">
      <c r="A882" s="1" t="s">
        <v>36</v>
      </c>
      <c r="B882" s="75" t="str">
        <f>INDEX([1]SUELDOS!$B$3:$O$294,MATCH('APUS2 (1001 - 1053)'!A882,[1]SUELDOS!$B$3:$B$294,0),2)</f>
        <v>MAESTRO ELECTRICO/LINIERO/SUBESTACIONES</v>
      </c>
      <c r="C882" s="76"/>
      <c r="D882" s="77"/>
      <c r="E882" s="79">
        <v>1</v>
      </c>
      <c r="F882" s="79">
        <f>INDEX([1]SUELDOS!$B$3:$O$294,MATCH('APUS2 (1001 - 1053)'!A882,[1]SUELDOS!$B$3:$B$294,0),10)</f>
        <v>4.75</v>
      </c>
      <c r="G882" s="79">
        <f t="shared" si="143"/>
        <v>4.75</v>
      </c>
      <c r="H882" s="80">
        <f>I860</f>
        <v>8</v>
      </c>
      <c r="I882" s="81">
        <f t="shared" si="144"/>
        <v>38</v>
      </c>
      <c r="J882" s="64"/>
      <c r="K882" s="70">
        <f t="shared" si="145"/>
        <v>6.0686588902658711E-2</v>
      </c>
      <c r="L882" s="82">
        <f>INDEX([1]SUELDOS!$B$3:$O$294,MATCH('APUS2 (1001 - 1053)'!A882,[1]SUELDOS!$B$3:$B$294,0),11)</f>
        <v>851230012</v>
      </c>
      <c r="M882" s="82" t="str">
        <f>INDEX([1]SUELDOS!$B$3:$O$294,MATCH('APUS2 (1001 - 1053)'!A882,[1]SUELDOS!$B$3:$B$294,0),12)</f>
        <v>NP</v>
      </c>
      <c r="N882" s="121">
        <f>INDEX([1]SUELDOS!$B$3:$O$294,MATCH('APUS2 (1001 - 1053)'!A882,[1]SUELDOS!$B$3:$B$294,0),13)</f>
        <v>0</v>
      </c>
      <c r="O882" s="85">
        <f>INDEX([1]SUELDOS!$B$3:$O$294,MATCH('APUS2 (1001 - 1053)'!A882,[1]SUELDOS!$B$3:$B$294,0),14)</f>
        <v>0</v>
      </c>
      <c r="P882" s="7">
        <f t="shared" si="137"/>
        <v>948</v>
      </c>
      <c r="Q882" s="8"/>
    </row>
    <row r="883" spans="1:17" s="9" customFormat="1" ht="16.5" thickTop="1" thickBot="1" x14ac:dyDescent="0.3">
      <c r="A883" s="1" t="s">
        <v>37</v>
      </c>
      <c r="B883" s="75" t="str">
        <f>INDEX([1]SUELDOS!$B$3:$O$294,MATCH('APUS2 (1001 - 1053)'!A883,[1]SUELDOS!$B$3:$B$294,0),2)</f>
        <v>SUPERVISOR ELECTRICO GENERAL / SUPERVISOR SANITARIO GENERAL</v>
      </c>
      <c r="C883" s="76"/>
      <c r="D883" s="77"/>
      <c r="E883" s="79">
        <v>1</v>
      </c>
      <c r="F883" s="79">
        <f>INDEX([1]SUELDOS!$B$3:$O$294,MATCH('APUS2 (1001 - 1053)'!A883,[1]SUELDOS!$B$3:$B$294,0),10)</f>
        <v>4.76</v>
      </c>
      <c r="G883" s="79">
        <f t="shared" si="143"/>
        <v>4.76</v>
      </c>
      <c r="H883" s="80">
        <f>I860</f>
        <v>8</v>
      </c>
      <c r="I883" s="81">
        <f t="shared" si="144"/>
        <v>38.08</v>
      </c>
      <c r="J883" s="64"/>
      <c r="K883" s="70">
        <f t="shared" si="145"/>
        <v>6.0814350142453781E-2</v>
      </c>
      <c r="L883" s="82">
        <f>INDEX([1]SUELDOS!$B$3:$O$294,MATCH('APUS2 (1001 - 1053)'!A883,[1]SUELDOS!$B$3:$B$294,0),11)</f>
        <v>851230012</v>
      </c>
      <c r="M883" s="82" t="str">
        <f>INDEX([1]SUELDOS!$B$3:$O$294,MATCH('APUS2 (1001 - 1053)'!A883,[1]SUELDOS!$B$3:$B$294,0),12)</f>
        <v>NP</v>
      </c>
      <c r="N883" s="121">
        <f>INDEX([1]SUELDOS!$B$3:$O$294,MATCH('APUS2 (1001 - 1053)'!A883,[1]SUELDOS!$B$3:$B$294,0),13)</f>
        <v>0</v>
      </c>
      <c r="O883" s="85">
        <f>INDEX([1]SUELDOS!$B$3:$O$294,MATCH('APUS2 (1001 - 1053)'!A883,[1]SUELDOS!$B$3:$B$294,0),14)</f>
        <v>0</v>
      </c>
      <c r="P883" s="7">
        <f t="shared" si="137"/>
        <v>949</v>
      </c>
      <c r="Q883" s="8"/>
    </row>
    <row r="884" spans="1:17" s="9" customFormat="1" ht="16.5" thickTop="1" thickBot="1" x14ac:dyDescent="0.3">
      <c r="A884" s="1"/>
      <c r="B884" s="75"/>
      <c r="C884" s="76"/>
      <c r="D884" s="77"/>
      <c r="E884" s="79"/>
      <c r="F884" s="79"/>
      <c r="G884" s="79"/>
      <c r="H884" s="80"/>
      <c r="I884" s="81"/>
      <c r="J884" s="64"/>
      <c r="K884" s="70"/>
      <c r="L884" s="82"/>
      <c r="M884" s="82"/>
      <c r="N884" s="121"/>
      <c r="O884" s="85"/>
      <c r="P884" s="7">
        <f t="shared" si="137"/>
        <v>950</v>
      </c>
      <c r="Q884" s="8"/>
    </row>
    <row r="885" spans="1:17" s="9" customFormat="1" ht="16.5" thickTop="1" thickBot="1" x14ac:dyDescent="0.3">
      <c r="A885" s="1"/>
      <c r="B885" s="75"/>
      <c r="C885" s="76"/>
      <c r="D885" s="77"/>
      <c r="E885" s="79"/>
      <c r="F885" s="79"/>
      <c r="G885" s="79"/>
      <c r="H885" s="80"/>
      <c r="I885" s="81"/>
      <c r="J885" s="64"/>
      <c r="K885" s="70"/>
      <c r="L885" s="82"/>
      <c r="M885" s="82"/>
      <c r="N885" s="121"/>
      <c r="O885" s="85"/>
      <c r="P885" s="7">
        <f t="shared" si="137"/>
        <v>951</v>
      </c>
      <c r="Q885" s="8"/>
    </row>
    <row r="886" spans="1:17" s="9" customFormat="1" ht="16.5" thickTop="1" thickBot="1" x14ac:dyDescent="0.3">
      <c r="A886" s="1"/>
      <c r="B886" s="75"/>
      <c r="C886" s="76"/>
      <c r="D886" s="77"/>
      <c r="E886" s="78"/>
      <c r="F886" s="79"/>
      <c r="G886" s="79"/>
      <c r="H886" s="80"/>
      <c r="I886" s="81"/>
      <c r="J886" s="64"/>
      <c r="K886" s="70"/>
      <c r="L886" s="82"/>
      <c r="M886" s="82"/>
      <c r="N886" s="121"/>
      <c r="O886" s="85"/>
      <c r="P886" s="7">
        <f t="shared" si="137"/>
        <v>952</v>
      </c>
      <c r="Q886" s="8"/>
    </row>
    <row r="887" spans="1:17" s="9" customFormat="1" ht="16.5" thickTop="1" thickBot="1" x14ac:dyDescent="0.3">
      <c r="A887" s="1"/>
      <c r="B887" s="75"/>
      <c r="C887" s="76"/>
      <c r="D887" s="77"/>
      <c r="E887" s="78"/>
      <c r="F887" s="79"/>
      <c r="G887" s="79"/>
      <c r="H887" s="80"/>
      <c r="I887" s="81"/>
      <c r="J887" s="64"/>
      <c r="K887" s="87"/>
      <c r="L887" s="82"/>
      <c r="M887" s="82"/>
      <c r="N887" s="121"/>
      <c r="O887" s="85"/>
      <c r="P887" s="7">
        <f t="shared" si="137"/>
        <v>953</v>
      </c>
      <c r="Q887" s="8"/>
    </row>
    <row r="888" spans="1:17" s="9" customFormat="1" ht="16.5" thickTop="1" thickBot="1" x14ac:dyDescent="0.3">
      <c r="A888" s="1"/>
      <c r="B888" s="75"/>
      <c r="C888" s="76"/>
      <c r="D888" s="77"/>
      <c r="E888" s="78"/>
      <c r="F888" s="79"/>
      <c r="G888" s="79"/>
      <c r="H888" s="80"/>
      <c r="I888" s="81"/>
      <c r="J888" s="64"/>
      <c r="K888" s="87"/>
      <c r="L888" s="82"/>
      <c r="M888" s="82"/>
      <c r="N888" s="121"/>
      <c r="O888" s="85"/>
      <c r="P888" s="7">
        <f t="shared" si="137"/>
        <v>954</v>
      </c>
      <c r="Q888" s="8"/>
    </row>
    <row r="889" spans="1:17" s="9" customFormat="1" ht="16.5" thickTop="1" thickBot="1" x14ac:dyDescent="0.3">
      <c r="A889" s="1"/>
      <c r="B889" s="75"/>
      <c r="C889" s="76"/>
      <c r="D889" s="77"/>
      <c r="E889" s="78"/>
      <c r="F889" s="79"/>
      <c r="G889" s="79"/>
      <c r="H889" s="80"/>
      <c r="I889" s="81"/>
      <c r="J889" s="64"/>
      <c r="K889" s="87"/>
      <c r="L889" s="82"/>
      <c r="M889" s="82"/>
      <c r="N889" s="121"/>
      <c r="O889" s="85"/>
      <c r="P889" s="7">
        <f t="shared" si="137"/>
        <v>955</v>
      </c>
      <c r="Q889" s="8"/>
    </row>
    <row r="890" spans="1:17" s="9" customFormat="1" ht="16.5" thickTop="1" thickBot="1" x14ac:dyDescent="0.3">
      <c r="A890" s="1"/>
      <c r="B890" s="75"/>
      <c r="C890" s="76"/>
      <c r="D890" s="77"/>
      <c r="E890" s="78"/>
      <c r="F890" s="79"/>
      <c r="G890" s="79"/>
      <c r="H890" s="80"/>
      <c r="I890" s="81"/>
      <c r="J890" s="64"/>
      <c r="K890" s="87"/>
      <c r="L890" s="82"/>
      <c r="M890" s="82"/>
      <c r="N890" s="121"/>
      <c r="O890" s="85"/>
      <c r="P890" s="7">
        <f t="shared" si="137"/>
        <v>956</v>
      </c>
      <c r="Q890" s="8"/>
    </row>
    <row r="891" spans="1:17" s="9" customFormat="1" ht="16.5" thickTop="1" thickBot="1" x14ac:dyDescent="0.3">
      <c r="A891" s="1"/>
      <c r="B891" s="75"/>
      <c r="C891" s="76"/>
      <c r="D891" s="77"/>
      <c r="E891" s="78"/>
      <c r="F891" s="79"/>
      <c r="G891" s="79"/>
      <c r="H891" s="80"/>
      <c r="I891" s="81"/>
      <c r="J891" s="64"/>
      <c r="K891" s="87"/>
      <c r="L891" s="82"/>
      <c r="M891" s="82"/>
      <c r="N891" s="121"/>
      <c r="O891" s="85"/>
      <c r="P891" s="7">
        <f t="shared" si="137"/>
        <v>957</v>
      </c>
      <c r="Q891" s="8"/>
    </row>
    <row r="892" spans="1:17" s="9" customFormat="1" ht="16.5" thickTop="1" thickBot="1" x14ac:dyDescent="0.3">
      <c r="A892" s="1"/>
      <c r="B892" s="122" t="s">
        <v>26</v>
      </c>
      <c r="C892" s="123"/>
      <c r="D892" s="124"/>
      <c r="E892" s="91" t="s">
        <v>26</v>
      </c>
      <c r="F892" s="125" t="s">
        <v>26</v>
      </c>
      <c r="G892" s="126" t="s">
        <v>26</v>
      </c>
      <c r="H892" s="94" t="s">
        <v>26</v>
      </c>
      <c r="I892" s="127" t="s">
        <v>26</v>
      </c>
      <c r="J892" s="64"/>
      <c r="K892" s="96" t="s">
        <v>26</v>
      </c>
      <c r="L892" s="97" t="s">
        <v>26</v>
      </c>
      <c r="M892" s="98" t="s">
        <v>26</v>
      </c>
      <c r="N892" s="99" t="s">
        <v>26</v>
      </c>
      <c r="O892" s="100" t="s">
        <v>26</v>
      </c>
      <c r="P892" s="7">
        <f t="shared" si="137"/>
        <v>958</v>
      </c>
      <c r="Q892" s="8"/>
    </row>
    <row r="893" spans="1:17" s="9" customFormat="1" ht="16.5" thickTop="1" thickBot="1" x14ac:dyDescent="0.3">
      <c r="A893" s="1"/>
      <c r="B893" s="101"/>
      <c r="C893" s="101"/>
      <c r="D893" s="101"/>
      <c r="E893" s="101"/>
      <c r="F893" s="101"/>
      <c r="G893" s="101"/>
      <c r="H893" s="128" t="s">
        <v>39</v>
      </c>
      <c r="I893" s="103">
        <f>SUM(I880:I892)</f>
        <v>144.16000000000003</v>
      </c>
      <c r="J893" s="104"/>
      <c r="K893" s="105">
        <f>SUM(K880:K892)</f>
        <v>0.23022575411071791</v>
      </c>
      <c r="L893" s="106"/>
      <c r="M893" s="107"/>
      <c r="N893" s="108"/>
      <c r="O893" s="105">
        <f>SUM(O880:O892)</f>
        <v>0</v>
      </c>
      <c r="P893" s="7">
        <f t="shared" si="137"/>
        <v>959</v>
      </c>
      <c r="Q893" s="8"/>
    </row>
    <row r="894" spans="1:17" s="9" customFormat="1" ht="16.5" customHeight="1" thickTop="1" thickBot="1" x14ac:dyDescent="0.3">
      <c r="A894" s="1"/>
      <c r="B894" s="58" t="s">
        <v>40</v>
      </c>
      <c r="C894" s="109"/>
      <c r="D894" s="109"/>
      <c r="E894" s="109"/>
      <c r="F894" s="109"/>
      <c r="G894" s="109"/>
      <c r="H894" s="110"/>
      <c r="I894" s="111"/>
      <c r="J894" s="60"/>
      <c r="K894" s="61" t="s">
        <v>14</v>
      </c>
      <c r="L894" s="61" t="s">
        <v>15</v>
      </c>
      <c r="M894" s="61" t="s">
        <v>16</v>
      </c>
      <c r="N894" s="61" t="s">
        <v>17</v>
      </c>
      <c r="O894" s="61" t="s">
        <v>18</v>
      </c>
      <c r="P894" s="7">
        <f t="shared" si="137"/>
        <v>960</v>
      </c>
      <c r="Q894" s="8"/>
    </row>
    <row r="895" spans="1:17" s="9" customFormat="1" ht="22.5" thickTop="1" thickBot="1" x14ac:dyDescent="0.3">
      <c r="A895" s="1"/>
      <c r="B895" s="112" t="s">
        <v>41</v>
      </c>
      <c r="C895" s="113"/>
      <c r="D895" s="113"/>
      <c r="E895" s="114"/>
      <c r="F895" s="63" t="s">
        <v>42</v>
      </c>
      <c r="G895" s="63" t="s">
        <v>20</v>
      </c>
      <c r="H895" s="63" t="s">
        <v>34</v>
      </c>
      <c r="I895" s="63" t="s">
        <v>24</v>
      </c>
      <c r="J895" s="28"/>
      <c r="K895" s="61"/>
      <c r="L895" s="61"/>
      <c r="M895" s="61"/>
      <c r="N895" s="61"/>
      <c r="O895" s="61"/>
      <c r="P895" s="7">
        <f t="shared" si="137"/>
        <v>961</v>
      </c>
      <c r="Q895" s="8"/>
    </row>
    <row r="896" spans="1:17" s="9" customFormat="1" ht="15.75" customHeight="1" thickTop="1" x14ac:dyDescent="0.25">
      <c r="A896" s="1" t="s">
        <v>108</v>
      </c>
      <c r="B896" s="129" t="str">
        <f>INDEX('[1]MATERIAL-TRANSPORTE'!$A$3:$K$1016,MATCH('APUS2 (1001 - 1053)'!A896,'[1]MATERIAL-TRANSPORTE'!$A$3:$A$1016,0),2)</f>
        <v>PEDESTAL / GABINETE EXTERIOR - ACERO INOXIDABLE</v>
      </c>
      <c r="C896" s="130"/>
      <c r="D896" s="130"/>
      <c r="E896" s="131"/>
      <c r="F896" s="132" t="str">
        <f>INDEX('[1]MATERIAL-TRANSPORTE'!$A$3:$K$1016,MATCH('APUS2 (1001 - 1053)'!A896,'[1]MATERIAL-TRANSPORTE'!$A$3:$A$1016,0),6)</f>
        <v>u</v>
      </c>
      <c r="G896" s="80">
        <v>1</v>
      </c>
      <c r="H896" s="80">
        <f>INDEX('[1]MATERIAL-TRANSPORTE'!$A$3:$K$1016,MATCH('APUS2 (1001 - 1053)'!A896,'[1]MATERIAL-TRANSPORTE'!$A$3:$A$1016,0),7)</f>
        <v>450</v>
      </c>
      <c r="I896" s="81">
        <f t="shared" ref="I896" si="147">G896*H896</f>
        <v>450</v>
      </c>
      <c r="J896" s="64"/>
      <c r="K896" s="70">
        <f>((I896*100%)/$I$929)</f>
        <v>0.71865697384727423</v>
      </c>
      <c r="L896" s="82" t="str">
        <f>INDEX('[1]MATERIAL-TRANSPORTE'!$A$3:$K$1016,MATCH('APUS2 (1001 - 1053)'!A896,'[1]MATERIAL-TRANSPORTE'!$A$3:$A$1016,0),8)</f>
        <v>429990516</v>
      </c>
      <c r="M896" s="83" t="str">
        <f>INDEX('[1]MATERIAL-TRANSPORTE'!$A$3:$K$1016,MATCH('APUS2 (1001 - 1053)'!A896,'[1]MATERIAL-TRANSPORTE'!$A$3:$A$1016,0),9)</f>
        <v>NP</v>
      </c>
      <c r="N896" s="84">
        <f>INDEX('[1]MATERIAL-TRANSPORTE'!$A$3:$K$1016,MATCH('APUS2 (1001 - 1053)'!A896,'[1]MATERIAL-TRANSPORTE'!$A$3:$A$1016,0),10)</f>
        <v>0</v>
      </c>
      <c r="O896" s="85">
        <f>INDEX('[1]MATERIAL-TRANSPORTE'!$A$3:$K$1016,MATCH('APUS2 (1001 - 1053)'!A896,'[1]MATERIAL-TRANSPORTE'!$A$3:$A$1016,0),11)</f>
        <v>0</v>
      </c>
      <c r="P896" s="7">
        <f t="shared" si="137"/>
        <v>962</v>
      </c>
      <c r="Q896" s="8">
        <f t="shared" ref="Q896" si="148">+Q880</f>
        <v>929</v>
      </c>
    </row>
    <row r="897" spans="1:17" s="9" customFormat="1" x14ac:dyDescent="0.25">
      <c r="A897" s="1"/>
      <c r="B897" s="129"/>
      <c r="C897" s="130"/>
      <c r="D897" s="130"/>
      <c r="E897" s="131"/>
      <c r="F897" s="132"/>
      <c r="G897" s="80"/>
      <c r="H897" s="80"/>
      <c r="I897" s="81"/>
      <c r="J897" s="64"/>
      <c r="K897" s="87"/>
      <c r="L897" s="82"/>
      <c r="M897" s="83"/>
      <c r="N897" s="84"/>
      <c r="O897" s="85"/>
      <c r="P897" s="7">
        <f t="shared" si="137"/>
        <v>963</v>
      </c>
      <c r="Q897" s="8"/>
    </row>
    <row r="898" spans="1:17" s="9" customFormat="1" x14ac:dyDescent="0.25">
      <c r="A898" s="1"/>
      <c r="B898" s="129"/>
      <c r="C898" s="130"/>
      <c r="D898" s="130"/>
      <c r="E898" s="131"/>
      <c r="F898" s="132"/>
      <c r="G898" s="80"/>
      <c r="H898" s="80"/>
      <c r="I898" s="81"/>
      <c r="J898" s="64"/>
      <c r="K898" s="87"/>
      <c r="L898" s="82"/>
      <c r="M898" s="83"/>
      <c r="N898" s="84"/>
      <c r="O898" s="85"/>
      <c r="P898" s="7">
        <f t="shared" si="137"/>
        <v>964</v>
      </c>
      <c r="Q898" s="8"/>
    </row>
    <row r="899" spans="1:17" s="9" customFormat="1" x14ac:dyDescent="0.25">
      <c r="A899" s="1"/>
      <c r="B899" s="129"/>
      <c r="C899" s="130"/>
      <c r="D899" s="130"/>
      <c r="E899" s="131"/>
      <c r="F899" s="132"/>
      <c r="G899" s="80"/>
      <c r="H899" s="80"/>
      <c r="I899" s="81"/>
      <c r="J899" s="64"/>
      <c r="K899" s="87"/>
      <c r="L899" s="82"/>
      <c r="M899" s="83"/>
      <c r="N899" s="84"/>
      <c r="O899" s="85"/>
      <c r="P899" s="7">
        <f t="shared" si="137"/>
        <v>965</v>
      </c>
      <c r="Q899" s="8"/>
    </row>
    <row r="900" spans="1:17" s="9" customFormat="1" x14ac:dyDescent="0.25">
      <c r="A900" s="1"/>
      <c r="B900" s="129"/>
      <c r="C900" s="130"/>
      <c r="D900" s="130"/>
      <c r="E900" s="131"/>
      <c r="F900" s="132"/>
      <c r="G900" s="80"/>
      <c r="H900" s="80"/>
      <c r="I900" s="81"/>
      <c r="J900" s="64"/>
      <c r="K900" s="87"/>
      <c r="L900" s="82"/>
      <c r="M900" s="83"/>
      <c r="N900" s="84"/>
      <c r="O900" s="85"/>
      <c r="P900" s="7">
        <f t="shared" si="137"/>
        <v>966</v>
      </c>
      <c r="Q900" s="8"/>
    </row>
    <row r="901" spans="1:17" s="9" customFormat="1" x14ac:dyDescent="0.25">
      <c r="A901" s="1"/>
      <c r="B901" s="129"/>
      <c r="C901" s="130"/>
      <c r="D901" s="130"/>
      <c r="E901" s="131"/>
      <c r="F901" s="132"/>
      <c r="G901" s="80"/>
      <c r="H901" s="80"/>
      <c r="I901" s="81"/>
      <c r="J901" s="64"/>
      <c r="K901" s="87"/>
      <c r="L901" s="82"/>
      <c r="M901" s="83"/>
      <c r="N901" s="84"/>
      <c r="O901" s="85"/>
      <c r="P901" s="7">
        <f t="shared" si="137"/>
        <v>967</v>
      </c>
      <c r="Q901" s="8"/>
    </row>
    <row r="902" spans="1:17" s="9" customFormat="1" x14ac:dyDescent="0.25">
      <c r="A902" s="1"/>
      <c r="B902" s="129"/>
      <c r="C902" s="130"/>
      <c r="D902" s="130"/>
      <c r="E902" s="131"/>
      <c r="F902" s="132"/>
      <c r="G902" s="80"/>
      <c r="H902" s="80"/>
      <c r="I902" s="81"/>
      <c r="J902" s="64"/>
      <c r="K902" s="87"/>
      <c r="L902" s="82"/>
      <c r="M902" s="83"/>
      <c r="N902" s="84"/>
      <c r="O902" s="85"/>
      <c r="P902" s="7">
        <f t="shared" si="137"/>
        <v>968</v>
      </c>
      <c r="Q902" s="8"/>
    </row>
    <row r="903" spans="1:17" s="9" customFormat="1" x14ac:dyDescent="0.25">
      <c r="A903" s="1"/>
      <c r="B903" s="129"/>
      <c r="C903" s="130"/>
      <c r="D903" s="130"/>
      <c r="E903" s="131"/>
      <c r="F903" s="132"/>
      <c r="G903" s="80"/>
      <c r="H903" s="80"/>
      <c r="I903" s="81"/>
      <c r="J903" s="64"/>
      <c r="K903" s="87"/>
      <c r="L903" s="82"/>
      <c r="M903" s="83"/>
      <c r="N903" s="84"/>
      <c r="O903" s="85"/>
      <c r="P903" s="7">
        <f t="shared" si="137"/>
        <v>969</v>
      </c>
      <c r="Q903" s="8"/>
    </row>
    <row r="904" spans="1:17" s="9" customFormat="1" x14ac:dyDescent="0.25">
      <c r="A904" s="1"/>
      <c r="B904" s="129"/>
      <c r="C904" s="130"/>
      <c r="D904" s="130"/>
      <c r="E904" s="131"/>
      <c r="F904" s="132"/>
      <c r="G904" s="80"/>
      <c r="H904" s="80"/>
      <c r="I904" s="81"/>
      <c r="J904" s="64"/>
      <c r="K904" s="87"/>
      <c r="L904" s="82"/>
      <c r="M904" s="83"/>
      <c r="N904" s="84"/>
      <c r="O904" s="85"/>
      <c r="P904" s="7">
        <f t="shared" si="137"/>
        <v>970</v>
      </c>
      <c r="Q904" s="8"/>
    </row>
    <row r="905" spans="1:17" s="9" customFormat="1" x14ac:dyDescent="0.25">
      <c r="A905" s="1"/>
      <c r="B905" s="129"/>
      <c r="C905" s="130"/>
      <c r="D905" s="130"/>
      <c r="E905" s="131"/>
      <c r="F905" s="132"/>
      <c r="G905" s="80"/>
      <c r="H905" s="80"/>
      <c r="I905" s="81"/>
      <c r="J905" s="64"/>
      <c r="K905" s="87"/>
      <c r="L905" s="82"/>
      <c r="M905" s="83"/>
      <c r="N905" s="84"/>
      <c r="O905" s="85"/>
      <c r="P905" s="7">
        <f t="shared" si="137"/>
        <v>971</v>
      </c>
      <c r="Q905" s="8"/>
    </row>
    <row r="906" spans="1:17" s="9" customFormat="1" x14ac:dyDescent="0.25">
      <c r="A906" s="1"/>
      <c r="B906" s="129"/>
      <c r="C906" s="130"/>
      <c r="D906" s="130"/>
      <c r="E906" s="131"/>
      <c r="F906" s="132"/>
      <c r="G906" s="80"/>
      <c r="H906" s="80"/>
      <c r="I906" s="81"/>
      <c r="J906" s="64"/>
      <c r="K906" s="87"/>
      <c r="L906" s="82"/>
      <c r="M906" s="83"/>
      <c r="N906" s="84"/>
      <c r="O906" s="85"/>
      <c r="P906" s="7">
        <f t="shared" si="137"/>
        <v>972</v>
      </c>
      <c r="Q906" s="8"/>
    </row>
    <row r="907" spans="1:17" s="9" customFormat="1" x14ac:dyDescent="0.25">
      <c r="A907" s="1"/>
      <c r="B907" s="129"/>
      <c r="C907" s="130"/>
      <c r="D907" s="130"/>
      <c r="E907" s="131"/>
      <c r="F907" s="132"/>
      <c r="G907" s="80"/>
      <c r="H907" s="80"/>
      <c r="I907" s="81"/>
      <c r="J907" s="64"/>
      <c r="K907" s="87"/>
      <c r="L907" s="82"/>
      <c r="M907" s="83"/>
      <c r="N907" s="84"/>
      <c r="O907" s="85"/>
      <c r="P907" s="7">
        <f t="shared" si="137"/>
        <v>973</v>
      </c>
      <c r="Q907" s="8"/>
    </row>
    <row r="908" spans="1:17" s="9" customFormat="1" x14ac:dyDescent="0.25">
      <c r="A908" s="1"/>
      <c r="B908" s="129"/>
      <c r="C908" s="130"/>
      <c r="D908" s="130"/>
      <c r="E908" s="131"/>
      <c r="F908" s="132"/>
      <c r="G908" s="80"/>
      <c r="H908" s="80"/>
      <c r="I908" s="81"/>
      <c r="J908" s="64"/>
      <c r="K908" s="87"/>
      <c r="L908" s="82"/>
      <c r="M908" s="83"/>
      <c r="N908" s="84"/>
      <c r="O908" s="85"/>
      <c r="P908" s="7">
        <f t="shared" si="137"/>
        <v>974</v>
      </c>
      <c r="Q908" s="8"/>
    </row>
    <row r="909" spans="1:17" s="9" customFormat="1" x14ac:dyDescent="0.25">
      <c r="A909" s="1"/>
      <c r="B909" s="129"/>
      <c r="C909" s="130"/>
      <c r="D909" s="130"/>
      <c r="E909" s="131"/>
      <c r="F909" s="132"/>
      <c r="G909" s="80"/>
      <c r="H909" s="80"/>
      <c r="I909" s="81"/>
      <c r="J909" s="64"/>
      <c r="K909" s="87"/>
      <c r="L909" s="82"/>
      <c r="M909" s="83"/>
      <c r="N909" s="84"/>
      <c r="O909" s="85"/>
      <c r="P909" s="7">
        <f t="shared" si="137"/>
        <v>975</v>
      </c>
      <c r="Q909" s="8"/>
    </row>
    <row r="910" spans="1:17" s="9" customFormat="1" x14ac:dyDescent="0.25">
      <c r="A910" s="1"/>
      <c r="B910" s="129"/>
      <c r="C910" s="130"/>
      <c r="D910" s="130"/>
      <c r="E910" s="131"/>
      <c r="F910" s="132"/>
      <c r="G910" s="80"/>
      <c r="H910" s="80"/>
      <c r="I910" s="81"/>
      <c r="J910" s="64"/>
      <c r="K910" s="87"/>
      <c r="L910" s="82"/>
      <c r="M910" s="83"/>
      <c r="N910" s="84"/>
      <c r="O910" s="85"/>
      <c r="P910" s="7">
        <f t="shared" si="137"/>
        <v>976</v>
      </c>
      <c r="Q910" s="8"/>
    </row>
    <row r="911" spans="1:17" s="9" customFormat="1" x14ac:dyDescent="0.25">
      <c r="A911" s="1"/>
      <c r="B911" s="129"/>
      <c r="C911" s="130"/>
      <c r="D911" s="130"/>
      <c r="E911" s="131"/>
      <c r="F911" s="132"/>
      <c r="G911" s="80"/>
      <c r="H911" s="80"/>
      <c r="I911" s="81"/>
      <c r="J911" s="64"/>
      <c r="K911" s="87"/>
      <c r="L911" s="82"/>
      <c r="M911" s="83"/>
      <c r="N911" s="84"/>
      <c r="O911" s="85"/>
      <c r="P911" s="7">
        <f t="shared" si="137"/>
        <v>977</v>
      </c>
      <c r="Q911" s="8"/>
    </row>
    <row r="912" spans="1:17" s="9" customFormat="1" x14ac:dyDescent="0.25">
      <c r="A912" s="1"/>
      <c r="B912" s="129"/>
      <c r="C912" s="130"/>
      <c r="D912" s="130"/>
      <c r="E912" s="131"/>
      <c r="F912" s="132"/>
      <c r="G912" s="80"/>
      <c r="H912" s="80"/>
      <c r="I912" s="81"/>
      <c r="J912" s="64"/>
      <c r="K912" s="87"/>
      <c r="L912" s="82"/>
      <c r="M912" s="83"/>
      <c r="N912" s="84"/>
      <c r="O912" s="85"/>
      <c r="P912" s="7">
        <f t="shared" si="137"/>
        <v>978</v>
      </c>
      <c r="Q912" s="8"/>
    </row>
    <row r="913" spans="1:17" s="9" customFormat="1" x14ac:dyDescent="0.25">
      <c r="A913" s="1"/>
      <c r="B913" s="129" t="s">
        <v>26</v>
      </c>
      <c r="C913" s="130"/>
      <c r="D913" s="130"/>
      <c r="E913" s="131"/>
      <c r="F913" s="132" t="s">
        <v>26</v>
      </c>
      <c r="G913" s="80" t="s">
        <v>26</v>
      </c>
      <c r="H913" s="80" t="s">
        <v>26</v>
      </c>
      <c r="I913" s="81" t="s">
        <v>26</v>
      </c>
      <c r="J913" s="64"/>
      <c r="K913" s="87" t="s">
        <v>26</v>
      </c>
      <c r="L913" s="82" t="s">
        <v>26</v>
      </c>
      <c r="M913" s="83" t="s">
        <v>26</v>
      </c>
      <c r="N913" s="84" t="s">
        <v>26</v>
      </c>
      <c r="O913" s="85" t="s">
        <v>26</v>
      </c>
      <c r="P913" s="7">
        <f t="shared" si="137"/>
        <v>979</v>
      </c>
      <c r="Q913" s="8"/>
    </row>
    <row r="914" spans="1:17" s="9" customFormat="1" x14ac:dyDescent="0.25">
      <c r="A914" s="1"/>
      <c r="B914" s="129" t="s">
        <v>26</v>
      </c>
      <c r="C914" s="130"/>
      <c r="D914" s="130"/>
      <c r="E914" s="131"/>
      <c r="F914" s="132" t="s">
        <v>26</v>
      </c>
      <c r="G914" s="80" t="s">
        <v>26</v>
      </c>
      <c r="H914" s="80" t="s">
        <v>26</v>
      </c>
      <c r="I914" s="81" t="s">
        <v>26</v>
      </c>
      <c r="J914" s="64"/>
      <c r="K914" s="87" t="s">
        <v>26</v>
      </c>
      <c r="L914" s="82" t="s">
        <v>26</v>
      </c>
      <c r="M914" s="83" t="s">
        <v>26</v>
      </c>
      <c r="N914" s="84" t="s">
        <v>26</v>
      </c>
      <c r="O914" s="85" t="s">
        <v>26</v>
      </c>
      <c r="P914" s="7">
        <f t="shared" si="137"/>
        <v>980</v>
      </c>
      <c r="Q914" s="8"/>
    </row>
    <row r="915" spans="1:17" s="9" customFormat="1" x14ac:dyDescent="0.25">
      <c r="A915" s="1"/>
      <c r="B915" s="129" t="s">
        <v>26</v>
      </c>
      <c r="C915" s="130"/>
      <c r="D915" s="130"/>
      <c r="E915" s="131"/>
      <c r="F915" s="132" t="s">
        <v>26</v>
      </c>
      <c r="G915" s="80" t="s">
        <v>26</v>
      </c>
      <c r="H915" s="80" t="s">
        <v>26</v>
      </c>
      <c r="I915" s="81" t="s">
        <v>26</v>
      </c>
      <c r="J915" s="64"/>
      <c r="K915" s="87" t="s">
        <v>26</v>
      </c>
      <c r="L915" s="82" t="s">
        <v>26</v>
      </c>
      <c r="M915" s="83" t="s">
        <v>26</v>
      </c>
      <c r="N915" s="84" t="s">
        <v>26</v>
      </c>
      <c r="O915" s="85" t="s">
        <v>26</v>
      </c>
      <c r="P915" s="7">
        <f t="shared" si="137"/>
        <v>981</v>
      </c>
      <c r="Q915" s="8"/>
    </row>
    <row r="916" spans="1:17" s="9" customFormat="1" x14ac:dyDescent="0.25">
      <c r="A916" s="1"/>
      <c r="B916" s="129" t="s">
        <v>26</v>
      </c>
      <c r="C916" s="130"/>
      <c r="D916" s="130"/>
      <c r="E916" s="131"/>
      <c r="F916" s="132" t="s">
        <v>26</v>
      </c>
      <c r="G916" s="80" t="s">
        <v>26</v>
      </c>
      <c r="H916" s="80" t="s">
        <v>26</v>
      </c>
      <c r="I916" s="81" t="s">
        <v>26</v>
      </c>
      <c r="J916" s="64"/>
      <c r="K916" s="87" t="s">
        <v>26</v>
      </c>
      <c r="L916" s="82" t="s">
        <v>26</v>
      </c>
      <c r="M916" s="83" t="s">
        <v>26</v>
      </c>
      <c r="N916" s="84" t="s">
        <v>26</v>
      </c>
      <c r="O916" s="85" t="s">
        <v>26</v>
      </c>
      <c r="P916" s="7">
        <f t="shared" si="137"/>
        <v>982</v>
      </c>
      <c r="Q916" s="8"/>
    </row>
    <row r="917" spans="1:17" s="9" customFormat="1" x14ac:dyDescent="0.25">
      <c r="A917" s="1"/>
      <c r="B917" s="129" t="s">
        <v>26</v>
      </c>
      <c r="C917" s="130"/>
      <c r="D917" s="130"/>
      <c r="E917" s="131"/>
      <c r="F917" s="132" t="s">
        <v>26</v>
      </c>
      <c r="G917" s="80" t="s">
        <v>26</v>
      </c>
      <c r="H917" s="80" t="s">
        <v>26</v>
      </c>
      <c r="I917" s="81" t="s">
        <v>26</v>
      </c>
      <c r="J917" s="64"/>
      <c r="K917" s="87" t="s">
        <v>26</v>
      </c>
      <c r="L917" s="82" t="s">
        <v>26</v>
      </c>
      <c r="M917" s="83" t="s">
        <v>26</v>
      </c>
      <c r="N917" s="84" t="s">
        <v>26</v>
      </c>
      <c r="O917" s="85" t="s">
        <v>26</v>
      </c>
      <c r="P917" s="7">
        <f t="shared" si="137"/>
        <v>983</v>
      </c>
      <c r="Q917" s="8"/>
    </row>
    <row r="918" spans="1:17" s="9" customFormat="1" x14ac:dyDescent="0.25">
      <c r="A918" s="1"/>
      <c r="B918" s="129" t="s">
        <v>26</v>
      </c>
      <c r="C918" s="130"/>
      <c r="D918" s="130"/>
      <c r="E918" s="131"/>
      <c r="F918" s="132" t="s">
        <v>26</v>
      </c>
      <c r="G918" s="80" t="s">
        <v>26</v>
      </c>
      <c r="H918" s="80" t="s">
        <v>26</v>
      </c>
      <c r="I918" s="81" t="s">
        <v>26</v>
      </c>
      <c r="J918" s="64"/>
      <c r="K918" s="87" t="s">
        <v>26</v>
      </c>
      <c r="L918" s="82" t="s">
        <v>26</v>
      </c>
      <c r="M918" s="83" t="s">
        <v>26</v>
      </c>
      <c r="N918" s="84" t="s">
        <v>26</v>
      </c>
      <c r="O918" s="85" t="s">
        <v>26</v>
      </c>
      <c r="P918" s="7">
        <f t="shared" si="137"/>
        <v>984</v>
      </c>
      <c r="Q918" s="8"/>
    </row>
    <row r="919" spans="1:17" s="9" customFormat="1" x14ac:dyDescent="0.25">
      <c r="A919" s="1"/>
      <c r="B919" s="129" t="s">
        <v>26</v>
      </c>
      <c r="C919" s="130"/>
      <c r="D919" s="130"/>
      <c r="E919" s="131"/>
      <c r="F919" s="132" t="s">
        <v>26</v>
      </c>
      <c r="G919" s="80" t="s">
        <v>26</v>
      </c>
      <c r="H919" s="80" t="s">
        <v>26</v>
      </c>
      <c r="I919" s="81" t="s">
        <v>26</v>
      </c>
      <c r="J919" s="64"/>
      <c r="K919" s="87" t="s">
        <v>26</v>
      </c>
      <c r="L919" s="82" t="s">
        <v>26</v>
      </c>
      <c r="M919" s="83" t="s">
        <v>26</v>
      </c>
      <c r="N919" s="84" t="s">
        <v>26</v>
      </c>
      <c r="O919" s="85" t="s">
        <v>26</v>
      </c>
      <c r="P919" s="7">
        <f t="shared" si="137"/>
        <v>985</v>
      </c>
      <c r="Q919" s="8"/>
    </row>
    <row r="920" spans="1:17" s="9" customFormat="1" x14ac:dyDescent="0.25">
      <c r="A920" s="1"/>
      <c r="B920" s="129" t="s">
        <v>26</v>
      </c>
      <c r="C920" s="130"/>
      <c r="D920" s="130"/>
      <c r="E920" s="131"/>
      <c r="F920" s="132" t="s">
        <v>26</v>
      </c>
      <c r="G920" s="80" t="s">
        <v>26</v>
      </c>
      <c r="H920" s="80" t="s">
        <v>26</v>
      </c>
      <c r="I920" s="81" t="s">
        <v>26</v>
      </c>
      <c r="J920" s="64"/>
      <c r="K920" s="87" t="s">
        <v>26</v>
      </c>
      <c r="L920" s="82" t="s">
        <v>26</v>
      </c>
      <c r="M920" s="83" t="s">
        <v>26</v>
      </c>
      <c r="N920" s="84" t="s">
        <v>26</v>
      </c>
      <c r="O920" s="85" t="s">
        <v>26</v>
      </c>
      <c r="P920" s="7">
        <f t="shared" si="137"/>
        <v>986</v>
      </c>
      <c r="Q920" s="8"/>
    </row>
    <row r="921" spans="1:17" s="9" customFormat="1" ht="15.75" thickBot="1" x14ac:dyDescent="0.3">
      <c r="A921" s="1"/>
      <c r="B921" s="122" t="s">
        <v>26</v>
      </c>
      <c r="C921" s="123"/>
      <c r="D921" s="123"/>
      <c r="E921" s="124"/>
      <c r="F921" s="133" t="s">
        <v>26</v>
      </c>
      <c r="G921" s="94" t="s">
        <v>26</v>
      </c>
      <c r="H921" s="94" t="s">
        <v>26</v>
      </c>
      <c r="I921" s="95" t="s">
        <v>26</v>
      </c>
      <c r="J921" s="64"/>
      <c r="K921" s="96" t="s">
        <v>26</v>
      </c>
      <c r="L921" s="97" t="s">
        <v>26</v>
      </c>
      <c r="M921" s="98" t="s">
        <v>26</v>
      </c>
      <c r="N921" s="99" t="s">
        <v>26</v>
      </c>
      <c r="O921" s="100" t="s">
        <v>26</v>
      </c>
      <c r="P921" s="7">
        <f t="shared" si="137"/>
        <v>987</v>
      </c>
      <c r="Q921" s="8"/>
    </row>
    <row r="922" spans="1:17" s="9" customFormat="1" ht="16.5" thickTop="1" thickBot="1" x14ac:dyDescent="0.3">
      <c r="A922" s="1"/>
      <c r="B922" s="101"/>
      <c r="C922" s="101"/>
      <c r="D922" s="101"/>
      <c r="E922" s="101"/>
      <c r="F922" s="101"/>
      <c r="G922" s="101"/>
      <c r="H922" s="128" t="s">
        <v>50</v>
      </c>
      <c r="I922" s="103">
        <f>SUM(I896:I921)</f>
        <v>450</v>
      </c>
      <c r="J922" s="104"/>
      <c r="K922" s="105">
        <f>SUM(K896:K921)</f>
        <v>0.71865697384727423</v>
      </c>
      <c r="L922" s="106"/>
      <c r="M922" s="107"/>
      <c r="N922" s="108"/>
      <c r="O922" s="105">
        <f>SUM(O896:O921)</f>
        <v>0</v>
      </c>
      <c r="P922" s="7">
        <f t="shared" si="137"/>
        <v>988</v>
      </c>
      <c r="Q922" s="8"/>
    </row>
    <row r="923" spans="1:17" s="9" customFormat="1" ht="16.5" customHeight="1" thickTop="1" thickBot="1" x14ac:dyDescent="0.3">
      <c r="A923" s="1"/>
      <c r="B923" s="58" t="s">
        <v>51</v>
      </c>
      <c r="C923" s="109"/>
      <c r="D923" s="109"/>
      <c r="E923" s="109"/>
      <c r="F923" s="109"/>
      <c r="G923" s="109"/>
      <c r="H923" s="110"/>
      <c r="I923" s="111"/>
      <c r="J923" s="60"/>
      <c r="K923" s="134" t="s">
        <v>14</v>
      </c>
      <c r="L923" s="61" t="s">
        <v>15</v>
      </c>
      <c r="M923" s="61" t="s">
        <v>16</v>
      </c>
      <c r="N923" s="61" t="s">
        <v>17</v>
      </c>
      <c r="O923" s="61" t="s">
        <v>18</v>
      </c>
      <c r="P923" s="7">
        <f t="shared" si="137"/>
        <v>989</v>
      </c>
      <c r="Q923" s="8"/>
    </row>
    <row r="924" spans="1:17" s="9" customFormat="1" ht="22.5" customHeight="1" thickTop="1" thickBot="1" x14ac:dyDescent="0.3">
      <c r="A924" s="1"/>
      <c r="B924" s="112" t="s">
        <v>52</v>
      </c>
      <c r="C924" s="113"/>
      <c r="D924" s="113"/>
      <c r="E924" s="114"/>
      <c r="F924" s="115" t="s">
        <v>42</v>
      </c>
      <c r="G924" s="63" t="s">
        <v>20</v>
      </c>
      <c r="H924" s="63" t="s">
        <v>34</v>
      </c>
      <c r="I924" s="63" t="s">
        <v>34</v>
      </c>
      <c r="J924" s="28"/>
      <c r="K924" s="135"/>
      <c r="L924" s="61"/>
      <c r="M924" s="61"/>
      <c r="N924" s="61"/>
      <c r="O924" s="61"/>
      <c r="P924" s="7">
        <f t="shared" si="137"/>
        <v>990</v>
      </c>
      <c r="Q924" s="8"/>
    </row>
    <row r="925" spans="1:17" s="9" customFormat="1" ht="15.75" thickTop="1" x14ac:dyDescent="0.25">
      <c r="A925" s="1"/>
      <c r="B925" s="136"/>
      <c r="C925" s="137"/>
      <c r="D925" s="137"/>
      <c r="E925" s="138"/>
      <c r="F925" s="139"/>
      <c r="G925" s="69"/>
      <c r="H925" s="69"/>
      <c r="I925" s="81"/>
      <c r="J925" s="64"/>
      <c r="K925" s="70"/>
      <c r="L925" s="117"/>
      <c r="M925" s="118"/>
      <c r="N925" s="119"/>
      <c r="O925" s="120"/>
      <c r="P925" s="7">
        <f t="shared" si="137"/>
        <v>991</v>
      </c>
      <c r="Q925" s="8">
        <f t="shared" ref="Q925" si="149">+Q896</f>
        <v>929</v>
      </c>
    </row>
    <row r="926" spans="1:17" s="9" customFormat="1" ht="15.75" thickBot="1" x14ac:dyDescent="0.3">
      <c r="A926" s="1"/>
      <c r="B926" s="140" t="s">
        <v>26</v>
      </c>
      <c r="C926" s="141"/>
      <c r="D926" s="141"/>
      <c r="E926" s="142"/>
      <c r="F926" s="143">
        <v>0</v>
      </c>
      <c r="G926" s="144" t="s">
        <v>26</v>
      </c>
      <c r="H926" s="143">
        <v>0</v>
      </c>
      <c r="I926" s="143">
        <v>0</v>
      </c>
      <c r="J926" s="64"/>
      <c r="K926" s="145" t="s">
        <v>26</v>
      </c>
      <c r="L926" s="146" t="s">
        <v>26</v>
      </c>
      <c r="M926" s="147" t="s">
        <v>26</v>
      </c>
      <c r="N926" s="143">
        <v>0</v>
      </c>
      <c r="O926" s="143">
        <v>0</v>
      </c>
      <c r="P926" s="7">
        <f t="shared" si="137"/>
        <v>992</v>
      </c>
      <c r="Q926" s="8"/>
    </row>
    <row r="927" spans="1:17" s="9" customFormat="1" ht="16.5" thickTop="1" thickBot="1" x14ac:dyDescent="0.3">
      <c r="A927" s="1"/>
      <c r="B927" s="101"/>
      <c r="C927" s="101"/>
      <c r="D927" s="101"/>
      <c r="E927" s="101"/>
      <c r="F927" s="101"/>
      <c r="G927" s="101"/>
      <c r="H927" s="128" t="s">
        <v>53</v>
      </c>
      <c r="I927" s="103">
        <f>SUM(I925:I926)</f>
        <v>0</v>
      </c>
      <c r="J927" s="28"/>
      <c r="K927" s="148">
        <f>SUM(K925:K926)</f>
        <v>0</v>
      </c>
      <c r="L927" s="149"/>
      <c r="M927" s="150"/>
      <c r="N927" s="151"/>
      <c r="O927" s="148">
        <f>SUM(O925:O926)</f>
        <v>0</v>
      </c>
      <c r="P927" s="7">
        <f t="shared" si="137"/>
        <v>993</v>
      </c>
      <c r="Q927" s="8"/>
    </row>
    <row r="928" spans="1:17" s="9" customFormat="1" ht="16.5" thickTop="1" thickBot="1" x14ac:dyDescent="0.3">
      <c r="A928" s="1"/>
      <c r="B928" s="28"/>
      <c r="C928" s="28"/>
      <c r="D928" s="28"/>
      <c r="E928" s="152"/>
      <c r="F928" s="152"/>
      <c r="G928" s="152"/>
      <c r="H928" s="153"/>
      <c r="I928" s="154"/>
      <c r="J928" s="28"/>
      <c r="K928" s="155"/>
      <c r="L928" s="156"/>
      <c r="M928" s="156"/>
      <c r="N928" s="156"/>
      <c r="O928" s="157"/>
      <c r="P928" s="7">
        <f t="shared" ref="P928:P991" si="150">+P927+1</f>
        <v>994</v>
      </c>
      <c r="Q928" s="8"/>
    </row>
    <row r="929" spans="1:17" s="9" customFormat="1" ht="16.5" customHeight="1" thickTop="1" thickBot="1" x14ac:dyDescent="0.3">
      <c r="A929" s="1"/>
      <c r="B929" s="28"/>
      <c r="C929" s="28"/>
      <c r="D929" s="158"/>
      <c r="E929" s="159" t="s">
        <v>54</v>
      </c>
      <c r="F929" s="159"/>
      <c r="G929" s="159"/>
      <c r="H929" s="159"/>
      <c r="I929" s="160">
        <f>I877+I893+I922+I927</f>
        <v>626.16800000000001</v>
      </c>
      <c r="J929" s="28"/>
      <c r="K929" s="161"/>
      <c r="L929" s="162"/>
      <c r="M929" s="162"/>
      <c r="N929" s="162"/>
      <c r="O929" s="163"/>
      <c r="P929" s="7">
        <f t="shared" si="150"/>
        <v>995</v>
      </c>
      <c r="Q929" s="8"/>
    </row>
    <row r="930" spans="1:17" s="9" customFormat="1" ht="16.5" thickTop="1" thickBot="1" x14ac:dyDescent="0.3">
      <c r="A930" s="1"/>
      <c r="B930" s="28"/>
      <c r="C930" s="28"/>
      <c r="D930" s="158"/>
      <c r="E930" s="164" t="s">
        <v>55</v>
      </c>
      <c r="F930" s="164"/>
      <c r="G930" s="164"/>
      <c r="H930" s="165">
        <v>0.2</v>
      </c>
      <c r="I930" s="166">
        <f>I929*H930</f>
        <v>125.23360000000001</v>
      </c>
      <c r="J930" s="28"/>
      <c r="K930" s="167"/>
      <c r="L930" s="168"/>
      <c r="M930" s="168"/>
      <c r="N930" s="168"/>
      <c r="O930" s="169"/>
      <c r="P930" s="7">
        <f t="shared" si="150"/>
        <v>996</v>
      </c>
      <c r="Q930" s="8"/>
    </row>
    <row r="931" spans="1:17" s="9" customFormat="1" ht="16.5" thickTop="1" thickBot="1" x14ac:dyDescent="0.3">
      <c r="A931" s="1"/>
      <c r="B931" s="28"/>
      <c r="C931" s="28"/>
      <c r="D931" s="158"/>
      <c r="E931" s="170" t="s">
        <v>56</v>
      </c>
      <c r="F931" s="170"/>
      <c r="G931" s="170"/>
      <c r="H931" s="171">
        <v>0</v>
      </c>
      <c r="I931" s="166">
        <v>0</v>
      </c>
      <c r="J931" s="28"/>
      <c r="K931" s="172">
        <f>+K877+K893+K922+K927</f>
        <v>1</v>
      </c>
      <c r="L931" s="173"/>
      <c r="M931" s="174"/>
      <c r="N931" s="175"/>
      <c r="O931" s="172">
        <f>+O877+O893+O922+O927</f>
        <v>0</v>
      </c>
      <c r="P931" s="7">
        <f t="shared" si="150"/>
        <v>997</v>
      </c>
      <c r="Q931" s="8"/>
    </row>
    <row r="932" spans="1:17" s="9" customFormat="1" ht="16.5" thickTop="1" thickBot="1" x14ac:dyDescent="0.3">
      <c r="A932" s="1"/>
      <c r="B932" s="28" t="s">
        <v>27</v>
      </c>
      <c r="C932" s="28"/>
      <c r="D932" s="158"/>
      <c r="E932" s="170" t="s">
        <v>57</v>
      </c>
      <c r="F932" s="170"/>
      <c r="G932" s="170"/>
      <c r="H932" s="170"/>
      <c r="I932" s="166">
        <f>+I929+I930</f>
        <v>751.40160000000003</v>
      </c>
      <c r="J932" s="28"/>
      <c r="K932" s="176" t="s">
        <v>58</v>
      </c>
      <c r="L932" s="177"/>
      <c r="M932" s="178"/>
      <c r="N932" s="179"/>
      <c r="O932" s="176" t="s">
        <v>59</v>
      </c>
      <c r="P932" s="7">
        <f t="shared" si="150"/>
        <v>998</v>
      </c>
      <c r="Q932" s="8"/>
    </row>
    <row r="933" spans="1:17" s="9" customFormat="1" ht="16.5" thickTop="1" thickBot="1" x14ac:dyDescent="0.3">
      <c r="A933" s="1"/>
      <c r="B933" s="28" t="s">
        <v>27</v>
      </c>
      <c r="C933" s="28"/>
      <c r="D933" s="158"/>
      <c r="E933" s="180" t="s">
        <v>60</v>
      </c>
      <c r="F933" s="181"/>
      <c r="G933" s="181"/>
      <c r="H933" s="182"/>
      <c r="I933" s="183">
        <f>ROUND(I932,2)</f>
        <v>751.4</v>
      </c>
      <c r="J933" s="152"/>
      <c r="K933" s="184"/>
      <c r="L933" s="185"/>
      <c r="M933" s="184"/>
      <c r="N933" s="185"/>
      <c r="O933" s="185"/>
      <c r="P933" s="7">
        <f t="shared" si="150"/>
        <v>999</v>
      </c>
      <c r="Q933" s="8"/>
    </row>
    <row r="934" spans="1:17" s="9" customFormat="1" ht="15.75" thickTop="1" x14ac:dyDescent="0.25">
      <c r="A934" s="1"/>
      <c r="B934" s="5"/>
      <c r="C934" s="5"/>
      <c r="D934" s="28"/>
      <c r="E934" s="101"/>
      <c r="F934" s="101"/>
      <c r="G934" s="101"/>
      <c r="H934" s="186"/>
      <c r="I934" s="101"/>
      <c r="J934" s="28"/>
      <c r="K934" s="14"/>
      <c r="L934" s="15"/>
      <c r="M934" s="14"/>
      <c r="N934" s="15"/>
      <c r="O934" s="15"/>
      <c r="P934" s="7">
        <f t="shared" si="150"/>
        <v>1000</v>
      </c>
      <c r="Q934" s="8"/>
    </row>
    <row r="935" spans="1:17" s="9" customFormat="1" x14ac:dyDescent="0.25">
      <c r="A935" s="1"/>
      <c r="B935" s="5"/>
      <c r="C935" s="5"/>
      <c r="D935" s="28"/>
      <c r="E935" s="101"/>
      <c r="F935" s="101"/>
      <c r="G935" s="101"/>
      <c r="H935" s="186"/>
      <c r="I935" s="101"/>
      <c r="J935" s="28"/>
      <c r="K935" s="14"/>
      <c r="L935" s="15"/>
      <c r="M935" s="14"/>
      <c r="N935" s="15"/>
      <c r="O935" s="15"/>
      <c r="P935" s="7">
        <f t="shared" si="150"/>
        <v>1001</v>
      </c>
      <c r="Q935" s="8"/>
    </row>
    <row r="936" spans="1:17" s="9" customFormat="1" ht="15.75" thickBot="1" x14ac:dyDescent="0.3">
      <c r="A936" s="1"/>
      <c r="B936" s="2"/>
      <c r="C936" s="2"/>
      <c r="D936" s="2"/>
      <c r="E936" s="2"/>
      <c r="F936" s="2"/>
      <c r="G936" s="2"/>
      <c r="H936" s="3"/>
      <c r="I936" s="4"/>
      <c r="J936" s="5"/>
      <c r="K936" s="6"/>
      <c r="L936" s="6"/>
      <c r="M936" s="6"/>
      <c r="N936" s="6"/>
      <c r="O936" s="6"/>
      <c r="P936" s="7"/>
      <c r="Q936" s="8"/>
    </row>
    <row r="937" spans="1:17" s="9" customFormat="1" ht="16.5" thickTop="1" thickBot="1" x14ac:dyDescent="0.3">
      <c r="A937" s="1"/>
      <c r="B937" s="10" t="s">
        <v>0</v>
      </c>
      <c r="C937" s="11" t="str">
        <f>'[1]PRESUPUESTO REFERENCIAL'!$B$6</f>
        <v>CONSTRUCCIÓN DEL MALECÓN EN LA PARROQUIA URBANA SATÉLITE LA AURORA</v>
      </c>
      <c r="D937" s="12"/>
      <c r="E937" s="12"/>
      <c r="F937" s="12"/>
      <c r="G937" s="12"/>
      <c r="H937" s="12"/>
      <c r="I937" s="13"/>
      <c r="J937" s="5"/>
      <c r="K937" s="14"/>
      <c r="L937" s="14"/>
      <c r="M937" s="14"/>
      <c r="N937" s="14"/>
      <c r="O937" s="15"/>
      <c r="P937" s="7"/>
      <c r="Q937" s="8"/>
    </row>
    <row r="938" spans="1:17" s="9" customFormat="1" ht="15.75" thickTop="1" x14ac:dyDescent="0.25">
      <c r="A938" s="1"/>
      <c r="B938" s="16" t="s">
        <v>1</v>
      </c>
      <c r="C938" s="17"/>
      <c r="D938" s="17"/>
      <c r="E938" s="17"/>
      <c r="F938" s="17"/>
      <c r="G938" s="17"/>
      <c r="H938" s="17"/>
      <c r="I938" s="18"/>
      <c r="J938" s="5"/>
      <c r="K938" s="14"/>
      <c r="L938" s="14"/>
      <c r="M938" s="14"/>
      <c r="N938" s="14"/>
      <c r="O938" s="15"/>
      <c r="P938" s="7"/>
      <c r="Q938" s="8"/>
    </row>
    <row r="939" spans="1:17" s="9" customFormat="1" x14ac:dyDescent="0.25">
      <c r="A939" s="1"/>
      <c r="B939" s="5"/>
      <c r="C939" s="5"/>
      <c r="D939" s="5"/>
      <c r="E939" s="5"/>
      <c r="F939" s="5"/>
      <c r="G939" s="19"/>
      <c r="H939" s="19"/>
      <c r="I939" s="19"/>
      <c r="J939" s="5"/>
      <c r="K939" s="14"/>
      <c r="L939" s="14"/>
      <c r="M939" s="14"/>
      <c r="N939" s="14"/>
      <c r="O939" s="15"/>
      <c r="P939" s="7"/>
      <c r="Q939" s="8"/>
    </row>
    <row r="940" spans="1:17" s="9" customFormat="1" x14ac:dyDescent="0.25">
      <c r="A940" s="1"/>
      <c r="B940" s="5"/>
      <c r="C940" s="20" t="s">
        <v>2</v>
      </c>
      <c r="D940" s="21" t="s">
        <v>3</v>
      </c>
      <c r="E940" s="22"/>
      <c r="F940" s="22"/>
      <c r="G940" s="19"/>
      <c r="H940" s="19"/>
      <c r="I940" s="19"/>
      <c r="J940" s="5"/>
      <c r="K940" s="14"/>
      <c r="L940" s="14"/>
      <c r="M940" s="14"/>
      <c r="N940" s="14"/>
      <c r="O940" s="15"/>
      <c r="P940" s="7"/>
      <c r="Q940" s="8"/>
    </row>
    <row r="941" spans="1:17" s="9" customFormat="1" x14ac:dyDescent="0.25">
      <c r="A941" s="1"/>
      <c r="B941" s="5"/>
      <c r="C941" s="20" t="s">
        <v>4</v>
      </c>
      <c r="D941" s="21" t="s">
        <v>5</v>
      </c>
      <c r="E941" s="5"/>
      <c r="F941" s="5"/>
      <c r="G941" s="19"/>
      <c r="H941" s="19"/>
      <c r="I941" s="19"/>
      <c r="J941" s="5"/>
      <c r="K941" s="14"/>
      <c r="L941" s="14"/>
      <c r="M941" s="14"/>
      <c r="N941" s="14"/>
      <c r="O941" s="15"/>
      <c r="P941" s="7"/>
      <c r="Q941" s="8"/>
    </row>
    <row r="942" spans="1:17" s="9" customFormat="1" x14ac:dyDescent="0.25">
      <c r="A942" s="1"/>
      <c r="B942" s="23"/>
      <c r="C942" s="2"/>
      <c r="D942" s="24"/>
      <c r="E942" s="2"/>
      <c r="F942" s="2"/>
      <c r="G942" s="19"/>
      <c r="H942" s="19"/>
      <c r="I942" s="19"/>
      <c r="J942" s="5"/>
      <c r="K942" s="14"/>
      <c r="L942" s="14"/>
      <c r="M942" s="14"/>
      <c r="N942" s="14"/>
      <c r="O942" s="15"/>
      <c r="P942" s="7"/>
      <c r="Q942" s="8"/>
    </row>
    <row r="943" spans="1:17" s="9" customFormat="1" ht="15.75" thickBot="1" x14ac:dyDescent="0.3">
      <c r="A943" s="1"/>
      <c r="B943" s="25" t="s">
        <v>6</v>
      </c>
      <c r="C943" s="26"/>
      <c r="D943" s="26"/>
      <c r="E943" s="26"/>
      <c r="F943" s="26"/>
      <c r="G943" s="26"/>
      <c r="H943" s="26"/>
      <c r="I943" s="27"/>
      <c r="J943" s="28"/>
      <c r="K943" s="29"/>
      <c r="L943" s="30"/>
      <c r="M943" s="30"/>
      <c r="N943" s="30"/>
      <c r="O943" s="31"/>
      <c r="P943" s="7"/>
      <c r="Q943" s="8"/>
    </row>
    <row r="944" spans="1:17" s="9" customFormat="1" ht="15.75" customHeight="1" thickTop="1" x14ac:dyDescent="0.25">
      <c r="A944" s="1"/>
      <c r="B944" s="32"/>
      <c r="C944" s="33"/>
      <c r="D944" s="34"/>
      <c r="E944" s="34"/>
      <c r="F944" s="34"/>
      <c r="G944" s="34"/>
      <c r="H944" s="35"/>
      <c r="I944" s="36" t="s">
        <v>7</v>
      </c>
      <c r="J944" s="37"/>
      <c r="K944" s="38" t="s">
        <v>8</v>
      </c>
      <c r="L944" s="39"/>
      <c r="M944" s="39"/>
      <c r="N944" s="39"/>
      <c r="O944" s="40"/>
      <c r="P944" s="7"/>
      <c r="Q944" s="8"/>
    </row>
    <row r="945" spans="1:17" s="9" customFormat="1" x14ac:dyDescent="0.25">
      <c r="A945" s="1"/>
      <c r="B945" s="41" t="s">
        <v>9</v>
      </c>
      <c r="C945" s="42">
        <f>+'[1]PRESUPUESTO REFERENCIAL'!B1135</f>
        <v>1012</v>
      </c>
      <c r="D945" s="43"/>
      <c r="E945" s="41" t="s">
        <v>10</v>
      </c>
      <c r="F945" s="44" t="str">
        <f>+'[1]PRESUPUESTO REFERENCIAL'!D1135</f>
        <v>u</v>
      </c>
      <c r="G945" s="45"/>
      <c r="H945" s="46" t="s">
        <v>11</v>
      </c>
      <c r="I945" s="47">
        <v>8</v>
      </c>
      <c r="J945" s="37"/>
      <c r="K945" s="48"/>
      <c r="L945" s="49"/>
      <c r="M945" s="49"/>
      <c r="N945" s="49"/>
      <c r="O945" s="50"/>
      <c r="P945" s="7"/>
      <c r="Q945" s="8"/>
    </row>
    <row r="946" spans="1:17" s="9" customFormat="1" ht="15.75" thickBot="1" x14ac:dyDescent="0.3">
      <c r="A946" s="1"/>
      <c r="B946" s="51" t="s">
        <v>12</v>
      </c>
      <c r="C946" s="52" t="str">
        <f>+'[1]PRESUPUESTO REFERENCIAL'!C1135</f>
        <v>ROUTER CORE GB CON PUERTO SFP</v>
      </c>
      <c r="D946" s="53"/>
      <c r="E946" s="53"/>
      <c r="F946" s="53"/>
      <c r="G946" s="53"/>
      <c r="H946" s="53"/>
      <c r="I946" s="54"/>
      <c r="J946" s="28"/>
      <c r="K946" s="55"/>
      <c r="L946" s="56"/>
      <c r="M946" s="56"/>
      <c r="N946" s="56"/>
      <c r="O946" s="57"/>
      <c r="P946" s="7"/>
      <c r="Q946" s="8"/>
    </row>
    <row r="947" spans="1:17" s="9" customFormat="1" ht="16.5" customHeight="1" thickTop="1" thickBot="1" x14ac:dyDescent="0.3">
      <c r="A947" s="1"/>
      <c r="B947" s="58" t="s">
        <v>13</v>
      </c>
      <c r="C947" s="59"/>
      <c r="D947" s="59"/>
      <c r="E947" s="59"/>
      <c r="F947" s="59"/>
      <c r="G947" s="59"/>
      <c r="H947" s="59"/>
      <c r="I947" s="59"/>
      <c r="J947" s="60"/>
      <c r="K947" s="61" t="s">
        <v>14</v>
      </c>
      <c r="L947" s="61" t="s">
        <v>15</v>
      </c>
      <c r="M947" s="61" t="s">
        <v>16</v>
      </c>
      <c r="N947" s="61" t="s">
        <v>17</v>
      </c>
      <c r="O947" s="61" t="s">
        <v>18</v>
      </c>
      <c r="P947" s="7"/>
      <c r="Q947" s="8"/>
    </row>
    <row r="948" spans="1:17" s="9" customFormat="1" ht="22.5" thickTop="1" thickBot="1" x14ac:dyDescent="0.3">
      <c r="A948" s="1"/>
      <c r="B948" s="62" t="s">
        <v>19</v>
      </c>
      <c r="C948" s="62"/>
      <c r="D948" s="62"/>
      <c r="E948" s="63" t="s">
        <v>20</v>
      </c>
      <c r="F948" s="63" t="s">
        <v>21</v>
      </c>
      <c r="G948" s="63" t="s">
        <v>22</v>
      </c>
      <c r="H948" s="63" t="s">
        <v>23</v>
      </c>
      <c r="I948" s="63" t="s">
        <v>24</v>
      </c>
      <c r="J948" s="64"/>
      <c r="K948" s="61"/>
      <c r="L948" s="61"/>
      <c r="M948" s="61"/>
      <c r="N948" s="61"/>
      <c r="O948" s="61"/>
      <c r="P948" s="7">
        <f t="shared" ref="P948" si="151">ROW(A949)+65</f>
        <v>1014</v>
      </c>
      <c r="Q948" s="8"/>
    </row>
    <row r="949" spans="1:17" s="9" customFormat="1" ht="16.5" customHeight="1" thickTop="1" thickBot="1" x14ac:dyDescent="0.3">
      <c r="A949" s="1" t="s">
        <v>25</v>
      </c>
      <c r="B949" s="65" t="str">
        <f>INDEX([1]EQUIPOS!$A$3:$I$326,MATCH('APUS2 (1001 - 1053)'!A949,[1]EQUIPOS!$A$3:$A$326,0),2)</f>
        <v>HERRAMIENTA MENOR (5% MO)</v>
      </c>
      <c r="C949" s="66"/>
      <c r="D949" s="67"/>
      <c r="E949" s="68" t="s">
        <v>26</v>
      </c>
      <c r="F949" s="68">
        <v>0.05</v>
      </c>
      <c r="G949" s="68" t="s">
        <v>27</v>
      </c>
      <c r="H949" s="68" t="s">
        <v>26</v>
      </c>
      <c r="I949" s="69">
        <f>I978*5%</f>
        <v>7.208000000000002</v>
      </c>
      <c r="J949" s="64"/>
      <c r="K949" s="70">
        <f>((I949*100%)/$I$1014)</f>
        <v>8.5629294532460279E-3</v>
      </c>
      <c r="L949" s="71">
        <f>INDEX([1]EQUIPOS!$A$3:$I$326,MATCH('APUS2 (1001 - 1053)'!A949,[1]EQUIPOS!$A$3:$A$326,0),6)</f>
        <v>4292100117</v>
      </c>
      <c r="M949" s="72" t="str">
        <f>INDEX([1]EQUIPOS!$A$3:$I$326,MATCH('APUS2 (1001 - 1053)'!A949,[1]EQUIPOS!$A$3:$A$326,0),7)</f>
        <v>NP</v>
      </c>
      <c r="N949" s="73">
        <f>INDEX([1]EQUIPOS!$A$3:$I$326,MATCH('APUS2 (1001 - 1053)'!A949,[1]EQUIPOS!$A$3:$A$326,0),8)</f>
        <v>0</v>
      </c>
      <c r="O949" s="74">
        <f>INDEX([1]EQUIPOS!$A$3:$I$326,MATCH('APUS2 (1001 - 1053)'!A949,[1]EQUIPOS!$A$3:$A$326,0),9)</f>
        <v>0</v>
      </c>
      <c r="P949" s="7">
        <f t="shared" ref="P949:P950" si="152">+P948+1</f>
        <v>1015</v>
      </c>
      <c r="Q949" s="8">
        <f t="shared" ref="Q949" si="153">IF($A949=0," ",$P948)</f>
        <v>1014</v>
      </c>
    </row>
    <row r="950" spans="1:17" s="9" customFormat="1" ht="16.5" thickTop="1" thickBot="1" x14ac:dyDescent="0.3">
      <c r="A950" s="1" t="s">
        <v>75</v>
      </c>
      <c r="B950" s="75" t="str">
        <f>INDEX([1]EQUIPOS!$A$3:$I$326,MATCH('APUS2 (1001 - 1053)'!A950,[1]EQUIPOS!$A$3:$A$326,0),2)</f>
        <v>HERRAMIENTA ESPECIAL</v>
      </c>
      <c r="C950" s="76"/>
      <c r="D950" s="77"/>
      <c r="E950" s="78">
        <v>1</v>
      </c>
      <c r="F950" s="79">
        <f>INDEX([1]EQUIPOS!$A$3:$I$326,MATCH('APUS2 (1001 - 1053)'!A950,[1]EQUIPOS!$A$3:$A$326,0),5)</f>
        <v>0.3</v>
      </c>
      <c r="G950" s="79">
        <f>+E950*F950</f>
        <v>0.3</v>
      </c>
      <c r="H950" s="80">
        <f>I945</f>
        <v>8</v>
      </c>
      <c r="I950" s="81">
        <f>G950*H950</f>
        <v>2.4</v>
      </c>
      <c r="J950" s="64"/>
      <c r="K950" s="70">
        <f t="shared" ref="K950:K951" si="154">((I950*100%)/$I$1014)</f>
        <v>2.8511418823238704E-3</v>
      </c>
      <c r="L950" s="82">
        <f>INDEX([1]EQUIPOS!$A$3:$I$326,MATCH('APUS2 (1001 - 1053)'!A950,[1]EQUIPOS!$A$3:$A$326,0),6)</f>
        <v>4299217233</v>
      </c>
      <c r="M950" s="83" t="str">
        <f>INDEX([1]EQUIPOS!$A$3:$I$326,MATCH('APUS2 (1001 - 1053)'!A950,[1]EQUIPOS!$A$3:$A$326,0),7)</f>
        <v>NP</v>
      </c>
      <c r="N950" s="84">
        <f>INDEX([1]EQUIPOS!$A$3:$I$326,MATCH('APUS2 (1001 - 1053)'!A950,[1]EQUIPOS!$A$3:$A$326,0),8)</f>
        <v>0</v>
      </c>
      <c r="O950" s="85">
        <f>INDEX([1]EQUIPOS!$A$3:$I$326,MATCH('APUS2 (1001 - 1053)'!A950,[1]EQUIPOS!$A$3:$A$326,0),9)</f>
        <v>0</v>
      </c>
      <c r="P950" s="7">
        <f t="shared" si="152"/>
        <v>1016</v>
      </c>
      <c r="Q950" s="8">
        <f t="shared" ref="Q950" si="155">+$Q949</f>
        <v>1014</v>
      </c>
    </row>
    <row r="951" spans="1:17" s="9" customFormat="1" ht="16.5" thickTop="1" thickBot="1" x14ac:dyDescent="0.3">
      <c r="A951" s="1" t="s">
        <v>76</v>
      </c>
      <c r="B951" s="75" t="str">
        <f>INDEX([1]EQUIPOS!$A$3:$I$326,MATCH('APUS2 (1001 - 1053)'!A951,[1]EQUIPOS!$A$3:$A$326,0),2)</f>
        <v>EQUIPO DE PROTECCION PERSONAL</v>
      </c>
      <c r="C951" s="76"/>
      <c r="D951" s="77"/>
      <c r="E951" s="78">
        <v>4</v>
      </c>
      <c r="F951" s="79">
        <f>INDEX([1]EQUIPOS!$A$3:$I$326,MATCH('APUS2 (1001 - 1053)'!A951,[1]EQUIPOS!$A$3:$A$326,0),5)</f>
        <v>0.5</v>
      </c>
      <c r="G951" s="79">
        <f t="shared" ref="G951" si="156">+E951*F951</f>
        <v>2</v>
      </c>
      <c r="H951" s="80">
        <f>I945</f>
        <v>8</v>
      </c>
      <c r="I951" s="81">
        <f>G951*H951</f>
        <v>16</v>
      </c>
      <c r="J951" s="64"/>
      <c r="K951" s="70">
        <f t="shared" si="154"/>
        <v>1.9007612548825804E-2</v>
      </c>
      <c r="L951" s="82">
        <f>INDEX([1]EQUIPOS!$A$3:$I$326,MATCH('APUS2 (1001 - 1053)'!A951,[1]EQUIPOS!$A$3:$A$326,0),6)</f>
        <v>4817001110</v>
      </c>
      <c r="M951" s="83" t="str">
        <f>INDEX([1]EQUIPOS!$A$3:$I$326,MATCH('APUS2 (1001 - 1053)'!A951,[1]EQUIPOS!$A$3:$A$326,0),7)</f>
        <v>NP</v>
      </c>
      <c r="N951" s="84">
        <f>INDEX([1]EQUIPOS!$A$3:$I$326,MATCH('APUS2 (1001 - 1053)'!A951,[1]EQUIPOS!$A$3:$A$326,0),8)</f>
        <v>0</v>
      </c>
      <c r="O951" s="85">
        <f>INDEX([1]EQUIPOS!$A$3:$I$326,MATCH('APUS2 (1001 - 1053)'!A951,[1]EQUIPOS!$A$3:$A$326,0),9)</f>
        <v>0</v>
      </c>
      <c r="P951" s="7">
        <f t="shared" si="150"/>
        <v>1017</v>
      </c>
      <c r="Q951" s="8"/>
    </row>
    <row r="952" spans="1:17" s="9" customFormat="1" ht="16.5" thickTop="1" thickBot="1" x14ac:dyDescent="0.3">
      <c r="A952" s="1"/>
      <c r="B952" s="75"/>
      <c r="C952" s="76"/>
      <c r="D952" s="77"/>
      <c r="E952" s="78"/>
      <c r="F952" s="79"/>
      <c r="G952" s="79"/>
      <c r="H952" s="80"/>
      <c r="I952" s="81"/>
      <c r="J952" s="64"/>
      <c r="K952" s="70"/>
      <c r="L952" s="82"/>
      <c r="M952" s="83"/>
      <c r="N952" s="84"/>
      <c r="O952" s="85"/>
      <c r="P952" s="7">
        <f t="shared" si="150"/>
        <v>1018</v>
      </c>
      <c r="Q952" s="8"/>
    </row>
    <row r="953" spans="1:17" s="9" customFormat="1" ht="16.5" thickTop="1" thickBot="1" x14ac:dyDescent="0.3">
      <c r="A953" s="1"/>
      <c r="B953" s="75"/>
      <c r="C953" s="76"/>
      <c r="D953" s="77"/>
      <c r="E953" s="78"/>
      <c r="F953" s="79"/>
      <c r="G953" s="79"/>
      <c r="H953" s="80"/>
      <c r="I953" s="81"/>
      <c r="J953" s="64"/>
      <c r="K953" s="70"/>
      <c r="L953" s="82"/>
      <c r="M953" s="83"/>
      <c r="N953" s="84"/>
      <c r="O953" s="85"/>
      <c r="P953" s="7">
        <f t="shared" si="150"/>
        <v>1019</v>
      </c>
      <c r="Q953" s="8"/>
    </row>
    <row r="954" spans="1:17" s="9" customFormat="1" ht="16.5" thickTop="1" thickBot="1" x14ac:dyDescent="0.3">
      <c r="A954" s="1"/>
      <c r="B954" s="75"/>
      <c r="C954" s="76"/>
      <c r="D954" s="77"/>
      <c r="E954" s="78"/>
      <c r="F954" s="79"/>
      <c r="G954" s="86"/>
      <c r="H954" s="80"/>
      <c r="I954" s="81"/>
      <c r="J954" s="64"/>
      <c r="K954" s="87"/>
      <c r="L954" s="82"/>
      <c r="M954" s="83"/>
      <c r="N954" s="84"/>
      <c r="O954" s="85"/>
      <c r="P954" s="7">
        <f t="shared" si="150"/>
        <v>1020</v>
      </c>
      <c r="Q954" s="8"/>
    </row>
    <row r="955" spans="1:17" s="9" customFormat="1" ht="16.5" thickTop="1" thickBot="1" x14ac:dyDescent="0.3">
      <c r="A955" s="1"/>
      <c r="B955" s="75"/>
      <c r="C955" s="76"/>
      <c r="D955" s="77"/>
      <c r="E955" s="78"/>
      <c r="F955" s="79"/>
      <c r="G955" s="86"/>
      <c r="H955" s="80"/>
      <c r="I955" s="81"/>
      <c r="J955" s="64"/>
      <c r="K955" s="87"/>
      <c r="L955" s="82"/>
      <c r="M955" s="83"/>
      <c r="N955" s="84"/>
      <c r="O955" s="85"/>
      <c r="P955" s="7">
        <f t="shared" si="150"/>
        <v>1021</v>
      </c>
      <c r="Q955" s="8"/>
    </row>
    <row r="956" spans="1:17" s="9" customFormat="1" ht="16.5" thickTop="1" thickBot="1" x14ac:dyDescent="0.3">
      <c r="A956" s="1"/>
      <c r="B956" s="75"/>
      <c r="C956" s="76"/>
      <c r="D956" s="77"/>
      <c r="E956" s="78"/>
      <c r="F956" s="79"/>
      <c r="G956" s="86"/>
      <c r="H956" s="80"/>
      <c r="I956" s="81"/>
      <c r="J956" s="64"/>
      <c r="K956" s="87"/>
      <c r="L956" s="82"/>
      <c r="M956" s="83"/>
      <c r="N956" s="84"/>
      <c r="O956" s="85"/>
      <c r="P956" s="7">
        <f t="shared" si="150"/>
        <v>1022</v>
      </c>
      <c r="Q956" s="8"/>
    </row>
    <row r="957" spans="1:17" s="9" customFormat="1" ht="16.5" thickTop="1" thickBot="1" x14ac:dyDescent="0.3">
      <c r="A957" s="1"/>
      <c r="B957" s="75"/>
      <c r="C957" s="76"/>
      <c r="D957" s="77"/>
      <c r="E957" s="78"/>
      <c r="F957" s="79"/>
      <c r="G957" s="86"/>
      <c r="H957" s="80"/>
      <c r="I957" s="81"/>
      <c r="J957" s="64"/>
      <c r="K957" s="87"/>
      <c r="L957" s="82"/>
      <c r="M957" s="83"/>
      <c r="N957" s="84"/>
      <c r="O957" s="85"/>
      <c r="P957" s="7">
        <f t="shared" si="150"/>
        <v>1023</v>
      </c>
      <c r="Q957" s="8"/>
    </row>
    <row r="958" spans="1:17" s="9" customFormat="1" ht="16.5" thickTop="1" thickBot="1" x14ac:dyDescent="0.3">
      <c r="A958" s="1"/>
      <c r="B958" s="75"/>
      <c r="C958" s="76"/>
      <c r="D958" s="77"/>
      <c r="E958" s="78"/>
      <c r="F958" s="79"/>
      <c r="G958" s="86"/>
      <c r="H958" s="80"/>
      <c r="I958" s="81"/>
      <c r="J958" s="64"/>
      <c r="K958" s="87"/>
      <c r="L958" s="82"/>
      <c r="M958" s="83"/>
      <c r="N958" s="84"/>
      <c r="O958" s="85"/>
      <c r="P958" s="7">
        <f t="shared" si="150"/>
        <v>1024</v>
      </c>
      <c r="Q958" s="8"/>
    </row>
    <row r="959" spans="1:17" s="9" customFormat="1" ht="16.5" thickTop="1" thickBot="1" x14ac:dyDescent="0.3">
      <c r="A959" s="1"/>
      <c r="B959" s="75"/>
      <c r="C959" s="76"/>
      <c r="D959" s="77"/>
      <c r="E959" s="78"/>
      <c r="F959" s="79"/>
      <c r="G959" s="86"/>
      <c r="H959" s="80"/>
      <c r="I959" s="81"/>
      <c r="J959" s="64"/>
      <c r="K959" s="87"/>
      <c r="L959" s="82"/>
      <c r="M959" s="83"/>
      <c r="N959" s="84"/>
      <c r="O959" s="85"/>
      <c r="P959" s="7">
        <f t="shared" si="150"/>
        <v>1025</v>
      </c>
      <c r="Q959" s="8"/>
    </row>
    <row r="960" spans="1:17" s="9" customFormat="1" ht="16.5" thickTop="1" thickBot="1" x14ac:dyDescent="0.3">
      <c r="A960" s="1"/>
      <c r="B960" s="75"/>
      <c r="C960" s="76"/>
      <c r="D960" s="77"/>
      <c r="E960" s="78"/>
      <c r="F960" s="79"/>
      <c r="G960" s="86"/>
      <c r="H960" s="80"/>
      <c r="I960" s="81"/>
      <c r="J960" s="64"/>
      <c r="K960" s="87"/>
      <c r="L960" s="82"/>
      <c r="M960" s="83"/>
      <c r="N960" s="84"/>
      <c r="O960" s="85"/>
      <c r="P960" s="7">
        <f t="shared" si="150"/>
        <v>1026</v>
      </c>
      <c r="Q960" s="8"/>
    </row>
    <row r="961" spans="1:17" s="9" customFormat="1" ht="16.5" thickTop="1" thickBot="1" x14ac:dyDescent="0.3">
      <c r="A961" s="1"/>
      <c r="B961" s="88"/>
      <c r="C961" s="89"/>
      <c r="D961" s="90"/>
      <c r="E961" s="91"/>
      <c r="F961" s="92"/>
      <c r="G961" s="93"/>
      <c r="H961" s="94"/>
      <c r="I961" s="95"/>
      <c r="J961" s="64"/>
      <c r="K961" s="96"/>
      <c r="L961" s="97"/>
      <c r="M961" s="98"/>
      <c r="N961" s="99"/>
      <c r="O961" s="100"/>
      <c r="P961" s="7">
        <f t="shared" si="150"/>
        <v>1027</v>
      </c>
      <c r="Q961" s="8"/>
    </row>
    <row r="962" spans="1:17" s="9" customFormat="1" ht="16.5" thickTop="1" thickBot="1" x14ac:dyDescent="0.3">
      <c r="A962" s="1"/>
      <c r="B962" s="101"/>
      <c r="C962" s="101"/>
      <c r="D962" s="101"/>
      <c r="E962" s="101"/>
      <c r="F962" s="101"/>
      <c r="G962" s="101"/>
      <c r="H962" s="102" t="s">
        <v>29</v>
      </c>
      <c r="I962" s="103">
        <f>SUM(I949:I961)</f>
        <v>25.608000000000004</v>
      </c>
      <c r="J962" s="104"/>
      <c r="K962" s="105">
        <f>SUM(K949:K961)</f>
        <v>3.04216838843957E-2</v>
      </c>
      <c r="L962" s="106"/>
      <c r="M962" s="107"/>
      <c r="N962" s="108"/>
      <c r="O962" s="105">
        <f>SUM(O949:O961)</f>
        <v>0</v>
      </c>
      <c r="P962" s="7">
        <f t="shared" si="150"/>
        <v>1028</v>
      </c>
      <c r="Q962" s="8"/>
    </row>
    <row r="963" spans="1:17" s="9" customFormat="1" ht="16.5" customHeight="1" thickTop="1" thickBot="1" x14ac:dyDescent="0.3">
      <c r="A963" s="1"/>
      <c r="B963" s="58" t="s">
        <v>30</v>
      </c>
      <c r="C963" s="109"/>
      <c r="D963" s="109"/>
      <c r="E963" s="109"/>
      <c r="F963" s="109"/>
      <c r="G963" s="109"/>
      <c r="H963" s="110"/>
      <c r="I963" s="111"/>
      <c r="J963" s="60"/>
      <c r="K963" s="61" t="s">
        <v>14</v>
      </c>
      <c r="L963" s="61" t="s">
        <v>15</v>
      </c>
      <c r="M963" s="61" t="s">
        <v>16</v>
      </c>
      <c r="N963" s="61" t="s">
        <v>17</v>
      </c>
      <c r="O963" s="61" t="s">
        <v>18</v>
      </c>
      <c r="P963" s="7">
        <f t="shared" si="150"/>
        <v>1029</v>
      </c>
      <c r="Q963" s="8"/>
    </row>
    <row r="964" spans="1:17" s="9" customFormat="1" ht="22.5" customHeight="1" thickTop="1" thickBot="1" x14ac:dyDescent="0.3">
      <c r="A964" s="1"/>
      <c r="B964" s="112" t="s">
        <v>31</v>
      </c>
      <c r="C964" s="113"/>
      <c r="D964" s="114"/>
      <c r="E964" s="115" t="s">
        <v>20</v>
      </c>
      <c r="F964" s="115" t="s">
        <v>32</v>
      </c>
      <c r="G964" s="63" t="s">
        <v>33</v>
      </c>
      <c r="H964" s="116" t="s">
        <v>23</v>
      </c>
      <c r="I964" s="116" t="s">
        <v>34</v>
      </c>
      <c r="J964" s="28"/>
      <c r="K964" s="61"/>
      <c r="L964" s="61"/>
      <c r="M964" s="61"/>
      <c r="N964" s="61"/>
      <c r="O964" s="61"/>
      <c r="P964" s="7">
        <f t="shared" si="150"/>
        <v>1030</v>
      </c>
      <c r="Q964" s="8"/>
    </row>
    <row r="965" spans="1:17" s="9" customFormat="1" ht="16.5" customHeight="1" thickTop="1" thickBot="1" x14ac:dyDescent="0.3">
      <c r="A965" s="1" t="s">
        <v>38</v>
      </c>
      <c r="B965" s="65" t="str">
        <f>INDEX([1]SUELDOS!$B$3:$O$294,MATCH('APUS2 (1001 - 1053)'!A965,[1]SUELDOS!$B$3:$B$294,0),2)</f>
        <v>PEON</v>
      </c>
      <c r="C965" s="66"/>
      <c r="D965" s="67"/>
      <c r="E965" s="68">
        <v>1</v>
      </c>
      <c r="F965" s="68">
        <f>INDEX([1]SUELDOS!$B$3:$O$294,MATCH('APUS2 (1001 - 1053)'!A965,[1]SUELDOS!$B$3:$B$294,0),10)</f>
        <v>4.2300000000000004</v>
      </c>
      <c r="G965" s="79">
        <f t="shared" ref="G965:G968" si="157">+E965*F965</f>
        <v>4.2300000000000004</v>
      </c>
      <c r="H965" s="69">
        <f>I945</f>
        <v>8</v>
      </c>
      <c r="I965" s="81">
        <f t="shared" ref="I965:I968" si="158">G965*H965</f>
        <v>33.840000000000003</v>
      </c>
      <c r="J965" s="64"/>
      <c r="K965" s="70">
        <f t="shared" ref="K965:K968" si="159">((I965*100%)/$I$1014)</f>
        <v>4.0201100540766581E-2</v>
      </c>
      <c r="L965" s="117">
        <f>INDEX([1]SUELDOS!$B$3:$O$294,MATCH('APUS2 (1001 - 1053)'!A965,[1]SUELDOS!$B$3:$B$294,0),11)</f>
        <v>851230012</v>
      </c>
      <c r="M965" s="118" t="str">
        <f>INDEX([1]SUELDOS!$B$3:$O$294,MATCH('APUS2 (1001 - 1053)'!A965,[1]SUELDOS!$B$3:$B$294,0),12)</f>
        <v>NP</v>
      </c>
      <c r="N965" s="119">
        <f>INDEX([1]SUELDOS!$B$3:$O$294,MATCH('APUS2 (1001 - 1053)'!A965,[1]SUELDOS!$B$3:$B$294,0),13)</f>
        <v>0</v>
      </c>
      <c r="O965" s="120">
        <f>INDEX([1]SUELDOS!$B$3:$O$294,MATCH('APUS2 (1001 - 1053)'!A965,[1]SUELDOS!$B$3:$B$294,0),14)</f>
        <v>0</v>
      </c>
      <c r="P965" s="7">
        <f t="shared" si="150"/>
        <v>1031</v>
      </c>
      <c r="Q965" s="8">
        <f t="shared" ref="Q965" si="160">+Q949</f>
        <v>1014</v>
      </c>
    </row>
    <row r="966" spans="1:17" s="9" customFormat="1" ht="16.5" customHeight="1" thickTop="1" thickBot="1" x14ac:dyDescent="0.3">
      <c r="A966" s="1" t="s">
        <v>35</v>
      </c>
      <c r="B966" s="75" t="str">
        <f>INDEX([1]SUELDOS!$B$3:$O$294,MATCH('APUS2 (1001 - 1053)'!A966,[1]SUELDOS!$B$3:$B$294,0),2)</f>
        <v xml:space="preserve">ELECTRICISTA O INSTALADOR DE REVESTIMIENTO EN GENERAL </v>
      </c>
      <c r="C966" s="76"/>
      <c r="D966" s="77"/>
      <c r="E966" s="79">
        <v>1</v>
      </c>
      <c r="F966" s="79">
        <f>INDEX([1]SUELDOS!$B$3:$O$294,MATCH('APUS2 (1001 - 1053)'!A966,[1]SUELDOS!$B$3:$B$294,0),10)</f>
        <v>4.28</v>
      </c>
      <c r="G966" s="79">
        <f t="shared" si="157"/>
        <v>4.28</v>
      </c>
      <c r="H966" s="80">
        <f>I945</f>
        <v>8</v>
      </c>
      <c r="I966" s="81">
        <f t="shared" si="158"/>
        <v>34.24</v>
      </c>
      <c r="J966" s="64"/>
      <c r="K966" s="70">
        <f t="shared" si="159"/>
        <v>4.0676290854487221E-2</v>
      </c>
      <c r="L966" s="82">
        <f>INDEX([1]SUELDOS!$B$3:$O$294,MATCH('APUS2 (1001 - 1053)'!A966,[1]SUELDOS!$B$3:$B$294,0),11)</f>
        <v>546110012</v>
      </c>
      <c r="M966" s="82" t="str">
        <f>INDEX([1]SUELDOS!$B$3:$O$294,MATCH('APUS2 (1001 - 1053)'!A966,[1]SUELDOS!$B$3:$B$294,0),12)</f>
        <v>NP</v>
      </c>
      <c r="N966" s="121">
        <f>INDEX([1]SUELDOS!$B$3:$O$294,MATCH('APUS2 (1001 - 1053)'!A966,[1]SUELDOS!$B$3:$B$294,0),13)</f>
        <v>0</v>
      </c>
      <c r="O966" s="85">
        <f>INDEX([1]SUELDOS!$B$3:$O$294,MATCH('APUS2 (1001 - 1053)'!A966,[1]SUELDOS!$B$3:$B$294,0),14)</f>
        <v>0</v>
      </c>
      <c r="P966" s="7">
        <f t="shared" si="150"/>
        <v>1032</v>
      </c>
      <c r="Q966" s="8"/>
    </row>
    <row r="967" spans="1:17" s="9" customFormat="1" ht="16.5" thickTop="1" thickBot="1" x14ac:dyDescent="0.3">
      <c r="A967" s="1" t="s">
        <v>36</v>
      </c>
      <c r="B967" s="75" t="str">
        <f>INDEX([1]SUELDOS!$B$3:$O$294,MATCH('APUS2 (1001 - 1053)'!A967,[1]SUELDOS!$B$3:$B$294,0),2)</f>
        <v>MAESTRO ELECTRICO/LINIERO/SUBESTACIONES</v>
      </c>
      <c r="C967" s="76"/>
      <c r="D967" s="77"/>
      <c r="E967" s="79">
        <v>1</v>
      </c>
      <c r="F967" s="79">
        <f>INDEX([1]SUELDOS!$B$3:$O$294,MATCH('APUS2 (1001 - 1053)'!A967,[1]SUELDOS!$B$3:$B$294,0),10)</f>
        <v>4.75</v>
      </c>
      <c r="G967" s="79">
        <f t="shared" si="157"/>
        <v>4.75</v>
      </c>
      <c r="H967" s="80">
        <f>I945</f>
        <v>8</v>
      </c>
      <c r="I967" s="81">
        <f t="shared" si="158"/>
        <v>38</v>
      </c>
      <c r="J967" s="64"/>
      <c r="K967" s="70">
        <f t="shared" si="159"/>
        <v>4.5143079803461286E-2</v>
      </c>
      <c r="L967" s="82">
        <f>INDEX([1]SUELDOS!$B$3:$O$294,MATCH('APUS2 (1001 - 1053)'!A967,[1]SUELDOS!$B$3:$B$294,0),11)</f>
        <v>851230012</v>
      </c>
      <c r="M967" s="82" t="str">
        <f>INDEX([1]SUELDOS!$B$3:$O$294,MATCH('APUS2 (1001 - 1053)'!A967,[1]SUELDOS!$B$3:$B$294,0),12)</f>
        <v>NP</v>
      </c>
      <c r="N967" s="121">
        <f>INDEX([1]SUELDOS!$B$3:$O$294,MATCH('APUS2 (1001 - 1053)'!A967,[1]SUELDOS!$B$3:$B$294,0),13)</f>
        <v>0</v>
      </c>
      <c r="O967" s="85">
        <f>INDEX([1]SUELDOS!$B$3:$O$294,MATCH('APUS2 (1001 - 1053)'!A967,[1]SUELDOS!$B$3:$B$294,0),14)</f>
        <v>0</v>
      </c>
      <c r="P967" s="7">
        <f t="shared" si="150"/>
        <v>1033</v>
      </c>
      <c r="Q967" s="8"/>
    </row>
    <row r="968" spans="1:17" s="9" customFormat="1" ht="16.5" thickTop="1" thickBot="1" x14ac:dyDescent="0.3">
      <c r="A968" s="1" t="s">
        <v>37</v>
      </c>
      <c r="B968" s="75" t="str">
        <f>INDEX([1]SUELDOS!$B$3:$O$294,MATCH('APUS2 (1001 - 1053)'!A968,[1]SUELDOS!$B$3:$B$294,0),2)</f>
        <v>SUPERVISOR ELECTRICO GENERAL / SUPERVISOR SANITARIO GENERAL</v>
      </c>
      <c r="C968" s="76"/>
      <c r="D968" s="77"/>
      <c r="E968" s="79">
        <v>1</v>
      </c>
      <c r="F968" s="79">
        <f>INDEX([1]SUELDOS!$B$3:$O$294,MATCH('APUS2 (1001 - 1053)'!A968,[1]SUELDOS!$B$3:$B$294,0),10)</f>
        <v>4.76</v>
      </c>
      <c r="G968" s="79">
        <f t="shared" si="157"/>
        <v>4.76</v>
      </c>
      <c r="H968" s="80">
        <f>I945</f>
        <v>8</v>
      </c>
      <c r="I968" s="81">
        <f t="shared" si="158"/>
        <v>38.08</v>
      </c>
      <c r="J968" s="64"/>
      <c r="K968" s="70">
        <f t="shared" si="159"/>
        <v>4.5238117866205414E-2</v>
      </c>
      <c r="L968" s="82">
        <f>INDEX([1]SUELDOS!$B$3:$O$294,MATCH('APUS2 (1001 - 1053)'!A968,[1]SUELDOS!$B$3:$B$294,0),11)</f>
        <v>851230012</v>
      </c>
      <c r="M968" s="82" t="str">
        <f>INDEX([1]SUELDOS!$B$3:$O$294,MATCH('APUS2 (1001 - 1053)'!A968,[1]SUELDOS!$B$3:$B$294,0),12)</f>
        <v>NP</v>
      </c>
      <c r="N968" s="121">
        <f>INDEX([1]SUELDOS!$B$3:$O$294,MATCH('APUS2 (1001 - 1053)'!A968,[1]SUELDOS!$B$3:$B$294,0),13)</f>
        <v>0</v>
      </c>
      <c r="O968" s="85">
        <f>INDEX([1]SUELDOS!$B$3:$O$294,MATCH('APUS2 (1001 - 1053)'!A968,[1]SUELDOS!$B$3:$B$294,0),14)</f>
        <v>0</v>
      </c>
      <c r="P968" s="7">
        <f t="shared" si="150"/>
        <v>1034</v>
      </c>
      <c r="Q968" s="8"/>
    </row>
    <row r="969" spans="1:17" s="9" customFormat="1" ht="16.5" thickTop="1" thickBot="1" x14ac:dyDescent="0.3">
      <c r="A969" s="1"/>
      <c r="B969" s="75"/>
      <c r="C969" s="76"/>
      <c r="D969" s="77"/>
      <c r="E969" s="79"/>
      <c r="F969" s="79"/>
      <c r="G969" s="79"/>
      <c r="H969" s="80"/>
      <c r="I969" s="81"/>
      <c r="J969" s="64"/>
      <c r="K969" s="70"/>
      <c r="L969" s="82"/>
      <c r="M969" s="82"/>
      <c r="N969" s="121"/>
      <c r="O969" s="85"/>
      <c r="P969" s="7">
        <f t="shared" si="150"/>
        <v>1035</v>
      </c>
      <c r="Q969" s="8"/>
    </row>
    <row r="970" spans="1:17" s="9" customFormat="1" ht="16.5" thickTop="1" thickBot="1" x14ac:dyDescent="0.3">
      <c r="A970" s="1"/>
      <c r="B970" s="75"/>
      <c r="C970" s="76"/>
      <c r="D970" s="77"/>
      <c r="E970" s="79"/>
      <c r="F970" s="79"/>
      <c r="G970" s="79"/>
      <c r="H970" s="80"/>
      <c r="I970" s="81"/>
      <c r="J970" s="64"/>
      <c r="K970" s="70"/>
      <c r="L970" s="82"/>
      <c r="M970" s="82"/>
      <c r="N970" s="121"/>
      <c r="O970" s="85"/>
      <c r="P970" s="7">
        <f t="shared" si="150"/>
        <v>1036</v>
      </c>
      <c r="Q970" s="8"/>
    </row>
    <row r="971" spans="1:17" s="9" customFormat="1" ht="16.5" thickTop="1" thickBot="1" x14ac:dyDescent="0.3">
      <c r="A971" s="1"/>
      <c r="B971" s="75"/>
      <c r="C971" s="76"/>
      <c r="D971" s="77"/>
      <c r="E971" s="78"/>
      <c r="F971" s="79"/>
      <c r="G971" s="79"/>
      <c r="H971" s="80"/>
      <c r="I971" s="81"/>
      <c r="J971" s="64"/>
      <c r="K971" s="70"/>
      <c r="L971" s="82"/>
      <c r="M971" s="82"/>
      <c r="N971" s="121"/>
      <c r="O971" s="85"/>
      <c r="P971" s="7">
        <f t="shared" si="150"/>
        <v>1037</v>
      </c>
      <c r="Q971" s="8"/>
    </row>
    <row r="972" spans="1:17" s="9" customFormat="1" ht="16.5" thickTop="1" thickBot="1" x14ac:dyDescent="0.3">
      <c r="A972" s="1"/>
      <c r="B972" s="75"/>
      <c r="C972" s="76"/>
      <c r="D972" s="77"/>
      <c r="E972" s="78"/>
      <c r="F972" s="79"/>
      <c r="G972" s="79"/>
      <c r="H972" s="80"/>
      <c r="I972" s="81"/>
      <c r="J972" s="64"/>
      <c r="K972" s="87"/>
      <c r="L972" s="82"/>
      <c r="M972" s="82"/>
      <c r="N972" s="121"/>
      <c r="O972" s="85"/>
      <c r="P972" s="7">
        <f t="shared" si="150"/>
        <v>1038</v>
      </c>
      <c r="Q972" s="8"/>
    </row>
    <row r="973" spans="1:17" s="9" customFormat="1" ht="16.5" thickTop="1" thickBot="1" x14ac:dyDescent="0.3">
      <c r="A973" s="1"/>
      <c r="B973" s="75"/>
      <c r="C973" s="76"/>
      <c r="D973" s="77"/>
      <c r="E973" s="78"/>
      <c r="F973" s="79"/>
      <c r="G973" s="79"/>
      <c r="H973" s="80"/>
      <c r="I973" s="81"/>
      <c r="J973" s="64"/>
      <c r="K973" s="87"/>
      <c r="L973" s="82"/>
      <c r="M973" s="82"/>
      <c r="N973" s="121"/>
      <c r="O973" s="85"/>
      <c r="P973" s="7">
        <f t="shared" si="150"/>
        <v>1039</v>
      </c>
      <c r="Q973" s="8"/>
    </row>
    <row r="974" spans="1:17" s="9" customFormat="1" ht="16.5" thickTop="1" thickBot="1" x14ac:dyDescent="0.3">
      <c r="A974" s="1"/>
      <c r="B974" s="75"/>
      <c r="C974" s="76"/>
      <c r="D974" s="77"/>
      <c r="E974" s="78"/>
      <c r="F974" s="79"/>
      <c r="G974" s="79"/>
      <c r="H974" s="80"/>
      <c r="I974" s="81"/>
      <c r="J974" s="64"/>
      <c r="K974" s="87"/>
      <c r="L974" s="82"/>
      <c r="M974" s="82"/>
      <c r="N974" s="121"/>
      <c r="O974" s="85"/>
      <c r="P974" s="7">
        <f t="shared" si="150"/>
        <v>1040</v>
      </c>
      <c r="Q974" s="8"/>
    </row>
    <row r="975" spans="1:17" s="9" customFormat="1" ht="16.5" thickTop="1" thickBot="1" x14ac:dyDescent="0.3">
      <c r="A975" s="1"/>
      <c r="B975" s="75"/>
      <c r="C975" s="76"/>
      <c r="D975" s="77"/>
      <c r="E975" s="78"/>
      <c r="F975" s="79"/>
      <c r="G975" s="79"/>
      <c r="H975" s="80"/>
      <c r="I975" s="81"/>
      <c r="J975" s="64"/>
      <c r="K975" s="87"/>
      <c r="L975" s="82"/>
      <c r="M975" s="82"/>
      <c r="N975" s="121"/>
      <c r="O975" s="85"/>
      <c r="P975" s="7">
        <f t="shared" si="150"/>
        <v>1041</v>
      </c>
      <c r="Q975" s="8"/>
    </row>
    <row r="976" spans="1:17" s="9" customFormat="1" ht="16.5" thickTop="1" thickBot="1" x14ac:dyDescent="0.3">
      <c r="A976" s="1"/>
      <c r="B976" s="75"/>
      <c r="C976" s="76"/>
      <c r="D976" s="77"/>
      <c r="E976" s="78"/>
      <c r="F976" s="79"/>
      <c r="G976" s="79"/>
      <c r="H976" s="80"/>
      <c r="I976" s="81"/>
      <c r="J976" s="64"/>
      <c r="K976" s="87"/>
      <c r="L976" s="82"/>
      <c r="M976" s="82"/>
      <c r="N976" s="121"/>
      <c r="O976" s="85"/>
      <c r="P976" s="7">
        <f t="shared" si="150"/>
        <v>1042</v>
      </c>
      <c r="Q976" s="8"/>
    </row>
    <row r="977" spans="1:17" s="9" customFormat="1" ht="16.5" thickTop="1" thickBot="1" x14ac:dyDescent="0.3">
      <c r="A977" s="1"/>
      <c r="B977" s="122" t="s">
        <v>26</v>
      </c>
      <c r="C977" s="123"/>
      <c r="D977" s="124"/>
      <c r="E977" s="91" t="s">
        <v>26</v>
      </c>
      <c r="F977" s="125" t="s">
        <v>26</v>
      </c>
      <c r="G977" s="126" t="s">
        <v>26</v>
      </c>
      <c r="H977" s="94" t="s">
        <v>26</v>
      </c>
      <c r="I977" s="127" t="s">
        <v>26</v>
      </c>
      <c r="J977" s="64"/>
      <c r="K977" s="96" t="s">
        <v>26</v>
      </c>
      <c r="L977" s="97" t="s">
        <v>26</v>
      </c>
      <c r="M977" s="98" t="s">
        <v>26</v>
      </c>
      <c r="N977" s="99" t="s">
        <v>26</v>
      </c>
      <c r="O977" s="100" t="s">
        <v>26</v>
      </c>
      <c r="P977" s="7">
        <f t="shared" si="150"/>
        <v>1043</v>
      </c>
      <c r="Q977" s="8"/>
    </row>
    <row r="978" spans="1:17" s="9" customFormat="1" ht="16.5" thickTop="1" thickBot="1" x14ac:dyDescent="0.3">
      <c r="A978" s="1"/>
      <c r="B978" s="101"/>
      <c r="C978" s="101"/>
      <c r="D978" s="101"/>
      <c r="E978" s="101"/>
      <c r="F978" s="101"/>
      <c r="G978" s="101"/>
      <c r="H978" s="128" t="s">
        <v>39</v>
      </c>
      <c r="I978" s="103">
        <f>SUM(I965:I977)</f>
        <v>144.16000000000003</v>
      </c>
      <c r="J978" s="104"/>
      <c r="K978" s="105">
        <f>SUM(K965:K977)</f>
        <v>0.17125858906492047</v>
      </c>
      <c r="L978" s="106"/>
      <c r="M978" s="107"/>
      <c r="N978" s="108"/>
      <c r="O978" s="105">
        <f>SUM(O965:O977)</f>
        <v>0</v>
      </c>
      <c r="P978" s="7">
        <f t="shared" si="150"/>
        <v>1044</v>
      </c>
      <c r="Q978" s="8"/>
    </row>
    <row r="979" spans="1:17" s="9" customFormat="1" ht="16.5" customHeight="1" thickTop="1" thickBot="1" x14ac:dyDescent="0.3">
      <c r="A979" s="1"/>
      <c r="B979" s="58" t="s">
        <v>40</v>
      </c>
      <c r="C979" s="109"/>
      <c r="D979" s="109"/>
      <c r="E979" s="109"/>
      <c r="F979" s="109"/>
      <c r="G979" s="109"/>
      <c r="H979" s="110"/>
      <c r="I979" s="111"/>
      <c r="J979" s="60"/>
      <c r="K979" s="61" t="s">
        <v>14</v>
      </c>
      <c r="L979" s="61" t="s">
        <v>15</v>
      </c>
      <c r="M979" s="61" t="s">
        <v>16</v>
      </c>
      <c r="N979" s="61" t="s">
        <v>17</v>
      </c>
      <c r="O979" s="61" t="s">
        <v>18</v>
      </c>
      <c r="P979" s="7">
        <f t="shared" si="150"/>
        <v>1045</v>
      </c>
      <c r="Q979" s="8"/>
    </row>
    <row r="980" spans="1:17" s="9" customFormat="1" ht="22.5" thickTop="1" thickBot="1" x14ac:dyDescent="0.3">
      <c r="A980" s="1"/>
      <c r="B980" s="112" t="s">
        <v>41</v>
      </c>
      <c r="C980" s="113"/>
      <c r="D980" s="113"/>
      <c r="E980" s="114"/>
      <c r="F980" s="63" t="s">
        <v>42</v>
      </c>
      <c r="G980" s="63" t="s">
        <v>20</v>
      </c>
      <c r="H980" s="63" t="s">
        <v>34</v>
      </c>
      <c r="I980" s="63" t="s">
        <v>24</v>
      </c>
      <c r="J980" s="28"/>
      <c r="K980" s="61"/>
      <c r="L980" s="61"/>
      <c r="M980" s="61"/>
      <c r="N980" s="61"/>
      <c r="O980" s="61"/>
      <c r="P980" s="7">
        <f t="shared" si="150"/>
        <v>1046</v>
      </c>
      <c r="Q980" s="8"/>
    </row>
    <row r="981" spans="1:17" s="9" customFormat="1" ht="15.75" customHeight="1" thickTop="1" x14ac:dyDescent="0.25">
      <c r="A981" s="1" t="s">
        <v>109</v>
      </c>
      <c r="B981" s="129" t="str">
        <f>INDEX('[1]MATERIAL-TRANSPORTE'!$A$3:$K$1016,MATCH('APUS2 (1001 - 1053)'!A981,'[1]MATERIAL-TRANSPORTE'!$A$3:$A$1016,0),2)</f>
        <v>ROUTER CORD GB CON PUERTO SFP</v>
      </c>
      <c r="C981" s="130"/>
      <c r="D981" s="130"/>
      <c r="E981" s="131"/>
      <c r="F981" s="132" t="str">
        <f>INDEX('[1]MATERIAL-TRANSPORTE'!$A$3:$K$1016,MATCH('APUS2 (1001 - 1053)'!A981,'[1]MATERIAL-TRANSPORTE'!$A$3:$A$1016,0),6)</f>
        <v>u</v>
      </c>
      <c r="G981" s="80">
        <v>1</v>
      </c>
      <c r="H981" s="80">
        <f>INDEX('[1]MATERIAL-TRANSPORTE'!$A$3:$K$1016,MATCH('APUS2 (1001 - 1053)'!A981,'[1]MATERIAL-TRANSPORTE'!$A$3:$A$1016,0),7)</f>
        <v>672</v>
      </c>
      <c r="I981" s="81">
        <f>G981*H981</f>
        <v>672</v>
      </c>
      <c r="J981" s="64"/>
      <c r="K981" s="70">
        <f t="shared" ref="K981" si="161">((I981*100%)/$I$1014)</f>
        <v>0.79831972705068377</v>
      </c>
      <c r="L981" s="82" t="str">
        <f>INDEX('[1]MATERIAL-TRANSPORTE'!$A$3:$K$1016,MATCH('APUS2 (1001 - 1053)'!A981,'[1]MATERIAL-TRANSPORTE'!$A$3:$A$1016,0),8)</f>
        <v>472110212</v>
      </c>
      <c r="M981" s="83" t="str">
        <f>INDEX('[1]MATERIAL-TRANSPORTE'!$A$3:$K$1016,MATCH('APUS2 (1001 - 1053)'!A981,'[1]MATERIAL-TRANSPORTE'!$A$3:$A$1016,0),9)</f>
        <v>NP</v>
      </c>
      <c r="N981" s="84">
        <f>INDEX('[1]MATERIAL-TRANSPORTE'!$A$3:$K$1016,MATCH('APUS2 (1001 - 1053)'!A981,'[1]MATERIAL-TRANSPORTE'!$A$3:$A$1016,0),10)</f>
        <v>0</v>
      </c>
      <c r="O981" s="85">
        <f>INDEX('[1]MATERIAL-TRANSPORTE'!$A$3:$K$1016,MATCH('APUS2 (1001 - 1053)'!A981,'[1]MATERIAL-TRANSPORTE'!$A$3:$A$1016,0),11)</f>
        <v>0</v>
      </c>
      <c r="P981" s="7">
        <f t="shared" si="150"/>
        <v>1047</v>
      </c>
      <c r="Q981" s="8">
        <f t="shared" ref="Q981" si="162">+Q965</f>
        <v>1014</v>
      </c>
    </row>
    <row r="982" spans="1:17" s="9" customFormat="1" x14ac:dyDescent="0.25">
      <c r="A982" s="1"/>
      <c r="B982" s="129"/>
      <c r="C982" s="130"/>
      <c r="D982" s="130"/>
      <c r="E982" s="131"/>
      <c r="F982" s="132"/>
      <c r="G982" s="80"/>
      <c r="H982" s="80"/>
      <c r="I982" s="81"/>
      <c r="J982" s="64"/>
      <c r="K982" s="87"/>
      <c r="L982" s="82"/>
      <c r="M982" s="83"/>
      <c r="N982" s="84"/>
      <c r="O982" s="85"/>
      <c r="P982" s="7">
        <f t="shared" si="150"/>
        <v>1048</v>
      </c>
      <c r="Q982" s="8"/>
    </row>
    <row r="983" spans="1:17" s="9" customFormat="1" x14ac:dyDescent="0.25">
      <c r="A983" s="1"/>
      <c r="B983" s="129"/>
      <c r="C983" s="130"/>
      <c r="D983" s="130"/>
      <c r="E983" s="131"/>
      <c r="F983" s="132"/>
      <c r="G983" s="80"/>
      <c r="H983" s="80"/>
      <c r="I983" s="81"/>
      <c r="J983" s="64"/>
      <c r="K983" s="87"/>
      <c r="L983" s="82"/>
      <c r="M983" s="83"/>
      <c r="N983" s="84"/>
      <c r="O983" s="85"/>
      <c r="P983" s="7">
        <f t="shared" si="150"/>
        <v>1049</v>
      </c>
      <c r="Q983" s="8"/>
    </row>
    <row r="984" spans="1:17" s="9" customFormat="1" x14ac:dyDescent="0.25">
      <c r="A984" s="1"/>
      <c r="B984" s="129"/>
      <c r="C984" s="130"/>
      <c r="D984" s="130"/>
      <c r="E984" s="131"/>
      <c r="F984" s="132"/>
      <c r="G984" s="80"/>
      <c r="H984" s="80"/>
      <c r="I984" s="81"/>
      <c r="J984" s="64"/>
      <c r="K984" s="87"/>
      <c r="L984" s="82"/>
      <c r="M984" s="83"/>
      <c r="N984" s="84"/>
      <c r="O984" s="85"/>
      <c r="P984" s="7">
        <f t="shared" si="150"/>
        <v>1050</v>
      </c>
      <c r="Q984" s="8"/>
    </row>
    <row r="985" spans="1:17" s="9" customFormat="1" x14ac:dyDescent="0.25">
      <c r="A985" s="1"/>
      <c r="B985" s="129"/>
      <c r="C985" s="130"/>
      <c r="D985" s="130"/>
      <c r="E985" s="131"/>
      <c r="F985" s="132"/>
      <c r="G985" s="80"/>
      <c r="H985" s="80"/>
      <c r="I985" s="81"/>
      <c r="J985" s="64"/>
      <c r="K985" s="87"/>
      <c r="L985" s="82"/>
      <c r="M985" s="83"/>
      <c r="N985" s="84"/>
      <c r="O985" s="85"/>
      <c r="P985" s="7">
        <f t="shared" si="150"/>
        <v>1051</v>
      </c>
      <c r="Q985" s="8"/>
    </row>
    <row r="986" spans="1:17" s="9" customFormat="1" x14ac:dyDescent="0.25">
      <c r="A986" s="1"/>
      <c r="B986" s="129"/>
      <c r="C986" s="130"/>
      <c r="D986" s="130"/>
      <c r="E986" s="131"/>
      <c r="F986" s="132"/>
      <c r="G986" s="80"/>
      <c r="H986" s="80"/>
      <c r="I986" s="81"/>
      <c r="J986" s="64"/>
      <c r="K986" s="87"/>
      <c r="L986" s="82"/>
      <c r="M986" s="83"/>
      <c r="N986" s="84"/>
      <c r="O986" s="85"/>
      <c r="P986" s="7">
        <f t="shared" si="150"/>
        <v>1052</v>
      </c>
      <c r="Q986" s="8"/>
    </row>
    <row r="987" spans="1:17" s="9" customFormat="1" x14ac:dyDescent="0.25">
      <c r="A987" s="1"/>
      <c r="B987" s="129"/>
      <c r="C987" s="130"/>
      <c r="D987" s="130"/>
      <c r="E987" s="131"/>
      <c r="F987" s="132"/>
      <c r="G987" s="80"/>
      <c r="H987" s="80"/>
      <c r="I987" s="81"/>
      <c r="J987" s="64"/>
      <c r="K987" s="87"/>
      <c r="L987" s="82"/>
      <c r="M987" s="83"/>
      <c r="N987" s="84"/>
      <c r="O987" s="85"/>
      <c r="P987" s="7">
        <f t="shared" si="150"/>
        <v>1053</v>
      </c>
      <c r="Q987" s="8"/>
    </row>
    <row r="988" spans="1:17" s="9" customFormat="1" x14ac:dyDescent="0.25">
      <c r="A988" s="1"/>
      <c r="B988" s="129"/>
      <c r="C988" s="130"/>
      <c r="D988" s="130"/>
      <c r="E988" s="131"/>
      <c r="F988" s="132"/>
      <c r="G988" s="80"/>
      <c r="H988" s="80"/>
      <c r="I988" s="81"/>
      <c r="J988" s="64"/>
      <c r="K988" s="87"/>
      <c r="L988" s="82"/>
      <c r="M988" s="83"/>
      <c r="N988" s="84"/>
      <c r="O988" s="85"/>
      <c r="P988" s="7">
        <f t="shared" si="150"/>
        <v>1054</v>
      </c>
      <c r="Q988" s="8"/>
    </row>
    <row r="989" spans="1:17" s="9" customFormat="1" x14ac:dyDescent="0.25">
      <c r="A989" s="1"/>
      <c r="B989" s="129"/>
      <c r="C989" s="130"/>
      <c r="D989" s="130"/>
      <c r="E989" s="131"/>
      <c r="F989" s="132"/>
      <c r="G989" s="80"/>
      <c r="H989" s="80"/>
      <c r="I989" s="81"/>
      <c r="J989" s="64"/>
      <c r="K989" s="87"/>
      <c r="L989" s="82"/>
      <c r="M989" s="83"/>
      <c r="N989" s="84"/>
      <c r="O989" s="85"/>
      <c r="P989" s="7">
        <f t="shared" si="150"/>
        <v>1055</v>
      </c>
      <c r="Q989" s="8"/>
    </row>
    <row r="990" spans="1:17" s="9" customFormat="1" x14ac:dyDescent="0.25">
      <c r="A990" s="1"/>
      <c r="B990" s="129"/>
      <c r="C990" s="130"/>
      <c r="D990" s="130"/>
      <c r="E990" s="131"/>
      <c r="F990" s="132"/>
      <c r="G990" s="80"/>
      <c r="H990" s="80"/>
      <c r="I990" s="81"/>
      <c r="J990" s="64"/>
      <c r="K990" s="87"/>
      <c r="L990" s="82"/>
      <c r="M990" s="83"/>
      <c r="N990" s="84"/>
      <c r="O990" s="85"/>
      <c r="P990" s="7">
        <f t="shared" si="150"/>
        <v>1056</v>
      </c>
      <c r="Q990" s="8"/>
    </row>
    <row r="991" spans="1:17" s="9" customFormat="1" x14ac:dyDescent="0.25">
      <c r="A991" s="1"/>
      <c r="B991" s="129"/>
      <c r="C991" s="130"/>
      <c r="D991" s="130"/>
      <c r="E991" s="131"/>
      <c r="F991" s="132"/>
      <c r="G991" s="80"/>
      <c r="H991" s="80"/>
      <c r="I991" s="81"/>
      <c r="J991" s="64"/>
      <c r="K991" s="87"/>
      <c r="L991" s="82"/>
      <c r="M991" s="83"/>
      <c r="N991" s="84"/>
      <c r="O991" s="85"/>
      <c r="P991" s="7">
        <f t="shared" si="150"/>
        <v>1057</v>
      </c>
      <c r="Q991" s="8"/>
    </row>
    <row r="992" spans="1:17" s="9" customFormat="1" x14ac:dyDescent="0.25">
      <c r="A992" s="1"/>
      <c r="B992" s="129"/>
      <c r="C992" s="130"/>
      <c r="D992" s="130"/>
      <c r="E992" s="131"/>
      <c r="F992" s="132"/>
      <c r="G992" s="80"/>
      <c r="H992" s="80"/>
      <c r="I992" s="81"/>
      <c r="J992" s="64"/>
      <c r="K992" s="87"/>
      <c r="L992" s="82"/>
      <c r="M992" s="83"/>
      <c r="N992" s="84"/>
      <c r="O992" s="85"/>
      <c r="P992" s="7">
        <f t="shared" ref="P992:P1055" si="163">+P991+1</f>
        <v>1058</v>
      </c>
      <c r="Q992" s="8"/>
    </row>
    <row r="993" spans="1:17" s="9" customFormat="1" x14ac:dyDescent="0.25">
      <c r="A993" s="1"/>
      <c r="B993" s="129"/>
      <c r="C993" s="130"/>
      <c r="D993" s="130"/>
      <c r="E993" s="131"/>
      <c r="F993" s="132"/>
      <c r="G993" s="80"/>
      <c r="H993" s="80"/>
      <c r="I993" s="81"/>
      <c r="J993" s="64"/>
      <c r="K993" s="87"/>
      <c r="L993" s="82"/>
      <c r="M993" s="83"/>
      <c r="N993" s="84"/>
      <c r="O993" s="85"/>
      <c r="P993" s="7">
        <f t="shared" si="163"/>
        <v>1059</v>
      </c>
      <c r="Q993" s="8"/>
    </row>
    <row r="994" spans="1:17" s="9" customFormat="1" x14ac:dyDescent="0.25">
      <c r="A994" s="1"/>
      <c r="B994" s="129"/>
      <c r="C994" s="130"/>
      <c r="D994" s="130"/>
      <c r="E994" s="131"/>
      <c r="F994" s="132"/>
      <c r="G994" s="80"/>
      <c r="H994" s="80"/>
      <c r="I994" s="81"/>
      <c r="J994" s="64"/>
      <c r="K994" s="87"/>
      <c r="L994" s="82"/>
      <c r="M994" s="83"/>
      <c r="N994" s="84"/>
      <c r="O994" s="85"/>
      <c r="P994" s="7">
        <f t="shared" si="163"/>
        <v>1060</v>
      </c>
      <c r="Q994" s="8"/>
    </row>
    <row r="995" spans="1:17" s="9" customFormat="1" x14ac:dyDescent="0.25">
      <c r="A995" s="1"/>
      <c r="B995" s="129"/>
      <c r="C995" s="130"/>
      <c r="D995" s="130"/>
      <c r="E995" s="131"/>
      <c r="F995" s="132"/>
      <c r="G995" s="80"/>
      <c r="H995" s="80"/>
      <c r="I995" s="81"/>
      <c r="J995" s="64"/>
      <c r="K995" s="87"/>
      <c r="L995" s="82"/>
      <c r="M995" s="83"/>
      <c r="N995" s="84"/>
      <c r="O995" s="85"/>
      <c r="P995" s="7">
        <f t="shared" si="163"/>
        <v>1061</v>
      </c>
      <c r="Q995" s="8"/>
    </row>
    <row r="996" spans="1:17" s="9" customFormat="1" x14ac:dyDescent="0.25">
      <c r="A996" s="1"/>
      <c r="B996" s="129"/>
      <c r="C996" s="130"/>
      <c r="D996" s="130"/>
      <c r="E996" s="131"/>
      <c r="F996" s="132"/>
      <c r="G996" s="80"/>
      <c r="H996" s="80"/>
      <c r="I996" s="81"/>
      <c r="J996" s="64"/>
      <c r="K996" s="87"/>
      <c r="L996" s="82"/>
      <c r="M996" s="83"/>
      <c r="N996" s="84"/>
      <c r="O996" s="85"/>
      <c r="P996" s="7">
        <f t="shared" si="163"/>
        <v>1062</v>
      </c>
      <c r="Q996" s="8"/>
    </row>
    <row r="997" spans="1:17" s="9" customFormat="1" x14ac:dyDescent="0.25">
      <c r="A997" s="1"/>
      <c r="B997" s="129"/>
      <c r="C997" s="130"/>
      <c r="D997" s="130"/>
      <c r="E997" s="131"/>
      <c r="F997" s="132"/>
      <c r="G997" s="80"/>
      <c r="H997" s="80"/>
      <c r="I997" s="81"/>
      <c r="J997" s="64"/>
      <c r="K997" s="87"/>
      <c r="L997" s="82"/>
      <c r="M997" s="83"/>
      <c r="N997" s="84"/>
      <c r="O997" s="85"/>
      <c r="P997" s="7">
        <f t="shared" si="163"/>
        <v>1063</v>
      </c>
      <c r="Q997" s="8"/>
    </row>
    <row r="998" spans="1:17" s="9" customFormat="1" x14ac:dyDescent="0.25">
      <c r="A998" s="1"/>
      <c r="B998" s="129" t="s">
        <v>26</v>
      </c>
      <c r="C998" s="130"/>
      <c r="D998" s="130"/>
      <c r="E998" s="131"/>
      <c r="F998" s="132" t="s">
        <v>26</v>
      </c>
      <c r="G998" s="80" t="s">
        <v>26</v>
      </c>
      <c r="H998" s="80" t="s">
        <v>26</v>
      </c>
      <c r="I998" s="81" t="s">
        <v>26</v>
      </c>
      <c r="J998" s="64"/>
      <c r="K998" s="87" t="s">
        <v>26</v>
      </c>
      <c r="L998" s="82" t="s">
        <v>26</v>
      </c>
      <c r="M998" s="83" t="s">
        <v>26</v>
      </c>
      <c r="N998" s="84" t="s">
        <v>26</v>
      </c>
      <c r="O998" s="85" t="s">
        <v>26</v>
      </c>
      <c r="P998" s="7">
        <f t="shared" si="163"/>
        <v>1064</v>
      </c>
      <c r="Q998" s="8"/>
    </row>
    <row r="999" spans="1:17" s="9" customFormat="1" x14ac:dyDescent="0.25">
      <c r="A999" s="1"/>
      <c r="B999" s="129" t="s">
        <v>26</v>
      </c>
      <c r="C999" s="130"/>
      <c r="D999" s="130"/>
      <c r="E999" s="131"/>
      <c r="F999" s="132" t="s">
        <v>26</v>
      </c>
      <c r="G999" s="80" t="s">
        <v>26</v>
      </c>
      <c r="H999" s="80" t="s">
        <v>26</v>
      </c>
      <c r="I999" s="81" t="s">
        <v>26</v>
      </c>
      <c r="J999" s="64"/>
      <c r="K999" s="87" t="s">
        <v>26</v>
      </c>
      <c r="L999" s="82" t="s">
        <v>26</v>
      </c>
      <c r="M999" s="83" t="s">
        <v>26</v>
      </c>
      <c r="N999" s="84" t="s">
        <v>26</v>
      </c>
      <c r="O999" s="85" t="s">
        <v>26</v>
      </c>
      <c r="P999" s="7">
        <f t="shared" si="163"/>
        <v>1065</v>
      </c>
      <c r="Q999" s="8"/>
    </row>
    <row r="1000" spans="1:17" s="9" customFormat="1" x14ac:dyDescent="0.25">
      <c r="A1000" s="1"/>
      <c r="B1000" s="129" t="s">
        <v>26</v>
      </c>
      <c r="C1000" s="130"/>
      <c r="D1000" s="130"/>
      <c r="E1000" s="131"/>
      <c r="F1000" s="132" t="s">
        <v>26</v>
      </c>
      <c r="G1000" s="80" t="s">
        <v>26</v>
      </c>
      <c r="H1000" s="80" t="s">
        <v>26</v>
      </c>
      <c r="I1000" s="81" t="s">
        <v>26</v>
      </c>
      <c r="J1000" s="64"/>
      <c r="K1000" s="87" t="s">
        <v>26</v>
      </c>
      <c r="L1000" s="82" t="s">
        <v>26</v>
      </c>
      <c r="M1000" s="83" t="s">
        <v>26</v>
      </c>
      <c r="N1000" s="84" t="s">
        <v>26</v>
      </c>
      <c r="O1000" s="85" t="s">
        <v>26</v>
      </c>
      <c r="P1000" s="7">
        <f t="shared" si="163"/>
        <v>1066</v>
      </c>
      <c r="Q1000" s="8"/>
    </row>
    <row r="1001" spans="1:17" s="9" customFormat="1" x14ac:dyDescent="0.25">
      <c r="A1001" s="1"/>
      <c r="B1001" s="129" t="s">
        <v>26</v>
      </c>
      <c r="C1001" s="130"/>
      <c r="D1001" s="130"/>
      <c r="E1001" s="131"/>
      <c r="F1001" s="132" t="s">
        <v>26</v>
      </c>
      <c r="G1001" s="80" t="s">
        <v>26</v>
      </c>
      <c r="H1001" s="80" t="s">
        <v>26</v>
      </c>
      <c r="I1001" s="81" t="s">
        <v>26</v>
      </c>
      <c r="J1001" s="64"/>
      <c r="K1001" s="87" t="s">
        <v>26</v>
      </c>
      <c r="L1001" s="82" t="s">
        <v>26</v>
      </c>
      <c r="M1001" s="83" t="s">
        <v>26</v>
      </c>
      <c r="N1001" s="84" t="s">
        <v>26</v>
      </c>
      <c r="O1001" s="85" t="s">
        <v>26</v>
      </c>
      <c r="P1001" s="7">
        <f t="shared" si="163"/>
        <v>1067</v>
      </c>
      <c r="Q1001" s="8"/>
    </row>
    <row r="1002" spans="1:17" s="9" customFormat="1" x14ac:dyDescent="0.25">
      <c r="A1002" s="1"/>
      <c r="B1002" s="129" t="s">
        <v>26</v>
      </c>
      <c r="C1002" s="130"/>
      <c r="D1002" s="130"/>
      <c r="E1002" s="131"/>
      <c r="F1002" s="132" t="s">
        <v>26</v>
      </c>
      <c r="G1002" s="80" t="s">
        <v>26</v>
      </c>
      <c r="H1002" s="80" t="s">
        <v>26</v>
      </c>
      <c r="I1002" s="81" t="s">
        <v>26</v>
      </c>
      <c r="J1002" s="64"/>
      <c r="K1002" s="87" t="s">
        <v>26</v>
      </c>
      <c r="L1002" s="82" t="s">
        <v>26</v>
      </c>
      <c r="M1002" s="83" t="s">
        <v>26</v>
      </c>
      <c r="N1002" s="84" t="s">
        <v>26</v>
      </c>
      <c r="O1002" s="85" t="s">
        <v>26</v>
      </c>
      <c r="P1002" s="7">
        <f t="shared" si="163"/>
        <v>1068</v>
      </c>
      <c r="Q1002" s="8"/>
    </row>
    <row r="1003" spans="1:17" s="9" customFormat="1" x14ac:dyDescent="0.25">
      <c r="A1003" s="1"/>
      <c r="B1003" s="129" t="s">
        <v>26</v>
      </c>
      <c r="C1003" s="130"/>
      <c r="D1003" s="130"/>
      <c r="E1003" s="131"/>
      <c r="F1003" s="132" t="s">
        <v>26</v>
      </c>
      <c r="G1003" s="80" t="s">
        <v>26</v>
      </c>
      <c r="H1003" s="80" t="s">
        <v>26</v>
      </c>
      <c r="I1003" s="81" t="s">
        <v>26</v>
      </c>
      <c r="J1003" s="64"/>
      <c r="K1003" s="87" t="s">
        <v>26</v>
      </c>
      <c r="L1003" s="82" t="s">
        <v>26</v>
      </c>
      <c r="M1003" s="83" t="s">
        <v>26</v>
      </c>
      <c r="N1003" s="84" t="s">
        <v>26</v>
      </c>
      <c r="O1003" s="85" t="s">
        <v>26</v>
      </c>
      <c r="P1003" s="7">
        <f t="shared" si="163"/>
        <v>1069</v>
      </c>
      <c r="Q1003" s="8"/>
    </row>
    <row r="1004" spans="1:17" s="9" customFormat="1" x14ac:dyDescent="0.25">
      <c r="A1004" s="1"/>
      <c r="B1004" s="129" t="s">
        <v>26</v>
      </c>
      <c r="C1004" s="130"/>
      <c r="D1004" s="130"/>
      <c r="E1004" s="131"/>
      <c r="F1004" s="132" t="s">
        <v>26</v>
      </c>
      <c r="G1004" s="80" t="s">
        <v>26</v>
      </c>
      <c r="H1004" s="80" t="s">
        <v>26</v>
      </c>
      <c r="I1004" s="81" t="s">
        <v>26</v>
      </c>
      <c r="J1004" s="64"/>
      <c r="K1004" s="87" t="s">
        <v>26</v>
      </c>
      <c r="L1004" s="82" t="s">
        <v>26</v>
      </c>
      <c r="M1004" s="83" t="s">
        <v>26</v>
      </c>
      <c r="N1004" s="84" t="s">
        <v>26</v>
      </c>
      <c r="O1004" s="85" t="s">
        <v>26</v>
      </c>
      <c r="P1004" s="7">
        <f t="shared" si="163"/>
        <v>1070</v>
      </c>
      <c r="Q1004" s="8"/>
    </row>
    <row r="1005" spans="1:17" s="9" customFormat="1" x14ac:dyDescent="0.25">
      <c r="A1005" s="1"/>
      <c r="B1005" s="129" t="s">
        <v>26</v>
      </c>
      <c r="C1005" s="130"/>
      <c r="D1005" s="130"/>
      <c r="E1005" s="131"/>
      <c r="F1005" s="132" t="s">
        <v>26</v>
      </c>
      <c r="G1005" s="80" t="s">
        <v>26</v>
      </c>
      <c r="H1005" s="80" t="s">
        <v>26</v>
      </c>
      <c r="I1005" s="81" t="s">
        <v>26</v>
      </c>
      <c r="J1005" s="64"/>
      <c r="K1005" s="87" t="s">
        <v>26</v>
      </c>
      <c r="L1005" s="82" t="s">
        <v>26</v>
      </c>
      <c r="M1005" s="83" t="s">
        <v>26</v>
      </c>
      <c r="N1005" s="84" t="s">
        <v>26</v>
      </c>
      <c r="O1005" s="85" t="s">
        <v>26</v>
      </c>
      <c r="P1005" s="7">
        <f t="shared" si="163"/>
        <v>1071</v>
      </c>
      <c r="Q1005" s="8"/>
    </row>
    <row r="1006" spans="1:17" s="9" customFormat="1" ht="15.75" thickBot="1" x14ac:dyDescent="0.3">
      <c r="A1006" s="1"/>
      <c r="B1006" s="122" t="s">
        <v>26</v>
      </c>
      <c r="C1006" s="123"/>
      <c r="D1006" s="123"/>
      <c r="E1006" s="124"/>
      <c r="F1006" s="133" t="s">
        <v>26</v>
      </c>
      <c r="G1006" s="94" t="s">
        <v>26</v>
      </c>
      <c r="H1006" s="94" t="s">
        <v>26</v>
      </c>
      <c r="I1006" s="95" t="s">
        <v>26</v>
      </c>
      <c r="J1006" s="64"/>
      <c r="K1006" s="96" t="s">
        <v>26</v>
      </c>
      <c r="L1006" s="97" t="s">
        <v>26</v>
      </c>
      <c r="M1006" s="98" t="s">
        <v>26</v>
      </c>
      <c r="N1006" s="99" t="s">
        <v>26</v>
      </c>
      <c r="O1006" s="100" t="s">
        <v>26</v>
      </c>
      <c r="P1006" s="7">
        <f t="shared" si="163"/>
        <v>1072</v>
      </c>
      <c r="Q1006" s="8"/>
    </row>
    <row r="1007" spans="1:17" s="9" customFormat="1" ht="16.5" thickTop="1" thickBot="1" x14ac:dyDescent="0.3">
      <c r="A1007" s="1"/>
      <c r="B1007" s="101"/>
      <c r="C1007" s="101"/>
      <c r="D1007" s="101"/>
      <c r="E1007" s="101"/>
      <c r="F1007" s="101"/>
      <c r="G1007" s="101"/>
      <c r="H1007" s="128" t="s">
        <v>50</v>
      </c>
      <c r="I1007" s="103">
        <f>SUM(I981:I1006)</f>
        <v>672</v>
      </c>
      <c r="J1007" s="104"/>
      <c r="K1007" s="105">
        <f>SUM(K981:K1006)</f>
        <v>0.79831972705068377</v>
      </c>
      <c r="L1007" s="106"/>
      <c r="M1007" s="107"/>
      <c r="N1007" s="108"/>
      <c r="O1007" s="105">
        <f>SUM(O981:O1006)</f>
        <v>0</v>
      </c>
      <c r="P1007" s="7">
        <f t="shared" si="163"/>
        <v>1073</v>
      </c>
      <c r="Q1007" s="8"/>
    </row>
    <row r="1008" spans="1:17" s="9" customFormat="1" ht="16.5" customHeight="1" thickTop="1" thickBot="1" x14ac:dyDescent="0.3">
      <c r="A1008" s="1"/>
      <c r="B1008" s="58" t="s">
        <v>51</v>
      </c>
      <c r="C1008" s="109"/>
      <c r="D1008" s="109"/>
      <c r="E1008" s="109"/>
      <c r="F1008" s="109"/>
      <c r="G1008" s="109"/>
      <c r="H1008" s="110"/>
      <c r="I1008" s="111"/>
      <c r="J1008" s="60"/>
      <c r="K1008" s="134" t="s">
        <v>14</v>
      </c>
      <c r="L1008" s="61" t="s">
        <v>15</v>
      </c>
      <c r="M1008" s="61" t="s">
        <v>16</v>
      </c>
      <c r="N1008" s="61" t="s">
        <v>17</v>
      </c>
      <c r="O1008" s="61" t="s">
        <v>18</v>
      </c>
      <c r="P1008" s="7">
        <f t="shared" si="163"/>
        <v>1074</v>
      </c>
      <c r="Q1008" s="8"/>
    </row>
    <row r="1009" spans="1:17" s="9" customFormat="1" ht="22.5" customHeight="1" thickTop="1" thickBot="1" x14ac:dyDescent="0.3">
      <c r="A1009" s="1"/>
      <c r="B1009" s="112" t="s">
        <v>52</v>
      </c>
      <c r="C1009" s="113"/>
      <c r="D1009" s="113"/>
      <c r="E1009" s="114"/>
      <c r="F1009" s="115" t="s">
        <v>42</v>
      </c>
      <c r="G1009" s="63" t="s">
        <v>20</v>
      </c>
      <c r="H1009" s="63" t="s">
        <v>34</v>
      </c>
      <c r="I1009" s="63" t="s">
        <v>34</v>
      </c>
      <c r="J1009" s="28"/>
      <c r="K1009" s="135"/>
      <c r="L1009" s="61"/>
      <c r="M1009" s="61"/>
      <c r="N1009" s="61"/>
      <c r="O1009" s="61"/>
      <c r="P1009" s="7">
        <f t="shared" si="163"/>
        <v>1075</v>
      </c>
      <c r="Q1009" s="8"/>
    </row>
    <row r="1010" spans="1:17" s="9" customFormat="1" ht="15.75" thickTop="1" x14ac:dyDescent="0.25">
      <c r="A1010" s="1"/>
      <c r="B1010" s="136"/>
      <c r="C1010" s="137"/>
      <c r="D1010" s="137"/>
      <c r="E1010" s="138"/>
      <c r="F1010" s="139"/>
      <c r="G1010" s="69"/>
      <c r="H1010" s="69"/>
      <c r="I1010" s="81"/>
      <c r="J1010" s="64"/>
      <c r="K1010" s="70"/>
      <c r="L1010" s="117"/>
      <c r="M1010" s="118"/>
      <c r="N1010" s="119"/>
      <c r="O1010" s="120"/>
      <c r="P1010" s="7">
        <f t="shared" si="163"/>
        <v>1076</v>
      </c>
      <c r="Q1010" s="8">
        <f t="shared" ref="Q1010" si="164">+Q981</f>
        <v>1014</v>
      </c>
    </row>
    <row r="1011" spans="1:17" s="9" customFormat="1" ht="15.75" thickBot="1" x14ac:dyDescent="0.3">
      <c r="A1011" s="1"/>
      <c r="B1011" s="140" t="s">
        <v>26</v>
      </c>
      <c r="C1011" s="141"/>
      <c r="D1011" s="141"/>
      <c r="E1011" s="142"/>
      <c r="F1011" s="143">
        <v>0</v>
      </c>
      <c r="G1011" s="144" t="s">
        <v>26</v>
      </c>
      <c r="H1011" s="143">
        <v>0</v>
      </c>
      <c r="I1011" s="143">
        <v>0</v>
      </c>
      <c r="J1011" s="64"/>
      <c r="K1011" s="145" t="s">
        <v>26</v>
      </c>
      <c r="L1011" s="146" t="s">
        <v>26</v>
      </c>
      <c r="M1011" s="147" t="s">
        <v>26</v>
      </c>
      <c r="N1011" s="143">
        <v>0</v>
      </c>
      <c r="O1011" s="143">
        <v>0</v>
      </c>
      <c r="P1011" s="7">
        <f t="shared" si="163"/>
        <v>1077</v>
      </c>
      <c r="Q1011" s="8"/>
    </row>
    <row r="1012" spans="1:17" s="9" customFormat="1" ht="16.5" thickTop="1" thickBot="1" x14ac:dyDescent="0.3">
      <c r="A1012" s="1"/>
      <c r="B1012" s="101"/>
      <c r="C1012" s="101"/>
      <c r="D1012" s="101"/>
      <c r="E1012" s="101"/>
      <c r="F1012" s="101"/>
      <c r="G1012" s="101"/>
      <c r="H1012" s="128" t="s">
        <v>53</v>
      </c>
      <c r="I1012" s="103">
        <f>SUM(I1010:I1011)</f>
        <v>0</v>
      </c>
      <c r="J1012" s="28"/>
      <c r="K1012" s="148">
        <f>SUM(K1010:K1011)</f>
        <v>0</v>
      </c>
      <c r="L1012" s="149"/>
      <c r="M1012" s="150"/>
      <c r="N1012" s="151"/>
      <c r="O1012" s="148">
        <f>SUM(O1010:O1011)</f>
        <v>0</v>
      </c>
      <c r="P1012" s="7">
        <f t="shared" si="163"/>
        <v>1078</v>
      </c>
      <c r="Q1012" s="8"/>
    </row>
    <row r="1013" spans="1:17" s="9" customFormat="1" ht="16.5" thickTop="1" thickBot="1" x14ac:dyDescent="0.3">
      <c r="A1013" s="1"/>
      <c r="B1013" s="28"/>
      <c r="C1013" s="28"/>
      <c r="D1013" s="28"/>
      <c r="E1013" s="152"/>
      <c r="F1013" s="152"/>
      <c r="G1013" s="152"/>
      <c r="H1013" s="153"/>
      <c r="I1013" s="154"/>
      <c r="J1013" s="28"/>
      <c r="K1013" s="155"/>
      <c r="L1013" s="156"/>
      <c r="M1013" s="156"/>
      <c r="N1013" s="156"/>
      <c r="O1013" s="157"/>
      <c r="P1013" s="7">
        <f t="shared" si="163"/>
        <v>1079</v>
      </c>
      <c r="Q1013" s="8"/>
    </row>
    <row r="1014" spans="1:17" s="9" customFormat="1" ht="16.5" customHeight="1" thickTop="1" thickBot="1" x14ac:dyDescent="0.3">
      <c r="A1014" s="1"/>
      <c r="B1014" s="28"/>
      <c r="C1014" s="28"/>
      <c r="D1014" s="158"/>
      <c r="E1014" s="159" t="s">
        <v>54</v>
      </c>
      <c r="F1014" s="159"/>
      <c r="G1014" s="159"/>
      <c r="H1014" s="159"/>
      <c r="I1014" s="160">
        <f>I962+I978+I1007+I1012</f>
        <v>841.76800000000003</v>
      </c>
      <c r="J1014" s="28"/>
      <c r="K1014" s="161"/>
      <c r="L1014" s="162"/>
      <c r="M1014" s="162"/>
      <c r="N1014" s="162"/>
      <c r="O1014" s="163"/>
      <c r="P1014" s="7">
        <f t="shared" si="163"/>
        <v>1080</v>
      </c>
      <c r="Q1014" s="8"/>
    </row>
    <row r="1015" spans="1:17" s="9" customFormat="1" ht="16.5" thickTop="1" thickBot="1" x14ac:dyDescent="0.3">
      <c r="A1015" s="1"/>
      <c r="B1015" s="28"/>
      <c r="C1015" s="28"/>
      <c r="D1015" s="158"/>
      <c r="E1015" s="164" t="s">
        <v>55</v>
      </c>
      <c r="F1015" s="164"/>
      <c r="G1015" s="164"/>
      <c r="H1015" s="165">
        <v>0.2</v>
      </c>
      <c r="I1015" s="166">
        <f>I1014*H1015</f>
        <v>168.35360000000003</v>
      </c>
      <c r="J1015" s="28"/>
      <c r="K1015" s="167"/>
      <c r="L1015" s="168"/>
      <c r="M1015" s="168"/>
      <c r="N1015" s="168"/>
      <c r="O1015" s="169"/>
      <c r="P1015" s="7">
        <f t="shared" si="163"/>
        <v>1081</v>
      </c>
      <c r="Q1015" s="8"/>
    </row>
    <row r="1016" spans="1:17" s="9" customFormat="1" ht="16.5" thickTop="1" thickBot="1" x14ac:dyDescent="0.3">
      <c r="A1016" s="1"/>
      <c r="B1016" s="28"/>
      <c r="C1016" s="28"/>
      <c r="D1016" s="158"/>
      <c r="E1016" s="170" t="s">
        <v>56</v>
      </c>
      <c r="F1016" s="170"/>
      <c r="G1016" s="170"/>
      <c r="H1016" s="171">
        <v>0</v>
      </c>
      <c r="I1016" s="166">
        <v>0</v>
      </c>
      <c r="J1016" s="28"/>
      <c r="K1016" s="172">
        <f>+K962+K978+K1007+K1012</f>
        <v>1</v>
      </c>
      <c r="L1016" s="173"/>
      <c r="M1016" s="174"/>
      <c r="N1016" s="175"/>
      <c r="O1016" s="172">
        <f>+O962+O978+O1007+O1012</f>
        <v>0</v>
      </c>
      <c r="P1016" s="7">
        <f t="shared" si="163"/>
        <v>1082</v>
      </c>
      <c r="Q1016" s="8"/>
    </row>
    <row r="1017" spans="1:17" s="9" customFormat="1" ht="16.5" thickTop="1" thickBot="1" x14ac:dyDescent="0.3">
      <c r="A1017" s="1"/>
      <c r="B1017" s="28" t="s">
        <v>27</v>
      </c>
      <c r="C1017" s="28"/>
      <c r="D1017" s="158"/>
      <c r="E1017" s="170" t="s">
        <v>57</v>
      </c>
      <c r="F1017" s="170"/>
      <c r="G1017" s="170"/>
      <c r="H1017" s="170"/>
      <c r="I1017" s="166">
        <f>+I1014+I1015</f>
        <v>1010.1216000000001</v>
      </c>
      <c r="J1017" s="28"/>
      <c r="K1017" s="176" t="s">
        <v>58</v>
      </c>
      <c r="L1017" s="177"/>
      <c r="M1017" s="178"/>
      <c r="N1017" s="179"/>
      <c r="O1017" s="176" t="s">
        <v>59</v>
      </c>
      <c r="P1017" s="7">
        <f t="shared" si="163"/>
        <v>1083</v>
      </c>
      <c r="Q1017" s="8"/>
    </row>
    <row r="1018" spans="1:17" s="9" customFormat="1" ht="16.5" thickTop="1" thickBot="1" x14ac:dyDescent="0.3">
      <c r="A1018" s="1"/>
      <c r="B1018" s="28" t="s">
        <v>27</v>
      </c>
      <c r="C1018" s="28"/>
      <c r="D1018" s="158"/>
      <c r="E1018" s="180" t="s">
        <v>60</v>
      </c>
      <c r="F1018" s="181"/>
      <c r="G1018" s="181"/>
      <c r="H1018" s="182"/>
      <c r="I1018" s="183">
        <f>ROUND(I1017,2)</f>
        <v>1010.12</v>
      </c>
      <c r="J1018" s="152"/>
      <c r="K1018" s="184"/>
      <c r="L1018" s="185"/>
      <c r="M1018" s="184"/>
      <c r="N1018" s="185"/>
      <c r="O1018" s="185"/>
      <c r="P1018" s="7">
        <f t="shared" si="163"/>
        <v>1084</v>
      </c>
      <c r="Q1018" s="8"/>
    </row>
    <row r="1019" spans="1:17" s="9" customFormat="1" ht="15.75" thickTop="1" x14ac:dyDescent="0.25">
      <c r="A1019" s="1"/>
      <c r="B1019" s="5"/>
      <c r="C1019" s="5"/>
      <c r="D1019" s="28"/>
      <c r="E1019" s="101"/>
      <c r="F1019" s="101"/>
      <c r="G1019" s="101"/>
      <c r="H1019" s="186"/>
      <c r="I1019" s="101"/>
      <c r="J1019" s="28"/>
      <c r="K1019" s="14"/>
      <c r="L1019" s="15"/>
      <c r="M1019" s="14"/>
      <c r="N1019" s="15"/>
      <c r="O1019" s="15"/>
      <c r="P1019" s="7">
        <f t="shared" si="163"/>
        <v>1085</v>
      </c>
      <c r="Q1019" s="8"/>
    </row>
    <row r="1020" spans="1:17" s="9" customFormat="1" x14ac:dyDescent="0.25">
      <c r="A1020" s="1"/>
      <c r="B1020" s="5"/>
      <c r="C1020" s="5"/>
      <c r="D1020" s="28"/>
      <c r="E1020" s="101"/>
      <c r="F1020" s="101"/>
      <c r="G1020" s="101"/>
      <c r="H1020" s="186"/>
      <c r="I1020" s="101"/>
      <c r="J1020" s="28"/>
      <c r="K1020" s="14"/>
      <c r="L1020" s="15"/>
      <c r="M1020" s="14"/>
      <c r="N1020" s="15"/>
      <c r="O1020" s="15"/>
      <c r="P1020" s="7">
        <f t="shared" si="163"/>
        <v>1086</v>
      </c>
      <c r="Q1020" s="8"/>
    </row>
    <row r="1021" spans="1:17" s="9" customFormat="1" ht="15.75" thickBot="1" x14ac:dyDescent="0.3">
      <c r="A1021" s="1"/>
      <c r="B1021" s="2"/>
      <c r="C1021" s="2"/>
      <c r="D1021" s="2"/>
      <c r="E1021" s="2"/>
      <c r="F1021" s="2"/>
      <c r="G1021" s="2"/>
      <c r="H1021" s="3"/>
      <c r="I1021" s="4"/>
      <c r="J1021" s="5"/>
      <c r="K1021" s="6"/>
      <c r="L1021" s="6"/>
      <c r="M1021" s="6"/>
      <c r="N1021" s="6"/>
      <c r="O1021" s="6"/>
      <c r="P1021" s="7"/>
      <c r="Q1021" s="8"/>
    </row>
    <row r="1022" spans="1:17" s="9" customFormat="1" ht="16.5" thickTop="1" thickBot="1" x14ac:dyDescent="0.3">
      <c r="A1022" s="1"/>
      <c r="B1022" s="10" t="s">
        <v>0</v>
      </c>
      <c r="C1022" s="11" t="str">
        <f>'[1]PRESUPUESTO REFERENCIAL'!$B$6</f>
        <v>CONSTRUCCIÓN DEL MALECÓN EN LA PARROQUIA URBANA SATÉLITE LA AURORA</v>
      </c>
      <c r="D1022" s="12"/>
      <c r="E1022" s="12"/>
      <c r="F1022" s="12"/>
      <c r="G1022" s="12"/>
      <c r="H1022" s="12"/>
      <c r="I1022" s="13"/>
      <c r="J1022" s="5"/>
      <c r="K1022" s="14"/>
      <c r="L1022" s="14"/>
      <c r="M1022" s="14"/>
      <c r="N1022" s="14"/>
      <c r="O1022" s="15"/>
      <c r="P1022" s="7"/>
      <c r="Q1022" s="8"/>
    </row>
    <row r="1023" spans="1:17" s="9" customFormat="1" ht="15.75" thickTop="1" x14ac:dyDescent="0.25">
      <c r="A1023" s="1"/>
      <c r="B1023" s="16" t="s">
        <v>1</v>
      </c>
      <c r="C1023" s="17"/>
      <c r="D1023" s="17"/>
      <c r="E1023" s="17"/>
      <c r="F1023" s="17"/>
      <c r="G1023" s="17"/>
      <c r="H1023" s="17"/>
      <c r="I1023" s="18"/>
      <c r="J1023" s="5"/>
      <c r="K1023" s="14"/>
      <c r="L1023" s="14"/>
      <c r="M1023" s="14"/>
      <c r="N1023" s="14"/>
      <c r="O1023" s="15"/>
      <c r="P1023" s="7"/>
      <c r="Q1023" s="8"/>
    </row>
    <row r="1024" spans="1:17" s="9" customFormat="1" x14ac:dyDescent="0.25">
      <c r="A1024" s="1"/>
      <c r="B1024" s="5"/>
      <c r="C1024" s="5"/>
      <c r="D1024" s="5"/>
      <c r="E1024" s="5"/>
      <c r="F1024" s="5"/>
      <c r="G1024" s="19"/>
      <c r="H1024" s="19"/>
      <c r="I1024" s="19"/>
      <c r="J1024" s="5"/>
      <c r="K1024" s="14"/>
      <c r="L1024" s="14"/>
      <c r="M1024" s="14"/>
      <c r="N1024" s="14"/>
      <c r="O1024" s="15"/>
      <c r="P1024" s="7"/>
      <c r="Q1024" s="8"/>
    </row>
    <row r="1025" spans="1:17" s="9" customFormat="1" x14ac:dyDescent="0.25">
      <c r="A1025" s="1"/>
      <c r="B1025" s="5"/>
      <c r="C1025" s="20" t="s">
        <v>2</v>
      </c>
      <c r="D1025" s="21" t="s">
        <v>3</v>
      </c>
      <c r="E1025" s="22"/>
      <c r="F1025" s="22"/>
      <c r="G1025" s="19"/>
      <c r="H1025" s="19"/>
      <c r="I1025" s="19"/>
      <c r="J1025" s="5"/>
      <c r="K1025" s="14"/>
      <c r="L1025" s="14"/>
      <c r="M1025" s="14"/>
      <c r="N1025" s="14"/>
      <c r="O1025" s="15"/>
      <c r="P1025" s="7"/>
      <c r="Q1025" s="8"/>
    </row>
    <row r="1026" spans="1:17" s="9" customFormat="1" x14ac:dyDescent="0.25">
      <c r="A1026" s="1"/>
      <c r="B1026" s="5"/>
      <c r="C1026" s="20" t="s">
        <v>4</v>
      </c>
      <c r="D1026" s="21" t="s">
        <v>5</v>
      </c>
      <c r="E1026" s="5"/>
      <c r="F1026" s="5"/>
      <c r="G1026" s="19"/>
      <c r="H1026" s="19"/>
      <c r="I1026" s="19"/>
      <c r="J1026" s="5"/>
      <c r="K1026" s="14"/>
      <c r="L1026" s="14"/>
      <c r="M1026" s="14"/>
      <c r="N1026" s="14"/>
      <c r="O1026" s="15"/>
      <c r="P1026" s="7"/>
      <c r="Q1026" s="8"/>
    </row>
    <row r="1027" spans="1:17" s="9" customFormat="1" x14ac:dyDescent="0.25">
      <c r="A1027" s="1"/>
      <c r="B1027" s="23"/>
      <c r="C1027" s="2"/>
      <c r="D1027" s="24"/>
      <c r="E1027" s="2"/>
      <c r="F1027" s="2"/>
      <c r="G1027" s="19"/>
      <c r="H1027" s="19"/>
      <c r="I1027" s="19"/>
      <c r="J1027" s="5"/>
      <c r="K1027" s="14"/>
      <c r="L1027" s="14"/>
      <c r="M1027" s="14"/>
      <c r="N1027" s="14"/>
      <c r="O1027" s="15"/>
      <c r="P1027" s="7"/>
      <c r="Q1027" s="8"/>
    </row>
    <row r="1028" spans="1:17" s="9" customFormat="1" ht="15.75" thickBot="1" x14ac:dyDescent="0.3">
      <c r="A1028" s="1"/>
      <c r="B1028" s="25" t="s">
        <v>6</v>
      </c>
      <c r="C1028" s="26"/>
      <c r="D1028" s="26"/>
      <c r="E1028" s="26"/>
      <c r="F1028" s="26"/>
      <c r="G1028" s="26"/>
      <c r="H1028" s="26"/>
      <c r="I1028" s="27"/>
      <c r="J1028" s="28"/>
      <c r="K1028" s="29"/>
      <c r="L1028" s="30"/>
      <c r="M1028" s="30"/>
      <c r="N1028" s="30"/>
      <c r="O1028" s="31"/>
      <c r="P1028" s="7"/>
      <c r="Q1028" s="8"/>
    </row>
    <row r="1029" spans="1:17" s="9" customFormat="1" ht="15.75" customHeight="1" thickTop="1" x14ac:dyDescent="0.25">
      <c r="A1029" s="1"/>
      <c r="B1029" s="32"/>
      <c r="C1029" s="33"/>
      <c r="D1029" s="34"/>
      <c r="E1029" s="34"/>
      <c r="F1029" s="34"/>
      <c r="G1029" s="34"/>
      <c r="H1029" s="35"/>
      <c r="I1029" s="36" t="s">
        <v>7</v>
      </c>
      <c r="J1029" s="37"/>
      <c r="K1029" s="38" t="s">
        <v>8</v>
      </c>
      <c r="L1029" s="39"/>
      <c r="M1029" s="39"/>
      <c r="N1029" s="39"/>
      <c r="O1029" s="40"/>
      <c r="P1029" s="7"/>
      <c r="Q1029" s="8"/>
    </row>
    <row r="1030" spans="1:17" s="9" customFormat="1" x14ac:dyDescent="0.25">
      <c r="A1030" s="1"/>
      <c r="B1030" s="41" t="s">
        <v>9</v>
      </c>
      <c r="C1030" s="42">
        <f>+'[1]PRESUPUESTO REFERENCIAL'!B1136</f>
        <v>1013</v>
      </c>
      <c r="D1030" s="43"/>
      <c r="E1030" s="41" t="s">
        <v>10</v>
      </c>
      <c r="F1030" s="44" t="str">
        <f>+'[1]PRESUPUESTO REFERENCIAL'!D1136</f>
        <v>u</v>
      </c>
      <c r="G1030" s="45"/>
      <c r="H1030" s="46" t="s">
        <v>11</v>
      </c>
      <c r="I1030" s="47">
        <v>8</v>
      </c>
      <c r="J1030" s="37"/>
      <c r="K1030" s="48"/>
      <c r="L1030" s="49"/>
      <c r="M1030" s="49"/>
      <c r="N1030" s="49"/>
      <c r="O1030" s="50"/>
      <c r="P1030" s="7"/>
      <c r="Q1030" s="8"/>
    </row>
    <row r="1031" spans="1:17" s="9" customFormat="1" ht="15.75" thickBot="1" x14ac:dyDescent="0.3">
      <c r="A1031" s="1"/>
      <c r="B1031" s="51" t="s">
        <v>12</v>
      </c>
      <c r="C1031" s="52" t="str">
        <f>+'[1]PRESUPUESTO REFERENCIAL'!C1136</f>
        <v>SWITCH CORE 24 PUERTOS LAN + 2 PUERTOS F. OP</v>
      </c>
      <c r="D1031" s="53"/>
      <c r="E1031" s="53"/>
      <c r="F1031" s="53"/>
      <c r="G1031" s="53"/>
      <c r="H1031" s="53"/>
      <c r="I1031" s="54"/>
      <c r="J1031" s="28"/>
      <c r="K1031" s="55"/>
      <c r="L1031" s="56"/>
      <c r="M1031" s="56"/>
      <c r="N1031" s="56"/>
      <c r="O1031" s="57"/>
      <c r="P1031" s="7"/>
      <c r="Q1031" s="8"/>
    </row>
    <row r="1032" spans="1:17" s="9" customFormat="1" ht="16.5" customHeight="1" thickTop="1" thickBot="1" x14ac:dyDescent="0.3">
      <c r="A1032" s="1"/>
      <c r="B1032" s="58" t="s">
        <v>13</v>
      </c>
      <c r="C1032" s="59"/>
      <c r="D1032" s="59"/>
      <c r="E1032" s="59"/>
      <c r="F1032" s="59"/>
      <c r="G1032" s="59"/>
      <c r="H1032" s="59"/>
      <c r="I1032" s="59"/>
      <c r="J1032" s="60"/>
      <c r="K1032" s="61" t="s">
        <v>14</v>
      </c>
      <c r="L1032" s="61" t="s">
        <v>15</v>
      </c>
      <c r="M1032" s="61" t="s">
        <v>16</v>
      </c>
      <c r="N1032" s="61" t="s">
        <v>17</v>
      </c>
      <c r="O1032" s="61" t="s">
        <v>18</v>
      </c>
      <c r="P1032" s="7"/>
      <c r="Q1032" s="8"/>
    </row>
    <row r="1033" spans="1:17" s="9" customFormat="1" ht="22.5" thickTop="1" thickBot="1" x14ac:dyDescent="0.3">
      <c r="A1033" s="1"/>
      <c r="B1033" s="62" t="s">
        <v>19</v>
      </c>
      <c r="C1033" s="62"/>
      <c r="D1033" s="62"/>
      <c r="E1033" s="63" t="s">
        <v>20</v>
      </c>
      <c r="F1033" s="63" t="s">
        <v>21</v>
      </c>
      <c r="G1033" s="63" t="s">
        <v>22</v>
      </c>
      <c r="H1033" s="63" t="s">
        <v>23</v>
      </c>
      <c r="I1033" s="63" t="s">
        <v>24</v>
      </c>
      <c r="J1033" s="64"/>
      <c r="K1033" s="61"/>
      <c r="L1033" s="61"/>
      <c r="M1033" s="61"/>
      <c r="N1033" s="61"/>
      <c r="O1033" s="61"/>
      <c r="P1033" s="7">
        <f t="shared" ref="P1033" si="165">ROW(A1034)+65</f>
        <v>1099</v>
      </c>
      <c r="Q1033" s="8"/>
    </row>
    <row r="1034" spans="1:17" s="9" customFormat="1" ht="16.5" customHeight="1" thickTop="1" thickBot="1" x14ac:dyDescent="0.3">
      <c r="A1034" s="1" t="s">
        <v>25</v>
      </c>
      <c r="B1034" s="65" t="str">
        <f>INDEX([1]EQUIPOS!$A$3:$I$326,MATCH('APUS2 (1001 - 1053)'!A1034,[1]EQUIPOS!$A$3:$A$326,0),2)</f>
        <v>HERRAMIENTA MENOR (5% MO)</v>
      </c>
      <c r="C1034" s="66"/>
      <c r="D1034" s="67"/>
      <c r="E1034" s="68" t="s">
        <v>26</v>
      </c>
      <c r="F1034" s="68">
        <v>0.05</v>
      </c>
      <c r="G1034" s="68" t="s">
        <v>27</v>
      </c>
      <c r="H1034" s="68" t="s">
        <v>26</v>
      </c>
      <c r="I1034" s="69">
        <f>I1063*5%</f>
        <v>7.208000000000002</v>
      </c>
      <c r="J1034" s="64"/>
      <c r="K1034" s="70">
        <f>((I1034*100%)/$I$1099)</f>
        <v>1.5801196050577861E-2</v>
      </c>
      <c r="L1034" s="71">
        <f>INDEX([1]EQUIPOS!$A$3:$I$326,MATCH('APUS2 (1001 - 1053)'!A1034,[1]EQUIPOS!$A$3:$A$326,0),6)</f>
        <v>4292100117</v>
      </c>
      <c r="M1034" s="72" t="str">
        <f>INDEX([1]EQUIPOS!$A$3:$I$326,MATCH('APUS2 (1001 - 1053)'!A1034,[1]EQUIPOS!$A$3:$A$326,0),7)</f>
        <v>NP</v>
      </c>
      <c r="N1034" s="73">
        <f>INDEX([1]EQUIPOS!$A$3:$I$326,MATCH('APUS2 (1001 - 1053)'!A1034,[1]EQUIPOS!$A$3:$A$326,0),8)</f>
        <v>0</v>
      </c>
      <c r="O1034" s="74">
        <f>INDEX([1]EQUIPOS!$A$3:$I$326,MATCH('APUS2 (1001 - 1053)'!A1034,[1]EQUIPOS!$A$3:$A$326,0),9)</f>
        <v>0</v>
      </c>
      <c r="P1034" s="7">
        <f t="shared" ref="P1034:P1035" si="166">+P1033+1</f>
        <v>1100</v>
      </c>
      <c r="Q1034" s="8">
        <f t="shared" ref="Q1034" si="167">IF($A1034=0," ",$P1033)</f>
        <v>1099</v>
      </c>
    </row>
    <row r="1035" spans="1:17" s="9" customFormat="1" ht="16.5" thickTop="1" thickBot="1" x14ac:dyDescent="0.3">
      <c r="A1035" s="1" t="s">
        <v>75</v>
      </c>
      <c r="B1035" s="75" t="str">
        <f>INDEX([1]EQUIPOS!$A$3:$I$326,MATCH('APUS2 (1001 - 1053)'!A1035,[1]EQUIPOS!$A$3:$A$326,0),2)</f>
        <v>HERRAMIENTA ESPECIAL</v>
      </c>
      <c r="C1035" s="76"/>
      <c r="D1035" s="77"/>
      <c r="E1035" s="78">
        <v>2</v>
      </c>
      <c r="F1035" s="79">
        <f>INDEX([1]EQUIPOS!$A$3:$I$326,MATCH('APUS2 (1001 - 1053)'!A1035,[1]EQUIPOS!$A$3:$A$326,0),5)</f>
        <v>0.3</v>
      </c>
      <c r="G1035" s="79">
        <f>+E1035*F1035</f>
        <v>0.6</v>
      </c>
      <c r="H1035" s="80">
        <f>I1030</f>
        <v>8</v>
      </c>
      <c r="I1035" s="81">
        <f>G1035*H1035</f>
        <v>4.8</v>
      </c>
      <c r="J1035" s="64"/>
      <c r="K1035" s="70">
        <f t="shared" ref="K1035:K1036" si="168">((I1035*100%)/$I$1099)</f>
        <v>1.05224391013837E-2</v>
      </c>
      <c r="L1035" s="82">
        <f>INDEX([1]EQUIPOS!$A$3:$I$326,MATCH('APUS2 (1001 - 1053)'!A1035,[1]EQUIPOS!$A$3:$A$326,0),6)</f>
        <v>4299217233</v>
      </c>
      <c r="M1035" s="83" t="str">
        <f>INDEX([1]EQUIPOS!$A$3:$I$326,MATCH('APUS2 (1001 - 1053)'!A1035,[1]EQUIPOS!$A$3:$A$326,0),7)</f>
        <v>NP</v>
      </c>
      <c r="N1035" s="84">
        <f>INDEX([1]EQUIPOS!$A$3:$I$326,MATCH('APUS2 (1001 - 1053)'!A1035,[1]EQUIPOS!$A$3:$A$326,0),8)</f>
        <v>0</v>
      </c>
      <c r="O1035" s="85">
        <f>INDEX([1]EQUIPOS!$A$3:$I$326,MATCH('APUS2 (1001 - 1053)'!A1035,[1]EQUIPOS!$A$3:$A$326,0),9)</f>
        <v>0</v>
      </c>
      <c r="P1035" s="7">
        <f t="shared" si="166"/>
        <v>1101</v>
      </c>
      <c r="Q1035" s="8">
        <f t="shared" ref="Q1035" si="169">+$Q1034</f>
        <v>1099</v>
      </c>
    </row>
    <row r="1036" spans="1:17" s="9" customFormat="1" ht="16.5" thickTop="1" thickBot="1" x14ac:dyDescent="0.3">
      <c r="A1036" s="1" t="s">
        <v>76</v>
      </c>
      <c r="B1036" s="75" t="str">
        <f>INDEX([1]EQUIPOS!$A$3:$I$326,MATCH('APUS2 (1001 - 1053)'!A1036,[1]EQUIPOS!$A$3:$A$326,0),2)</f>
        <v>EQUIPO DE PROTECCION PERSONAL</v>
      </c>
      <c r="C1036" s="76"/>
      <c r="D1036" s="77"/>
      <c r="E1036" s="78">
        <v>5</v>
      </c>
      <c r="F1036" s="79">
        <f>INDEX([1]EQUIPOS!$A$3:$I$326,MATCH('APUS2 (1001 - 1053)'!A1036,[1]EQUIPOS!$A$3:$A$326,0),5)</f>
        <v>0.5</v>
      </c>
      <c r="G1036" s="79">
        <f t="shared" ref="G1036" si="170">+E1036*F1036</f>
        <v>2.5</v>
      </c>
      <c r="H1036" s="80">
        <f>I1030</f>
        <v>8</v>
      </c>
      <c r="I1036" s="81">
        <f>G1036*H1036</f>
        <v>20</v>
      </c>
      <c r="J1036" s="64"/>
      <c r="K1036" s="70">
        <f t="shared" si="168"/>
        <v>4.3843496255765418E-2</v>
      </c>
      <c r="L1036" s="82">
        <f>INDEX([1]EQUIPOS!$A$3:$I$326,MATCH('APUS2 (1001 - 1053)'!A1036,[1]EQUIPOS!$A$3:$A$326,0),6)</f>
        <v>4817001110</v>
      </c>
      <c r="M1036" s="83" t="str">
        <f>INDEX([1]EQUIPOS!$A$3:$I$326,MATCH('APUS2 (1001 - 1053)'!A1036,[1]EQUIPOS!$A$3:$A$326,0),7)</f>
        <v>NP</v>
      </c>
      <c r="N1036" s="84">
        <f>INDEX([1]EQUIPOS!$A$3:$I$326,MATCH('APUS2 (1001 - 1053)'!A1036,[1]EQUIPOS!$A$3:$A$326,0),8)</f>
        <v>0</v>
      </c>
      <c r="O1036" s="85">
        <f>INDEX([1]EQUIPOS!$A$3:$I$326,MATCH('APUS2 (1001 - 1053)'!A1036,[1]EQUIPOS!$A$3:$A$326,0),9)</f>
        <v>0</v>
      </c>
      <c r="P1036" s="7">
        <f t="shared" si="163"/>
        <v>1102</v>
      </c>
      <c r="Q1036" s="8"/>
    </row>
    <row r="1037" spans="1:17" s="9" customFormat="1" ht="16.5" thickTop="1" thickBot="1" x14ac:dyDescent="0.3">
      <c r="A1037" s="1"/>
      <c r="B1037" s="75"/>
      <c r="C1037" s="76"/>
      <c r="D1037" s="77"/>
      <c r="E1037" s="78"/>
      <c r="F1037" s="79"/>
      <c r="G1037" s="79"/>
      <c r="H1037" s="80"/>
      <c r="I1037" s="81"/>
      <c r="J1037" s="64"/>
      <c r="K1037" s="70"/>
      <c r="L1037" s="82"/>
      <c r="M1037" s="83"/>
      <c r="N1037" s="84"/>
      <c r="O1037" s="85"/>
      <c r="P1037" s="7">
        <f t="shared" si="163"/>
        <v>1103</v>
      </c>
      <c r="Q1037" s="8"/>
    </row>
    <row r="1038" spans="1:17" s="9" customFormat="1" ht="16.5" thickTop="1" thickBot="1" x14ac:dyDescent="0.3">
      <c r="A1038" s="1"/>
      <c r="B1038" s="75"/>
      <c r="C1038" s="76"/>
      <c r="D1038" s="77"/>
      <c r="E1038" s="78"/>
      <c r="F1038" s="79"/>
      <c r="G1038" s="79"/>
      <c r="H1038" s="80"/>
      <c r="I1038" s="81"/>
      <c r="J1038" s="64"/>
      <c r="K1038" s="70"/>
      <c r="L1038" s="82"/>
      <c r="M1038" s="83"/>
      <c r="N1038" s="84"/>
      <c r="O1038" s="85"/>
      <c r="P1038" s="7">
        <f t="shared" si="163"/>
        <v>1104</v>
      </c>
      <c r="Q1038" s="8"/>
    </row>
    <row r="1039" spans="1:17" s="9" customFormat="1" ht="16.5" thickTop="1" thickBot="1" x14ac:dyDescent="0.3">
      <c r="A1039" s="1"/>
      <c r="B1039" s="75"/>
      <c r="C1039" s="76"/>
      <c r="D1039" s="77"/>
      <c r="E1039" s="78"/>
      <c r="F1039" s="79"/>
      <c r="G1039" s="86"/>
      <c r="H1039" s="80"/>
      <c r="I1039" s="81"/>
      <c r="J1039" s="64"/>
      <c r="K1039" s="87"/>
      <c r="L1039" s="82"/>
      <c r="M1039" s="83"/>
      <c r="N1039" s="84"/>
      <c r="O1039" s="85"/>
      <c r="P1039" s="7">
        <f t="shared" si="163"/>
        <v>1105</v>
      </c>
      <c r="Q1039" s="8"/>
    </row>
    <row r="1040" spans="1:17" s="9" customFormat="1" ht="16.5" thickTop="1" thickBot="1" x14ac:dyDescent="0.3">
      <c r="A1040" s="1"/>
      <c r="B1040" s="75"/>
      <c r="C1040" s="76"/>
      <c r="D1040" s="77"/>
      <c r="E1040" s="78"/>
      <c r="F1040" s="79"/>
      <c r="G1040" s="86"/>
      <c r="H1040" s="80"/>
      <c r="I1040" s="81"/>
      <c r="J1040" s="64"/>
      <c r="K1040" s="87"/>
      <c r="L1040" s="82"/>
      <c r="M1040" s="83"/>
      <c r="N1040" s="84"/>
      <c r="O1040" s="85"/>
      <c r="P1040" s="7">
        <f t="shared" si="163"/>
        <v>1106</v>
      </c>
      <c r="Q1040" s="8"/>
    </row>
    <row r="1041" spans="1:17" s="9" customFormat="1" ht="16.5" thickTop="1" thickBot="1" x14ac:dyDescent="0.3">
      <c r="A1041" s="1"/>
      <c r="B1041" s="75"/>
      <c r="C1041" s="76"/>
      <c r="D1041" s="77"/>
      <c r="E1041" s="78"/>
      <c r="F1041" s="79"/>
      <c r="G1041" s="86"/>
      <c r="H1041" s="80"/>
      <c r="I1041" s="81"/>
      <c r="J1041" s="64"/>
      <c r="K1041" s="87"/>
      <c r="L1041" s="82"/>
      <c r="M1041" s="83"/>
      <c r="N1041" s="84"/>
      <c r="O1041" s="85"/>
      <c r="P1041" s="7">
        <f t="shared" si="163"/>
        <v>1107</v>
      </c>
      <c r="Q1041" s="8"/>
    </row>
    <row r="1042" spans="1:17" s="9" customFormat="1" ht="16.5" thickTop="1" thickBot="1" x14ac:dyDescent="0.3">
      <c r="A1042" s="1"/>
      <c r="B1042" s="75"/>
      <c r="C1042" s="76"/>
      <c r="D1042" s="77"/>
      <c r="E1042" s="78"/>
      <c r="F1042" s="79"/>
      <c r="G1042" s="86"/>
      <c r="H1042" s="80"/>
      <c r="I1042" s="81"/>
      <c r="J1042" s="64"/>
      <c r="K1042" s="87"/>
      <c r="L1042" s="82"/>
      <c r="M1042" s="83"/>
      <c r="N1042" s="84"/>
      <c r="O1042" s="85"/>
      <c r="P1042" s="7">
        <f t="shared" si="163"/>
        <v>1108</v>
      </c>
      <c r="Q1042" s="8"/>
    </row>
    <row r="1043" spans="1:17" s="9" customFormat="1" ht="16.5" thickTop="1" thickBot="1" x14ac:dyDescent="0.3">
      <c r="A1043" s="1"/>
      <c r="B1043" s="75"/>
      <c r="C1043" s="76"/>
      <c r="D1043" s="77"/>
      <c r="E1043" s="78"/>
      <c r="F1043" s="79"/>
      <c r="G1043" s="86"/>
      <c r="H1043" s="80"/>
      <c r="I1043" s="81"/>
      <c r="J1043" s="64"/>
      <c r="K1043" s="87"/>
      <c r="L1043" s="82"/>
      <c r="M1043" s="83"/>
      <c r="N1043" s="84"/>
      <c r="O1043" s="85"/>
      <c r="P1043" s="7">
        <f t="shared" si="163"/>
        <v>1109</v>
      </c>
      <c r="Q1043" s="8"/>
    </row>
    <row r="1044" spans="1:17" s="9" customFormat="1" ht="16.5" thickTop="1" thickBot="1" x14ac:dyDescent="0.3">
      <c r="A1044" s="1"/>
      <c r="B1044" s="75"/>
      <c r="C1044" s="76"/>
      <c r="D1044" s="77"/>
      <c r="E1044" s="78"/>
      <c r="F1044" s="79"/>
      <c r="G1044" s="86"/>
      <c r="H1044" s="80"/>
      <c r="I1044" s="81"/>
      <c r="J1044" s="64"/>
      <c r="K1044" s="87"/>
      <c r="L1044" s="82"/>
      <c r="M1044" s="83"/>
      <c r="N1044" s="84"/>
      <c r="O1044" s="85"/>
      <c r="P1044" s="7">
        <f t="shared" si="163"/>
        <v>1110</v>
      </c>
      <c r="Q1044" s="8"/>
    </row>
    <row r="1045" spans="1:17" s="9" customFormat="1" ht="16.5" thickTop="1" thickBot="1" x14ac:dyDescent="0.3">
      <c r="A1045" s="1"/>
      <c r="B1045" s="75"/>
      <c r="C1045" s="76"/>
      <c r="D1045" s="77"/>
      <c r="E1045" s="78"/>
      <c r="F1045" s="79"/>
      <c r="G1045" s="86"/>
      <c r="H1045" s="80"/>
      <c r="I1045" s="81"/>
      <c r="J1045" s="64"/>
      <c r="K1045" s="87"/>
      <c r="L1045" s="82"/>
      <c r="M1045" s="83"/>
      <c r="N1045" s="84"/>
      <c r="O1045" s="85"/>
      <c r="P1045" s="7">
        <f t="shared" si="163"/>
        <v>1111</v>
      </c>
      <c r="Q1045" s="8"/>
    </row>
    <row r="1046" spans="1:17" s="9" customFormat="1" ht="16.5" thickTop="1" thickBot="1" x14ac:dyDescent="0.3">
      <c r="A1046" s="1"/>
      <c r="B1046" s="88"/>
      <c r="C1046" s="89"/>
      <c r="D1046" s="90"/>
      <c r="E1046" s="91"/>
      <c r="F1046" s="92"/>
      <c r="G1046" s="93"/>
      <c r="H1046" s="94"/>
      <c r="I1046" s="95"/>
      <c r="J1046" s="64"/>
      <c r="K1046" s="96"/>
      <c r="L1046" s="97"/>
      <c r="M1046" s="98"/>
      <c r="N1046" s="99"/>
      <c r="O1046" s="100"/>
      <c r="P1046" s="7">
        <f t="shared" si="163"/>
        <v>1112</v>
      </c>
      <c r="Q1046" s="8"/>
    </row>
    <row r="1047" spans="1:17" s="9" customFormat="1" ht="16.5" thickTop="1" thickBot="1" x14ac:dyDescent="0.3">
      <c r="A1047" s="1"/>
      <c r="B1047" s="101"/>
      <c r="C1047" s="101"/>
      <c r="D1047" s="101"/>
      <c r="E1047" s="101"/>
      <c r="F1047" s="101"/>
      <c r="G1047" s="101"/>
      <c r="H1047" s="102" t="s">
        <v>29</v>
      </c>
      <c r="I1047" s="103">
        <f>SUM(I1034:I1046)</f>
        <v>32.008000000000003</v>
      </c>
      <c r="J1047" s="104"/>
      <c r="K1047" s="105">
        <f>SUM(K1034:K1046)</f>
        <v>7.0167131407726985E-2</v>
      </c>
      <c r="L1047" s="106"/>
      <c r="M1047" s="107"/>
      <c r="N1047" s="108"/>
      <c r="O1047" s="105">
        <f>SUM(O1034:O1046)</f>
        <v>0</v>
      </c>
      <c r="P1047" s="7">
        <f t="shared" si="163"/>
        <v>1113</v>
      </c>
      <c r="Q1047" s="8"/>
    </row>
    <row r="1048" spans="1:17" s="9" customFormat="1" ht="16.5" customHeight="1" thickTop="1" thickBot="1" x14ac:dyDescent="0.3">
      <c r="A1048" s="1"/>
      <c r="B1048" s="58" t="s">
        <v>30</v>
      </c>
      <c r="C1048" s="109"/>
      <c r="D1048" s="109"/>
      <c r="E1048" s="109"/>
      <c r="F1048" s="109"/>
      <c r="G1048" s="109"/>
      <c r="H1048" s="110"/>
      <c r="I1048" s="111"/>
      <c r="J1048" s="60"/>
      <c r="K1048" s="61" t="s">
        <v>14</v>
      </c>
      <c r="L1048" s="61" t="s">
        <v>15</v>
      </c>
      <c r="M1048" s="61" t="s">
        <v>16</v>
      </c>
      <c r="N1048" s="61" t="s">
        <v>17</v>
      </c>
      <c r="O1048" s="61" t="s">
        <v>18</v>
      </c>
      <c r="P1048" s="7">
        <f t="shared" si="163"/>
        <v>1114</v>
      </c>
      <c r="Q1048" s="8"/>
    </row>
    <row r="1049" spans="1:17" s="9" customFormat="1" ht="22.5" customHeight="1" thickTop="1" thickBot="1" x14ac:dyDescent="0.3">
      <c r="A1049" s="1"/>
      <c r="B1049" s="112" t="s">
        <v>31</v>
      </c>
      <c r="C1049" s="113"/>
      <c r="D1049" s="114"/>
      <c r="E1049" s="115" t="s">
        <v>20</v>
      </c>
      <c r="F1049" s="115" t="s">
        <v>32</v>
      </c>
      <c r="G1049" s="63" t="s">
        <v>33</v>
      </c>
      <c r="H1049" s="116" t="s">
        <v>23</v>
      </c>
      <c r="I1049" s="116" t="s">
        <v>34</v>
      </c>
      <c r="J1049" s="28"/>
      <c r="K1049" s="61"/>
      <c r="L1049" s="61"/>
      <c r="M1049" s="61"/>
      <c r="N1049" s="61"/>
      <c r="O1049" s="61"/>
      <c r="P1049" s="7">
        <f t="shared" si="163"/>
        <v>1115</v>
      </c>
      <c r="Q1049" s="8"/>
    </row>
    <row r="1050" spans="1:17" s="9" customFormat="1" ht="16.5" customHeight="1" thickTop="1" thickBot="1" x14ac:dyDescent="0.3">
      <c r="A1050" s="1" t="s">
        <v>38</v>
      </c>
      <c r="B1050" s="65" t="str">
        <f>INDEX([1]SUELDOS!$B$3:$O$294,MATCH('APUS2 (1001 - 1053)'!A1050,[1]SUELDOS!$B$3:$B$294,0),2)</f>
        <v>PEON</v>
      </c>
      <c r="C1050" s="66"/>
      <c r="D1050" s="67"/>
      <c r="E1050" s="68">
        <v>1</v>
      </c>
      <c r="F1050" s="68">
        <f>INDEX([1]SUELDOS!$B$3:$O$294,MATCH('APUS2 (1001 - 1053)'!A1050,[1]SUELDOS!$B$3:$B$294,0),10)</f>
        <v>4.2300000000000004</v>
      </c>
      <c r="G1050" s="79">
        <f t="shared" ref="G1050:G1053" si="171">+E1050*F1050</f>
        <v>4.2300000000000004</v>
      </c>
      <c r="H1050" s="69">
        <f>I1030</f>
        <v>8</v>
      </c>
      <c r="I1050" s="81">
        <f t="shared" ref="I1050:I1053" si="172">G1050*H1050</f>
        <v>33.840000000000003</v>
      </c>
      <c r="J1050" s="64"/>
      <c r="K1050" s="70">
        <f t="shared" ref="K1050:K1053" si="173">((I1050*100%)/$I$1099)</f>
        <v>7.4183195664755092E-2</v>
      </c>
      <c r="L1050" s="117">
        <f>INDEX([1]SUELDOS!$B$3:$O$294,MATCH('APUS2 (1001 - 1053)'!A1050,[1]SUELDOS!$B$3:$B$294,0),11)</f>
        <v>851230012</v>
      </c>
      <c r="M1050" s="118" t="str">
        <f>INDEX([1]SUELDOS!$B$3:$O$294,MATCH('APUS2 (1001 - 1053)'!A1050,[1]SUELDOS!$B$3:$B$294,0),12)</f>
        <v>NP</v>
      </c>
      <c r="N1050" s="119">
        <f>INDEX([1]SUELDOS!$B$3:$O$294,MATCH('APUS2 (1001 - 1053)'!A1050,[1]SUELDOS!$B$3:$B$294,0),13)</f>
        <v>0</v>
      </c>
      <c r="O1050" s="120">
        <f>INDEX([1]SUELDOS!$B$3:$O$294,MATCH('APUS2 (1001 - 1053)'!A1050,[1]SUELDOS!$B$3:$B$294,0),14)</f>
        <v>0</v>
      </c>
      <c r="P1050" s="7">
        <f t="shared" si="163"/>
        <v>1116</v>
      </c>
      <c r="Q1050" s="8">
        <f t="shared" ref="Q1050" si="174">+Q1034</f>
        <v>1099</v>
      </c>
    </row>
    <row r="1051" spans="1:17" s="9" customFormat="1" ht="16.5" customHeight="1" thickTop="1" thickBot="1" x14ac:dyDescent="0.3">
      <c r="A1051" s="1" t="s">
        <v>35</v>
      </c>
      <c r="B1051" s="75" t="str">
        <f>INDEX([1]SUELDOS!$B$3:$O$294,MATCH('APUS2 (1001 - 1053)'!A1051,[1]SUELDOS!$B$3:$B$294,0),2)</f>
        <v xml:space="preserve">ELECTRICISTA O INSTALADOR DE REVESTIMIENTO EN GENERAL </v>
      </c>
      <c r="C1051" s="76"/>
      <c r="D1051" s="77"/>
      <c r="E1051" s="79">
        <v>1</v>
      </c>
      <c r="F1051" s="79">
        <f>INDEX([1]SUELDOS!$B$3:$O$294,MATCH('APUS2 (1001 - 1053)'!A1051,[1]SUELDOS!$B$3:$B$294,0),10)</f>
        <v>4.28</v>
      </c>
      <c r="G1051" s="79">
        <f t="shared" si="171"/>
        <v>4.28</v>
      </c>
      <c r="H1051" s="80">
        <f>I1030</f>
        <v>8</v>
      </c>
      <c r="I1051" s="81">
        <f t="shared" si="172"/>
        <v>34.24</v>
      </c>
      <c r="J1051" s="64"/>
      <c r="K1051" s="70">
        <f t="shared" si="173"/>
        <v>7.5060065589870398E-2</v>
      </c>
      <c r="L1051" s="82">
        <f>INDEX([1]SUELDOS!$B$3:$O$294,MATCH('APUS2 (1001 - 1053)'!A1051,[1]SUELDOS!$B$3:$B$294,0),11)</f>
        <v>546110012</v>
      </c>
      <c r="M1051" s="82" t="str">
        <f>INDEX([1]SUELDOS!$B$3:$O$294,MATCH('APUS2 (1001 - 1053)'!A1051,[1]SUELDOS!$B$3:$B$294,0),12)</f>
        <v>NP</v>
      </c>
      <c r="N1051" s="121">
        <f>INDEX([1]SUELDOS!$B$3:$O$294,MATCH('APUS2 (1001 - 1053)'!A1051,[1]SUELDOS!$B$3:$B$294,0),13)</f>
        <v>0</v>
      </c>
      <c r="O1051" s="85">
        <f>INDEX([1]SUELDOS!$B$3:$O$294,MATCH('APUS2 (1001 - 1053)'!A1051,[1]SUELDOS!$B$3:$B$294,0),14)</f>
        <v>0</v>
      </c>
      <c r="P1051" s="7">
        <f t="shared" si="163"/>
        <v>1117</v>
      </c>
      <c r="Q1051" s="8"/>
    </row>
    <row r="1052" spans="1:17" s="9" customFormat="1" ht="16.5" thickTop="1" thickBot="1" x14ac:dyDescent="0.3">
      <c r="A1052" s="1" t="s">
        <v>36</v>
      </c>
      <c r="B1052" s="75" t="str">
        <f>INDEX([1]SUELDOS!$B$3:$O$294,MATCH('APUS2 (1001 - 1053)'!A1052,[1]SUELDOS!$B$3:$B$294,0),2)</f>
        <v>MAESTRO ELECTRICO/LINIERO/SUBESTACIONES</v>
      </c>
      <c r="C1052" s="76"/>
      <c r="D1052" s="77"/>
      <c r="E1052" s="79">
        <v>1</v>
      </c>
      <c r="F1052" s="79">
        <f>INDEX([1]SUELDOS!$B$3:$O$294,MATCH('APUS2 (1001 - 1053)'!A1052,[1]SUELDOS!$B$3:$B$294,0),10)</f>
        <v>4.75</v>
      </c>
      <c r="G1052" s="79">
        <f t="shared" si="171"/>
        <v>4.75</v>
      </c>
      <c r="H1052" s="80">
        <f>I1030</f>
        <v>8</v>
      </c>
      <c r="I1052" s="81">
        <f t="shared" si="172"/>
        <v>38</v>
      </c>
      <c r="J1052" s="64"/>
      <c r="K1052" s="70">
        <f t="shared" si="173"/>
        <v>8.3302642885954292E-2</v>
      </c>
      <c r="L1052" s="82">
        <f>INDEX([1]SUELDOS!$B$3:$O$294,MATCH('APUS2 (1001 - 1053)'!A1052,[1]SUELDOS!$B$3:$B$294,0),11)</f>
        <v>851230012</v>
      </c>
      <c r="M1052" s="82" t="str">
        <f>INDEX([1]SUELDOS!$B$3:$O$294,MATCH('APUS2 (1001 - 1053)'!A1052,[1]SUELDOS!$B$3:$B$294,0),12)</f>
        <v>NP</v>
      </c>
      <c r="N1052" s="121">
        <f>INDEX([1]SUELDOS!$B$3:$O$294,MATCH('APUS2 (1001 - 1053)'!A1052,[1]SUELDOS!$B$3:$B$294,0),13)</f>
        <v>0</v>
      </c>
      <c r="O1052" s="85">
        <f>INDEX([1]SUELDOS!$B$3:$O$294,MATCH('APUS2 (1001 - 1053)'!A1052,[1]SUELDOS!$B$3:$B$294,0),14)</f>
        <v>0</v>
      </c>
      <c r="P1052" s="7">
        <f t="shared" si="163"/>
        <v>1118</v>
      </c>
      <c r="Q1052" s="8"/>
    </row>
    <row r="1053" spans="1:17" s="9" customFormat="1" ht="16.5" thickTop="1" thickBot="1" x14ac:dyDescent="0.3">
      <c r="A1053" s="1" t="s">
        <v>37</v>
      </c>
      <c r="B1053" s="75" t="str">
        <f>INDEX([1]SUELDOS!$B$3:$O$294,MATCH('APUS2 (1001 - 1053)'!A1053,[1]SUELDOS!$B$3:$B$294,0),2)</f>
        <v>SUPERVISOR ELECTRICO GENERAL / SUPERVISOR SANITARIO GENERAL</v>
      </c>
      <c r="C1053" s="76"/>
      <c r="D1053" s="77"/>
      <c r="E1053" s="79">
        <v>1</v>
      </c>
      <c r="F1053" s="79">
        <f>INDEX([1]SUELDOS!$B$3:$O$294,MATCH('APUS2 (1001 - 1053)'!A1053,[1]SUELDOS!$B$3:$B$294,0),10)</f>
        <v>4.76</v>
      </c>
      <c r="G1053" s="79">
        <f t="shared" si="171"/>
        <v>4.76</v>
      </c>
      <c r="H1053" s="80">
        <f>I1030</f>
        <v>8</v>
      </c>
      <c r="I1053" s="81">
        <f t="shared" si="172"/>
        <v>38.08</v>
      </c>
      <c r="J1053" s="64"/>
      <c r="K1053" s="70">
        <f t="shared" si="173"/>
        <v>8.3478016870977348E-2</v>
      </c>
      <c r="L1053" s="82">
        <f>INDEX([1]SUELDOS!$B$3:$O$294,MATCH('APUS2 (1001 - 1053)'!A1053,[1]SUELDOS!$B$3:$B$294,0),11)</f>
        <v>851230012</v>
      </c>
      <c r="M1053" s="82" t="str">
        <f>INDEX([1]SUELDOS!$B$3:$O$294,MATCH('APUS2 (1001 - 1053)'!A1053,[1]SUELDOS!$B$3:$B$294,0),12)</f>
        <v>NP</v>
      </c>
      <c r="N1053" s="121">
        <f>INDEX([1]SUELDOS!$B$3:$O$294,MATCH('APUS2 (1001 - 1053)'!A1053,[1]SUELDOS!$B$3:$B$294,0),13)</f>
        <v>0</v>
      </c>
      <c r="O1053" s="85">
        <f>INDEX([1]SUELDOS!$B$3:$O$294,MATCH('APUS2 (1001 - 1053)'!A1053,[1]SUELDOS!$B$3:$B$294,0),14)</f>
        <v>0</v>
      </c>
      <c r="P1053" s="7">
        <f t="shared" si="163"/>
        <v>1119</v>
      </c>
      <c r="Q1053" s="8"/>
    </row>
    <row r="1054" spans="1:17" s="9" customFormat="1" ht="16.5" thickTop="1" thickBot="1" x14ac:dyDescent="0.3">
      <c r="A1054" s="1"/>
      <c r="B1054" s="75"/>
      <c r="C1054" s="76"/>
      <c r="D1054" s="77"/>
      <c r="E1054" s="79"/>
      <c r="F1054" s="79"/>
      <c r="G1054" s="79"/>
      <c r="H1054" s="80"/>
      <c r="I1054" s="81"/>
      <c r="J1054" s="64"/>
      <c r="K1054" s="70"/>
      <c r="L1054" s="82"/>
      <c r="M1054" s="82"/>
      <c r="N1054" s="121"/>
      <c r="O1054" s="85"/>
      <c r="P1054" s="7">
        <f t="shared" si="163"/>
        <v>1120</v>
      </c>
      <c r="Q1054" s="8"/>
    </row>
    <row r="1055" spans="1:17" s="9" customFormat="1" ht="16.5" thickTop="1" thickBot="1" x14ac:dyDescent="0.3">
      <c r="A1055" s="1"/>
      <c r="B1055" s="75"/>
      <c r="C1055" s="76"/>
      <c r="D1055" s="77"/>
      <c r="E1055" s="79"/>
      <c r="F1055" s="79"/>
      <c r="G1055" s="79"/>
      <c r="H1055" s="80"/>
      <c r="I1055" s="81"/>
      <c r="J1055" s="64"/>
      <c r="K1055" s="70"/>
      <c r="L1055" s="82"/>
      <c r="M1055" s="82"/>
      <c r="N1055" s="121"/>
      <c r="O1055" s="85"/>
      <c r="P1055" s="7">
        <f t="shared" si="163"/>
        <v>1121</v>
      </c>
      <c r="Q1055" s="8"/>
    </row>
    <row r="1056" spans="1:17" s="9" customFormat="1" ht="16.5" thickTop="1" thickBot="1" x14ac:dyDescent="0.3">
      <c r="A1056" s="1"/>
      <c r="B1056" s="75"/>
      <c r="C1056" s="76"/>
      <c r="D1056" s="77"/>
      <c r="E1056" s="78"/>
      <c r="F1056" s="79"/>
      <c r="G1056" s="79"/>
      <c r="H1056" s="80"/>
      <c r="I1056" s="81"/>
      <c r="J1056" s="64"/>
      <c r="K1056" s="70"/>
      <c r="L1056" s="82"/>
      <c r="M1056" s="82"/>
      <c r="N1056" s="121"/>
      <c r="O1056" s="85"/>
      <c r="P1056" s="7">
        <f t="shared" ref="P1056:P1105" si="175">+P1055+1</f>
        <v>1122</v>
      </c>
      <c r="Q1056" s="8"/>
    </row>
    <row r="1057" spans="1:17" s="9" customFormat="1" ht="16.5" thickTop="1" thickBot="1" x14ac:dyDescent="0.3">
      <c r="A1057" s="1"/>
      <c r="B1057" s="75"/>
      <c r="C1057" s="76"/>
      <c r="D1057" s="77"/>
      <c r="E1057" s="78"/>
      <c r="F1057" s="79"/>
      <c r="G1057" s="79"/>
      <c r="H1057" s="80"/>
      <c r="I1057" s="81"/>
      <c r="J1057" s="64"/>
      <c r="K1057" s="87"/>
      <c r="L1057" s="82"/>
      <c r="M1057" s="82"/>
      <c r="N1057" s="121"/>
      <c r="O1057" s="85"/>
      <c r="P1057" s="7">
        <f t="shared" si="175"/>
        <v>1123</v>
      </c>
      <c r="Q1057" s="8"/>
    </row>
    <row r="1058" spans="1:17" s="9" customFormat="1" ht="16.5" thickTop="1" thickBot="1" x14ac:dyDescent="0.3">
      <c r="A1058" s="1"/>
      <c r="B1058" s="75"/>
      <c r="C1058" s="76"/>
      <c r="D1058" s="77"/>
      <c r="E1058" s="78"/>
      <c r="F1058" s="79"/>
      <c r="G1058" s="79"/>
      <c r="H1058" s="80"/>
      <c r="I1058" s="81"/>
      <c r="J1058" s="64"/>
      <c r="K1058" s="87"/>
      <c r="L1058" s="82"/>
      <c r="M1058" s="82"/>
      <c r="N1058" s="121"/>
      <c r="O1058" s="85"/>
      <c r="P1058" s="7">
        <f t="shared" si="175"/>
        <v>1124</v>
      </c>
      <c r="Q1058" s="8"/>
    </row>
    <row r="1059" spans="1:17" s="9" customFormat="1" ht="16.5" thickTop="1" thickBot="1" x14ac:dyDescent="0.3">
      <c r="A1059" s="1"/>
      <c r="B1059" s="75"/>
      <c r="C1059" s="76"/>
      <c r="D1059" s="77"/>
      <c r="E1059" s="78"/>
      <c r="F1059" s="79"/>
      <c r="G1059" s="79"/>
      <c r="H1059" s="80"/>
      <c r="I1059" s="81"/>
      <c r="J1059" s="64"/>
      <c r="K1059" s="87"/>
      <c r="L1059" s="82"/>
      <c r="M1059" s="82"/>
      <c r="N1059" s="121"/>
      <c r="O1059" s="85"/>
      <c r="P1059" s="7">
        <f t="shared" si="175"/>
        <v>1125</v>
      </c>
      <c r="Q1059" s="8"/>
    </row>
    <row r="1060" spans="1:17" s="9" customFormat="1" ht="16.5" thickTop="1" thickBot="1" x14ac:dyDescent="0.3">
      <c r="A1060" s="1"/>
      <c r="B1060" s="75"/>
      <c r="C1060" s="76"/>
      <c r="D1060" s="77"/>
      <c r="E1060" s="78"/>
      <c r="F1060" s="79"/>
      <c r="G1060" s="79"/>
      <c r="H1060" s="80"/>
      <c r="I1060" s="81"/>
      <c r="J1060" s="64"/>
      <c r="K1060" s="87"/>
      <c r="L1060" s="82"/>
      <c r="M1060" s="82"/>
      <c r="N1060" s="121"/>
      <c r="O1060" s="85"/>
      <c r="P1060" s="7">
        <f t="shared" si="175"/>
        <v>1126</v>
      </c>
      <c r="Q1060" s="8"/>
    </row>
    <row r="1061" spans="1:17" s="9" customFormat="1" ht="16.5" thickTop="1" thickBot="1" x14ac:dyDescent="0.3">
      <c r="A1061" s="1"/>
      <c r="B1061" s="75"/>
      <c r="C1061" s="76"/>
      <c r="D1061" s="77"/>
      <c r="E1061" s="78"/>
      <c r="F1061" s="79"/>
      <c r="G1061" s="79"/>
      <c r="H1061" s="80"/>
      <c r="I1061" s="81"/>
      <c r="J1061" s="64"/>
      <c r="K1061" s="87"/>
      <c r="L1061" s="82"/>
      <c r="M1061" s="82"/>
      <c r="N1061" s="121"/>
      <c r="O1061" s="85"/>
      <c r="P1061" s="7">
        <f t="shared" si="175"/>
        <v>1127</v>
      </c>
      <c r="Q1061" s="8"/>
    </row>
    <row r="1062" spans="1:17" s="9" customFormat="1" ht="16.5" thickTop="1" thickBot="1" x14ac:dyDescent="0.3">
      <c r="A1062" s="1"/>
      <c r="B1062" s="122" t="s">
        <v>26</v>
      </c>
      <c r="C1062" s="123"/>
      <c r="D1062" s="124"/>
      <c r="E1062" s="91" t="s">
        <v>26</v>
      </c>
      <c r="F1062" s="125" t="s">
        <v>26</v>
      </c>
      <c r="G1062" s="126" t="s">
        <v>26</v>
      </c>
      <c r="H1062" s="94" t="s">
        <v>26</v>
      </c>
      <c r="I1062" s="127" t="s">
        <v>26</v>
      </c>
      <c r="J1062" s="64"/>
      <c r="K1062" s="96" t="s">
        <v>26</v>
      </c>
      <c r="L1062" s="97" t="s">
        <v>26</v>
      </c>
      <c r="M1062" s="98" t="s">
        <v>26</v>
      </c>
      <c r="N1062" s="99" t="s">
        <v>26</v>
      </c>
      <c r="O1062" s="100" t="s">
        <v>26</v>
      </c>
      <c r="P1062" s="7">
        <f t="shared" si="175"/>
        <v>1128</v>
      </c>
      <c r="Q1062" s="8"/>
    </row>
    <row r="1063" spans="1:17" s="9" customFormat="1" ht="16.5" thickTop="1" thickBot="1" x14ac:dyDescent="0.3">
      <c r="A1063" s="1"/>
      <c r="B1063" s="101"/>
      <c r="C1063" s="101"/>
      <c r="D1063" s="101"/>
      <c r="E1063" s="101"/>
      <c r="F1063" s="101"/>
      <c r="G1063" s="101"/>
      <c r="H1063" s="128" t="s">
        <v>39</v>
      </c>
      <c r="I1063" s="103">
        <f>SUM(I1050:I1062)</f>
        <v>144.16000000000003</v>
      </c>
      <c r="J1063" s="104"/>
      <c r="K1063" s="105">
        <f>SUM(K1050:K1062)</f>
        <v>0.31602392101155713</v>
      </c>
      <c r="L1063" s="106"/>
      <c r="M1063" s="107"/>
      <c r="N1063" s="108"/>
      <c r="O1063" s="105">
        <f>SUM(O1050:O1062)</f>
        <v>0</v>
      </c>
      <c r="P1063" s="7">
        <f t="shared" si="175"/>
        <v>1129</v>
      </c>
      <c r="Q1063" s="8"/>
    </row>
    <row r="1064" spans="1:17" s="9" customFormat="1" ht="16.5" customHeight="1" thickTop="1" thickBot="1" x14ac:dyDescent="0.3">
      <c r="A1064" s="1"/>
      <c r="B1064" s="58" t="s">
        <v>40</v>
      </c>
      <c r="C1064" s="109"/>
      <c r="D1064" s="109"/>
      <c r="E1064" s="109"/>
      <c r="F1064" s="109"/>
      <c r="G1064" s="109"/>
      <c r="H1064" s="110"/>
      <c r="I1064" s="111"/>
      <c r="J1064" s="60"/>
      <c r="K1064" s="61" t="s">
        <v>14</v>
      </c>
      <c r="L1064" s="61" t="s">
        <v>15</v>
      </c>
      <c r="M1064" s="61" t="s">
        <v>16</v>
      </c>
      <c r="N1064" s="61" t="s">
        <v>17</v>
      </c>
      <c r="O1064" s="61" t="s">
        <v>18</v>
      </c>
      <c r="P1064" s="7">
        <f t="shared" si="175"/>
        <v>1130</v>
      </c>
      <c r="Q1064" s="8"/>
    </row>
    <row r="1065" spans="1:17" s="9" customFormat="1" ht="22.5" thickTop="1" thickBot="1" x14ac:dyDescent="0.3">
      <c r="A1065" s="1"/>
      <c r="B1065" s="112" t="s">
        <v>41</v>
      </c>
      <c r="C1065" s="113"/>
      <c r="D1065" s="113"/>
      <c r="E1065" s="114"/>
      <c r="F1065" s="63" t="s">
        <v>42</v>
      </c>
      <c r="G1065" s="63" t="s">
        <v>20</v>
      </c>
      <c r="H1065" s="63" t="s">
        <v>34</v>
      </c>
      <c r="I1065" s="63" t="s">
        <v>24</v>
      </c>
      <c r="J1065" s="28"/>
      <c r="K1065" s="61"/>
      <c r="L1065" s="61"/>
      <c r="M1065" s="61"/>
      <c r="N1065" s="61"/>
      <c r="O1065" s="61"/>
      <c r="P1065" s="7">
        <f t="shared" si="175"/>
        <v>1131</v>
      </c>
      <c r="Q1065" s="8"/>
    </row>
    <row r="1066" spans="1:17" s="9" customFormat="1" ht="15.75" customHeight="1" thickTop="1" x14ac:dyDescent="0.25">
      <c r="A1066" s="1" t="s">
        <v>110</v>
      </c>
      <c r="B1066" s="129" t="str">
        <f>INDEX('[1]MATERIAL-TRANSPORTE'!$A$3:$K$1016,MATCH('APUS2 (1001 - 1053)'!A1066,'[1]MATERIAL-TRANSPORTE'!$A$3:$A$1016,0),2)</f>
        <v>SWITCH CORE 24 PUERTOS LAN + 2 PUERTOS FIBRA ÓPTICA</v>
      </c>
      <c r="C1066" s="130"/>
      <c r="D1066" s="130"/>
      <c r="E1066" s="131"/>
      <c r="F1066" s="132" t="str">
        <f>INDEX('[1]MATERIAL-TRANSPORTE'!$A$3:$K$1016,MATCH('APUS2 (1001 - 1053)'!A1066,'[1]MATERIAL-TRANSPORTE'!$A$3:$A$1016,0),6)</f>
        <v>u</v>
      </c>
      <c r="G1066" s="80">
        <v>1</v>
      </c>
      <c r="H1066" s="80">
        <f>INDEX('[1]MATERIAL-TRANSPORTE'!$A$3:$K$1016,MATCH('APUS2 (1001 - 1053)'!A1066,'[1]MATERIAL-TRANSPORTE'!$A$3:$A$1016,0),7)</f>
        <v>280</v>
      </c>
      <c r="I1066" s="81">
        <f>G1066*H1066</f>
        <v>280</v>
      </c>
      <c r="J1066" s="64"/>
      <c r="K1066" s="70">
        <f>((I1066*100%)/$I$1099)</f>
        <v>0.61380894758071591</v>
      </c>
      <c r="L1066" s="82" t="str">
        <f>INDEX('[1]MATERIAL-TRANSPORTE'!$A$3:$K$1016,MATCH('APUS2 (1001 - 1053)'!A1066,'[1]MATERIAL-TRANSPORTE'!$A$3:$A$1016,0),8)</f>
        <v>472110216</v>
      </c>
      <c r="M1066" s="83" t="str">
        <f>INDEX('[1]MATERIAL-TRANSPORTE'!$A$3:$K$1016,MATCH('APUS2 (1001 - 1053)'!A1066,'[1]MATERIAL-TRANSPORTE'!$A$3:$A$1016,0),9)</f>
        <v>NP</v>
      </c>
      <c r="N1066" s="84">
        <f>INDEX('[1]MATERIAL-TRANSPORTE'!$A$3:$K$1016,MATCH('APUS2 (1001 - 1053)'!A1066,'[1]MATERIAL-TRANSPORTE'!$A$3:$A$1016,0),10)</f>
        <v>0</v>
      </c>
      <c r="O1066" s="85">
        <f>INDEX('[1]MATERIAL-TRANSPORTE'!$A$3:$K$1016,MATCH('APUS2 (1001 - 1053)'!A1066,'[1]MATERIAL-TRANSPORTE'!$A$3:$A$1016,0),11)</f>
        <v>0</v>
      </c>
      <c r="P1066" s="7">
        <f t="shared" si="175"/>
        <v>1132</v>
      </c>
      <c r="Q1066" s="8">
        <f t="shared" ref="Q1066" si="176">+Q1050</f>
        <v>1099</v>
      </c>
    </row>
    <row r="1067" spans="1:17" s="9" customFormat="1" x14ac:dyDescent="0.25">
      <c r="A1067" s="1"/>
      <c r="B1067" s="129"/>
      <c r="C1067" s="130"/>
      <c r="D1067" s="130"/>
      <c r="E1067" s="131"/>
      <c r="F1067" s="132"/>
      <c r="G1067" s="80"/>
      <c r="H1067" s="80"/>
      <c r="I1067" s="81"/>
      <c r="J1067" s="64"/>
      <c r="K1067" s="87"/>
      <c r="L1067" s="82"/>
      <c r="M1067" s="83"/>
      <c r="N1067" s="84"/>
      <c r="O1067" s="85"/>
      <c r="P1067" s="7">
        <f t="shared" si="175"/>
        <v>1133</v>
      </c>
      <c r="Q1067" s="8"/>
    </row>
    <row r="1068" spans="1:17" s="9" customFormat="1" x14ac:dyDescent="0.25">
      <c r="A1068" s="1"/>
      <c r="B1068" s="129"/>
      <c r="C1068" s="130"/>
      <c r="D1068" s="130"/>
      <c r="E1068" s="131"/>
      <c r="F1068" s="132"/>
      <c r="G1068" s="80"/>
      <c r="H1068" s="80"/>
      <c r="I1068" s="81"/>
      <c r="J1068" s="64"/>
      <c r="K1068" s="87"/>
      <c r="L1068" s="82"/>
      <c r="M1068" s="83"/>
      <c r="N1068" s="84"/>
      <c r="O1068" s="85"/>
      <c r="P1068" s="7">
        <f t="shared" si="175"/>
        <v>1134</v>
      </c>
      <c r="Q1068" s="8"/>
    </row>
    <row r="1069" spans="1:17" s="9" customFormat="1" x14ac:dyDescent="0.25">
      <c r="A1069" s="1"/>
      <c r="B1069" s="129"/>
      <c r="C1069" s="130"/>
      <c r="D1069" s="130"/>
      <c r="E1069" s="131"/>
      <c r="F1069" s="132"/>
      <c r="G1069" s="80"/>
      <c r="H1069" s="80"/>
      <c r="I1069" s="81"/>
      <c r="J1069" s="64"/>
      <c r="K1069" s="87"/>
      <c r="L1069" s="82"/>
      <c r="M1069" s="83"/>
      <c r="N1069" s="84"/>
      <c r="O1069" s="85"/>
      <c r="P1069" s="7">
        <f t="shared" si="175"/>
        <v>1135</v>
      </c>
      <c r="Q1069" s="8"/>
    </row>
    <row r="1070" spans="1:17" s="9" customFormat="1" x14ac:dyDescent="0.25">
      <c r="A1070" s="1"/>
      <c r="B1070" s="129"/>
      <c r="C1070" s="130"/>
      <c r="D1070" s="130"/>
      <c r="E1070" s="131"/>
      <c r="F1070" s="132"/>
      <c r="G1070" s="80"/>
      <c r="H1070" s="80"/>
      <c r="I1070" s="81"/>
      <c r="J1070" s="64"/>
      <c r="K1070" s="87"/>
      <c r="L1070" s="82"/>
      <c r="M1070" s="83"/>
      <c r="N1070" s="84"/>
      <c r="O1070" s="85"/>
      <c r="P1070" s="7">
        <f t="shared" si="175"/>
        <v>1136</v>
      </c>
      <c r="Q1070" s="8"/>
    </row>
    <row r="1071" spans="1:17" s="9" customFormat="1" x14ac:dyDescent="0.25">
      <c r="A1071" s="1"/>
      <c r="B1071" s="129"/>
      <c r="C1071" s="130"/>
      <c r="D1071" s="130"/>
      <c r="E1071" s="131"/>
      <c r="F1071" s="132"/>
      <c r="G1071" s="80"/>
      <c r="H1071" s="80"/>
      <c r="I1071" s="81"/>
      <c r="J1071" s="64"/>
      <c r="K1071" s="87"/>
      <c r="L1071" s="82"/>
      <c r="M1071" s="83"/>
      <c r="N1071" s="84"/>
      <c r="O1071" s="85"/>
      <c r="P1071" s="7">
        <f t="shared" si="175"/>
        <v>1137</v>
      </c>
      <c r="Q1071" s="8"/>
    </row>
    <row r="1072" spans="1:17" s="9" customFormat="1" x14ac:dyDescent="0.25">
      <c r="A1072" s="1"/>
      <c r="B1072" s="129"/>
      <c r="C1072" s="130"/>
      <c r="D1072" s="130"/>
      <c r="E1072" s="131"/>
      <c r="F1072" s="132"/>
      <c r="G1072" s="80"/>
      <c r="H1072" s="80"/>
      <c r="I1072" s="81"/>
      <c r="J1072" s="64"/>
      <c r="K1072" s="87"/>
      <c r="L1072" s="82"/>
      <c r="M1072" s="83"/>
      <c r="N1072" s="84"/>
      <c r="O1072" s="85"/>
      <c r="P1072" s="7">
        <f t="shared" si="175"/>
        <v>1138</v>
      </c>
      <c r="Q1072" s="8"/>
    </row>
    <row r="1073" spans="1:17" s="9" customFormat="1" x14ac:dyDescent="0.25">
      <c r="A1073" s="1"/>
      <c r="B1073" s="129"/>
      <c r="C1073" s="130"/>
      <c r="D1073" s="130"/>
      <c r="E1073" s="131"/>
      <c r="F1073" s="132"/>
      <c r="G1073" s="80"/>
      <c r="H1073" s="80"/>
      <c r="I1073" s="81"/>
      <c r="J1073" s="64"/>
      <c r="K1073" s="87"/>
      <c r="L1073" s="82"/>
      <c r="M1073" s="83"/>
      <c r="N1073" s="84"/>
      <c r="O1073" s="85"/>
      <c r="P1073" s="7">
        <f t="shared" si="175"/>
        <v>1139</v>
      </c>
      <c r="Q1073" s="8"/>
    </row>
    <row r="1074" spans="1:17" s="9" customFormat="1" x14ac:dyDescent="0.25">
      <c r="A1074" s="1"/>
      <c r="B1074" s="129"/>
      <c r="C1074" s="130"/>
      <c r="D1074" s="130"/>
      <c r="E1074" s="131"/>
      <c r="F1074" s="132"/>
      <c r="G1074" s="80"/>
      <c r="H1074" s="80"/>
      <c r="I1074" s="81"/>
      <c r="J1074" s="64"/>
      <c r="K1074" s="87"/>
      <c r="L1074" s="82"/>
      <c r="M1074" s="83"/>
      <c r="N1074" s="84"/>
      <c r="O1074" s="85"/>
      <c r="P1074" s="7">
        <f t="shared" si="175"/>
        <v>1140</v>
      </c>
      <c r="Q1074" s="8"/>
    </row>
    <row r="1075" spans="1:17" s="9" customFormat="1" x14ac:dyDescent="0.25">
      <c r="A1075" s="1"/>
      <c r="B1075" s="129"/>
      <c r="C1075" s="130"/>
      <c r="D1075" s="130"/>
      <c r="E1075" s="131"/>
      <c r="F1075" s="132"/>
      <c r="G1075" s="80"/>
      <c r="H1075" s="80"/>
      <c r="I1075" s="81"/>
      <c r="J1075" s="64"/>
      <c r="K1075" s="87"/>
      <c r="L1075" s="82"/>
      <c r="M1075" s="83"/>
      <c r="N1075" s="84"/>
      <c r="O1075" s="85"/>
      <c r="P1075" s="7">
        <f t="shared" si="175"/>
        <v>1141</v>
      </c>
      <c r="Q1075" s="8"/>
    </row>
    <row r="1076" spans="1:17" s="9" customFormat="1" x14ac:dyDescent="0.25">
      <c r="A1076" s="1"/>
      <c r="B1076" s="129"/>
      <c r="C1076" s="130"/>
      <c r="D1076" s="130"/>
      <c r="E1076" s="131"/>
      <c r="F1076" s="132"/>
      <c r="G1076" s="80"/>
      <c r="H1076" s="80"/>
      <c r="I1076" s="81"/>
      <c r="J1076" s="64"/>
      <c r="K1076" s="87"/>
      <c r="L1076" s="82"/>
      <c r="M1076" s="83"/>
      <c r="N1076" s="84"/>
      <c r="O1076" s="85"/>
      <c r="P1076" s="7">
        <f t="shared" si="175"/>
        <v>1142</v>
      </c>
      <c r="Q1076" s="8"/>
    </row>
    <row r="1077" spans="1:17" s="9" customFormat="1" x14ac:dyDescent="0.25">
      <c r="A1077" s="1"/>
      <c r="B1077" s="129"/>
      <c r="C1077" s="130"/>
      <c r="D1077" s="130"/>
      <c r="E1077" s="131"/>
      <c r="F1077" s="132"/>
      <c r="G1077" s="80"/>
      <c r="H1077" s="80"/>
      <c r="I1077" s="81"/>
      <c r="J1077" s="64"/>
      <c r="K1077" s="87"/>
      <c r="L1077" s="82"/>
      <c r="M1077" s="83"/>
      <c r="N1077" s="84"/>
      <c r="O1077" s="85"/>
      <c r="P1077" s="7">
        <f t="shared" si="175"/>
        <v>1143</v>
      </c>
      <c r="Q1077" s="8"/>
    </row>
    <row r="1078" spans="1:17" s="9" customFormat="1" x14ac:dyDescent="0.25">
      <c r="A1078" s="1"/>
      <c r="B1078" s="129"/>
      <c r="C1078" s="130"/>
      <c r="D1078" s="130"/>
      <c r="E1078" s="131"/>
      <c r="F1078" s="132"/>
      <c r="G1078" s="80"/>
      <c r="H1078" s="80"/>
      <c r="I1078" s="81"/>
      <c r="J1078" s="64"/>
      <c r="K1078" s="87"/>
      <c r="L1078" s="82"/>
      <c r="M1078" s="83"/>
      <c r="N1078" s="84"/>
      <c r="O1078" s="85"/>
      <c r="P1078" s="7">
        <f t="shared" si="175"/>
        <v>1144</v>
      </c>
      <c r="Q1078" s="8"/>
    </row>
    <row r="1079" spans="1:17" s="9" customFormat="1" x14ac:dyDescent="0.25">
      <c r="A1079" s="1"/>
      <c r="B1079" s="129"/>
      <c r="C1079" s="130"/>
      <c r="D1079" s="130"/>
      <c r="E1079" s="131"/>
      <c r="F1079" s="132"/>
      <c r="G1079" s="80"/>
      <c r="H1079" s="80"/>
      <c r="I1079" s="81"/>
      <c r="J1079" s="64"/>
      <c r="K1079" s="87"/>
      <c r="L1079" s="82"/>
      <c r="M1079" s="83"/>
      <c r="N1079" s="84"/>
      <c r="O1079" s="85"/>
      <c r="P1079" s="7">
        <f t="shared" si="175"/>
        <v>1145</v>
      </c>
      <c r="Q1079" s="8"/>
    </row>
    <row r="1080" spans="1:17" s="9" customFormat="1" x14ac:dyDescent="0.25">
      <c r="A1080" s="1"/>
      <c r="B1080" s="129"/>
      <c r="C1080" s="130"/>
      <c r="D1080" s="130"/>
      <c r="E1080" s="131"/>
      <c r="F1080" s="132"/>
      <c r="G1080" s="80"/>
      <c r="H1080" s="80"/>
      <c r="I1080" s="81"/>
      <c r="J1080" s="64"/>
      <c r="K1080" s="87"/>
      <c r="L1080" s="82"/>
      <c r="M1080" s="83"/>
      <c r="N1080" s="84"/>
      <c r="O1080" s="85"/>
      <c r="P1080" s="7">
        <f t="shared" si="175"/>
        <v>1146</v>
      </c>
      <c r="Q1080" s="8"/>
    </row>
    <row r="1081" spans="1:17" s="9" customFormat="1" x14ac:dyDescent="0.25">
      <c r="A1081" s="1"/>
      <c r="B1081" s="129"/>
      <c r="C1081" s="130"/>
      <c r="D1081" s="130"/>
      <c r="E1081" s="131"/>
      <c r="F1081" s="132"/>
      <c r="G1081" s="80"/>
      <c r="H1081" s="80"/>
      <c r="I1081" s="81"/>
      <c r="J1081" s="64"/>
      <c r="K1081" s="87"/>
      <c r="L1081" s="82"/>
      <c r="M1081" s="83"/>
      <c r="N1081" s="84"/>
      <c r="O1081" s="85"/>
      <c r="P1081" s="7">
        <f t="shared" si="175"/>
        <v>1147</v>
      </c>
      <c r="Q1081" s="8"/>
    </row>
    <row r="1082" spans="1:17" s="9" customFormat="1" x14ac:dyDescent="0.25">
      <c r="A1082" s="1"/>
      <c r="B1082" s="129"/>
      <c r="C1082" s="130"/>
      <c r="D1082" s="130"/>
      <c r="E1082" s="131"/>
      <c r="F1082" s="132"/>
      <c r="G1082" s="80"/>
      <c r="H1082" s="80"/>
      <c r="I1082" s="81"/>
      <c r="J1082" s="64"/>
      <c r="K1082" s="87"/>
      <c r="L1082" s="82"/>
      <c r="M1082" s="83"/>
      <c r="N1082" s="84"/>
      <c r="O1082" s="85"/>
      <c r="P1082" s="7">
        <f t="shared" si="175"/>
        <v>1148</v>
      </c>
      <c r="Q1082" s="8"/>
    </row>
    <row r="1083" spans="1:17" s="9" customFormat="1" x14ac:dyDescent="0.25">
      <c r="A1083" s="1"/>
      <c r="B1083" s="129" t="s">
        <v>26</v>
      </c>
      <c r="C1083" s="130"/>
      <c r="D1083" s="130"/>
      <c r="E1083" s="131"/>
      <c r="F1083" s="132" t="s">
        <v>26</v>
      </c>
      <c r="G1083" s="80" t="s">
        <v>26</v>
      </c>
      <c r="H1083" s="80" t="s">
        <v>26</v>
      </c>
      <c r="I1083" s="81" t="s">
        <v>26</v>
      </c>
      <c r="J1083" s="64"/>
      <c r="K1083" s="87" t="s">
        <v>26</v>
      </c>
      <c r="L1083" s="82" t="s">
        <v>26</v>
      </c>
      <c r="M1083" s="83" t="s">
        <v>26</v>
      </c>
      <c r="N1083" s="84" t="s">
        <v>26</v>
      </c>
      <c r="O1083" s="85" t="s">
        <v>26</v>
      </c>
      <c r="P1083" s="7">
        <f t="shared" si="175"/>
        <v>1149</v>
      </c>
      <c r="Q1083" s="8"/>
    </row>
    <row r="1084" spans="1:17" s="9" customFormat="1" x14ac:dyDescent="0.25">
      <c r="A1084" s="1"/>
      <c r="B1084" s="129" t="s">
        <v>26</v>
      </c>
      <c r="C1084" s="130"/>
      <c r="D1084" s="130"/>
      <c r="E1084" s="131"/>
      <c r="F1084" s="132" t="s">
        <v>26</v>
      </c>
      <c r="G1084" s="80" t="s">
        <v>26</v>
      </c>
      <c r="H1084" s="80" t="s">
        <v>26</v>
      </c>
      <c r="I1084" s="81" t="s">
        <v>26</v>
      </c>
      <c r="J1084" s="64"/>
      <c r="K1084" s="87" t="s">
        <v>26</v>
      </c>
      <c r="L1084" s="82" t="s">
        <v>26</v>
      </c>
      <c r="M1084" s="83" t="s">
        <v>26</v>
      </c>
      <c r="N1084" s="84" t="s">
        <v>26</v>
      </c>
      <c r="O1084" s="85" t="s">
        <v>26</v>
      </c>
      <c r="P1084" s="7">
        <f t="shared" si="175"/>
        <v>1150</v>
      </c>
      <c r="Q1084" s="8"/>
    </row>
    <row r="1085" spans="1:17" s="9" customFormat="1" x14ac:dyDescent="0.25">
      <c r="A1085" s="1"/>
      <c r="B1085" s="129" t="s">
        <v>26</v>
      </c>
      <c r="C1085" s="130"/>
      <c r="D1085" s="130"/>
      <c r="E1085" s="131"/>
      <c r="F1085" s="132" t="s">
        <v>26</v>
      </c>
      <c r="G1085" s="80" t="s">
        <v>26</v>
      </c>
      <c r="H1085" s="80" t="s">
        <v>26</v>
      </c>
      <c r="I1085" s="81" t="s">
        <v>26</v>
      </c>
      <c r="J1085" s="64"/>
      <c r="K1085" s="87" t="s">
        <v>26</v>
      </c>
      <c r="L1085" s="82" t="s">
        <v>26</v>
      </c>
      <c r="M1085" s="83" t="s">
        <v>26</v>
      </c>
      <c r="N1085" s="84" t="s">
        <v>26</v>
      </c>
      <c r="O1085" s="85" t="s">
        <v>26</v>
      </c>
      <c r="P1085" s="7">
        <f t="shared" si="175"/>
        <v>1151</v>
      </c>
      <c r="Q1085" s="8"/>
    </row>
    <row r="1086" spans="1:17" s="9" customFormat="1" x14ac:dyDescent="0.25">
      <c r="A1086" s="1"/>
      <c r="B1086" s="129" t="s">
        <v>26</v>
      </c>
      <c r="C1086" s="130"/>
      <c r="D1086" s="130"/>
      <c r="E1086" s="131"/>
      <c r="F1086" s="132" t="s">
        <v>26</v>
      </c>
      <c r="G1086" s="80" t="s">
        <v>26</v>
      </c>
      <c r="H1086" s="80" t="s">
        <v>26</v>
      </c>
      <c r="I1086" s="81" t="s">
        <v>26</v>
      </c>
      <c r="J1086" s="64"/>
      <c r="K1086" s="87" t="s">
        <v>26</v>
      </c>
      <c r="L1086" s="82" t="s">
        <v>26</v>
      </c>
      <c r="M1086" s="83" t="s">
        <v>26</v>
      </c>
      <c r="N1086" s="84" t="s">
        <v>26</v>
      </c>
      <c r="O1086" s="85" t="s">
        <v>26</v>
      </c>
      <c r="P1086" s="7">
        <f t="shared" si="175"/>
        <v>1152</v>
      </c>
      <c r="Q1086" s="8"/>
    </row>
    <row r="1087" spans="1:17" s="9" customFormat="1" x14ac:dyDescent="0.25">
      <c r="A1087" s="1"/>
      <c r="B1087" s="129" t="s">
        <v>26</v>
      </c>
      <c r="C1087" s="130"/>
      <c r="D1087" s="130"/>
      <c r="E1087" s="131"/>
      <c r="F1087" s="132" t="s">
        <v>26</v>
      </c>
      <c r="G1087" s="80" t="s">
        <v>26</v>
      </c>
      <c r="H1087" s="80" t="s">
        <v>26</v>
      </c>
      <c r="I1087" s="81" t="s">
        <v>26</v>
      </c>
      <c r="J1087" s="64"/>
      <c r="K1087" s="87" t="s">
        <v>26</v>
      </c>
      <c r="L1087" s="82" t="s">
        <v>26</v>
      </c>
      <c r="M1087" s="83" t="s">
        <v>26</v>
      </c>
      <c r="N1087" s="84" t="s">
        <v>26</v>
      </c>
      <c r="O1087" s="85" t="s">
        <v>26</v>
      </c>
      <c r="P1087" s="7">
        <f t="shared" si="175"/>
        <v>1153</v>
      </c>
      <c r="Q1087" s="8"/>
    </row>
    <row r="1088" spans="1:17" s="9" customFormat="1" x14ac:dyDescent="0.25">
      <c r="A1088" s="1"/>
      <c r="B1088" s="129" t="s">
        <v>26</v>
      </c>
      <c r="C1088" s="130"/>
      <c r="D1088" s="130"/>
      <c r="E1088" s="131"/>
      <c r="F1088" s="132" t="s">
        <v>26</v>
      </c>
      <c r="G1088" s="80" t="s">
        <v>26</v>
      </c>
      <c r="H1088" s="80" t="s">
        <v>26</v>
      </c>
      <c r="I1088" s="81" t="s">
        <v>26</v>
      </c>
      <c r="J1088" s="64"/>
      <c r="K1088" s="87" t="s">
        <v>26</v>
      </c>
      <c r="L1088" s="82" t="s">
        <v>26</v>
      </c>
      <c r="M1088" s="83" t="s">
        <v>26</v>
      </c>
      <c r="N1088" s="84" t="s">
        <v>26</v>
      </c>
      <c r="O1088" s="85" t="s">
        <v>26</v>
      </c>
      <c r="P1088" s="7">
        <f t="shared" si="175"/>
        <v>1154</v>
      </c>
      <c r="Q1088" s="8"/>
    </row>
    <row r="1089" spans="1:17" s="9" customFormat="1" x14ac:dyDescent="0.25">
      <c r="A1089" s="1"/>
      <c r="B1089" s="129" t="s">
        <v>26</v>
      </c>
      <c r="C1089" s="130"/>
      <c r="D1089" s="130"/>
      <c r="E1089" s="131"/>
      <c r="F1089" s="132" t="s">
        <v>26</v>
      </c>
      <c r="G1089" s="80" t="s">
        <v>26</v>
      </c>
      <c r="H1089" s="80" t="s">
        <v>26</v>
      </c>
      <c r="I1089" s="81" t="s">
        <v>26</v>
      </c>
      <c r="J1089" s="64"/>
      <c r="K1089" s="87" t="s">
        <v>26</v>
      </c>
      <c r="L1089" s="82" t="s">
        <v>26</v>
      </c>
      <c r="M1089" s="83" t="s">
        <v>26</v>
      </c>
      <c r="N1089" s="84" t="s">
        <v>26</v>
      </c>
      <c r="O1089" s="85" t="s">
        <v>26</v>
      </c>
      <c r="P1089" s="7">
        <f t="shared" si="175"/>
        <v>1155</v>
      </c>
      <c r="Q1089" s="8"/>
    </row>
    <row r="1090" spans="1:17" s="9" customFormat="1" x14ac:dyDescent="0.25">
      <c r="A1090" s="1"/>
      <c r="B1090" s="129" t="s">
        <v>26</v>
      </c>
      <c r="C1090" s="130"/>
      <c r="D1090" s="130"/>
      <c r="E1090" s="131"/>
      <c r="F1090" s="132" t="s">
        <v>26</v>
      </c>
      <c r="G1090" s="80" t="s">
        <v>26</v>
      </c>
      <c r="H1090" s="80" t="s">
        <v>26</v>
      </c>
      <c r="I1090" s="81" t="s">
        <v>26</v>
      </c>
      <c r="J1090" s="64"/>
      <c r="K1090" s="87" t="s">
        <v>26</v>
      </c>
      <c r="L1090" s="82" t="s">
        <v>26</v>
      </c>
      <c r="M1090" s="83" t="s">
        <v>26</v>
      </c>
      <c r="N1090" s="84" t="s">
        <v>26</v>
      </c>
      <c r="O1090" s="85" t="s">
        <v>26</v>
      </c>
      <c r="P1090" s="7">
        <f t="shared" si="175"/>
        <v>1156</v>
      </c>
      <c r="Q1090" s="8"/>
    </row>
    <row r="1091" spans="1:17" s="9" customFormat="1" ht="15.75" thickBot="1" x14ac:dyDescent="0.3">
      <c r="A1091" s="1"/>
      <c r="B1091" s="122" t="s">
        <v>26</v>
      </c>
      <c r="C1091" s="123"/>
      <c r="D1091" s="123"/>
      <c r="E1091" s="124"/>
      <c r="F1091" s="133" t="s">
        <v>26</v>
      </c>
      <c r="G1091" s="94" t="s">
        <v>26</v>
      </c>
      <c r="H1091" s="94" t="s">
        <v>26</v>
      </c>
      <c r="I1091" s="95" t="s">
        <v>26</v>
      </c>
      <c r="J1091" s="64"/>
      <c r="K1091" s="96" t="s">
        <v>26</v>
      </c>
      <c r="L1091" s="97" t="s">
        <v>26</v>
      </c>
      <c r="M1091" s="98" t="s">
        <v>26</v>
      </c>
      <c r="N1091" s="99" t="s">
        <v>26</v>
      </c>
      <c r="O1091" s="100" t="s">
        <v>26</v>
      </c>
      <c r="P1091" s="7">
        <f t="shared" si="175"/>
        <v>1157</v>
      </c>
      <c r="Q1091" s="8"/>
    </row>
    <row r="1092" spans="1:17" s="9" customFormat="1" ht="16.5" thickTop="1" thickBot="1" x14ac:dyDescent="0.3">
      <c r="A1092" s="1"/>
      <c r="B1092" s="101"/>
      <c r="C1092" s="101"/>
      <c r="D1092" s="101"/>
      <c r="E1092" s="101"/>
      <c r="F1092" s="101"/>
      <c r="G1092" s="101"/>
      <c r="H1092" s="128" t="s">
        <v>50</v>
      </c>
      <c r="I1092" s="103">
        <f>SUM(I1066:I1091)</f>
        <v>280</v>
      </c>
      <c r="J1092" s="104"/>
      <c r="K1092" s="105">
        <f>SUM(K1066:K1091)</f>
        <v>0.61380894758071591</v>
      </c>
      <c r="L1092" s="106"/>
      <c r="M1092" s="107"/>
      <c r="N1092" s="108"/>
      <c r="O1092" s="105">
        <f>SUM(O1066:O1091)</f>
        <v>0</v>
      </c>
      <c r="P1092" s="7">
        <f t="shared" si="175"/>
        <v>1158</v>
      </c>
      <c r="Q1092" s="8"/>
    </row>
    <row r="1093" spans="1:17" s="9" customFormat="1" ht="16.5" customHeight="1" thickTop="1" thickBot="1" x14ac:dyDescent="0.3">
      <c r="A1093" s="1"/>
      <c r="B1093" s="58" t="s">
        <v>51</v>
      </c>
      <c r="C1093" s="109"/>
      <c r="D1093" s="109"/>
      <c r="E1093" s="109"/>
      <c r="F1093" s="109"/>
      <c r="G1093" s="109"/>
      <c r="H1093" s="110"/>
      <c r="I1093" s="111"/>
      <c r="J1093" s="60"/>
      <c r="K1093" s="134" t="s">
        <v>14</v>
      </c>
      <c r="L1093" s="61" t="s">
        <v>15</v>
      </c>
      <c r="M1093" s="61" t="s">
        <v>16</v>
      </c>
      <c r="N1093" s="61" t="s">
        <v>17</v>
      </c>
      <c r="O1093" s="61" t="s">
        <v>18</v>
      </c>
      <c r="P1093" s="7">
        <f t="shared" si="175"/>
        <v>1159</v>
      </c>
      <c r="Q1093" s="8"/>
    </row>
    <row r="1094" spans="1:17" s="9" customFormat="1" ht="22.5" customHeight="1" thickTop="1" thickBot="1" x14ac:dyDescent="0.3">
      <c r="A1094" s="1"/>
      <c r="B1094" s="112" t="s">
        <v>52</v>
      </c>
      <c r="C1094" s="113"/>
      <c r="D1094" s="113"/>
      <c r="E1094" s="114"/>
      <c r="F1094" s="115" t="s">
        <v>42</v>
      </c>
      <c r="G1094" s="63" t="s">
        <v>20</v>
      </c>
      <c r="H1094" s="63" t="s">
        <v>34</v>
      </c>
      <c r="I1094" s="63" t="s">
        <v>34</v>
      </c>
      <c r="J1094" s="28"/>
      <c r="K1094" s="135"/>
      <c r="L1094" s="61"/>
      <c r="M1094" s="61"/>
      <c r="N1094" s="61"/>
      <c r="O1094" s="61"/>
      <c r="P1094" s="7">
        <f t="shared" si="175"/>
        <v>1160</v>
      </c>
      <c r="Q1094" s="8"/>
    </row>
    <row r="1095" spans="1:17" s="9" customFormat="1" ht="15.75" thickTop="1" x14ac:dyDescent="0.25">
      <c r="A1095" s="1"/>
      <c r="B1095" s="136"/>
      <c r="C1095" s="137"/>
      <c r="D1095" s="137"/>
      <c r="E1095" s="138"/>
      <c r="F1095" s="139"/>
      <c r="G1095" s="69"/>
      <c r="H1095" s="69"/>
      <c r="I1095" s="81"/>
      <c r="J1095" s="64"/>
      <c r="K1095" s="70"/>
      <c r="L1095" s="117"/>
      <c r="M1095" s="118"/>
      <c r="N1095" s="119"/>
      <c r="O1095" s="120"/>
      <c r="P1095" s="7">
        <f t="shared" si="175"/>
        <v>1161</v>
      </c>
      <c r="Q1095" s="8">
        <f t="shared" ref="Q1095" si="177">+Q1066</f>
        <v>1099</v>
      </c>
    </row>
    <row r="1096" spans="1:17" s="9" customFormat="1" ht="15.75" thickBot="1" x14ac:dyDescent="0.3">
      <c r="A1096" s="1"/>
      <c r="B1096" s="140" t="s">
        <v>26</v>
      </c>
      <c r="C1096" s="141"/>
      <c r="D1096" s="141"/>
      <c r="E1096" s="142"/>
      <c r="F1096" s="143">
        <v>0</v>
      </c>
      <c r="G1096" s="144" t="s">
        <v>26</v>
      </c>
      <c r="H1096" s="143">
        <v>0</v>
      </c>
      <c r="I1096" s="143">
        <v>0</v>
      </c>
      <c r="J1096" s="64"/>
      <c r="K1096" s="145" t="s">
        <v>26</v>
      </c>
      <c r="L1096" s="146" t="s">
        <v>26</v>
      </c>
      <c r="M1096" s="147" t="s">
        <v>26</v>
      </c>
      <c r="N1096" s="143">
        <v>0</v>
      </c>
      <c r="O1096" s="143">
        <v>0</v>
      </c>
      <c r="P1096" s="7">
        <f t="shared" si="175"/>
        <v>1162</v>
      </c>
      <c r="Q1096" s="8"/>
    </row>
    <row r="1097" spans="1:17" s="9" customFormat="1" ht="16.5" thickTop="1" thickBot="1" x14ac:dyDescent="0.3">
      <c r="A1097" s="1"/>
      <c r="B1097" s="101"/>
      <c r="C1097" s="101"/>
      <c r="D1097" s="101"/>
      <c r="E1097" s="101"/>
      <c r="F1097" s="101"/>
      <c r="G1097" s="101"/>
      <c r="H1097" s="128" t="s">
        <v>53</v>
      </c>
      <c r="I1097" s="103">
        <f>SUM(I1095:I1096)</f>
        <v>0</v>
      </c>
      <c r="J1097" s="28"/>
      <c r="K1097" s="148">
        <f>SUM(K1095:K1096)</f>
        <v>0</v>
      </c>
      <c r="L1097" s="149"/>
      <c r="M1097" s="150"/>
      <c r="N1097" s="151"/>
      <c r="O1097" s="148">
        <f>SUM(O1095:O1096)</f>
        <v>0</v>
      </c>
      <c r="P1097" s="7">
        <f t="shared" si="175"/>
        <v>1163</v>
      </c>
      <c r="Q1097" s="8"/>
    </row>
    <row r="1098" spans="1:17" s="9" customFormat="1" ht="16.5" thickTop="1" thickBot="1" x14ac:dyDescent="0.3">
      <c r="A1098" s="1"/>
      <c r="B1098" s="28"/>
      <c r="C1098" s="28"/>
      <c r="D1098" s="28"/>
      <c r="E1098" s="152"/>
      <c r="F1098" s="152"/>
      <c r="G1098" s="152"/>
      <c r="H1098" s="153"/>
      <c r="I1098" s="154"/>
      <c r="J1098" s="28"/>
      <c r="K1098" s="155"/>
      <c r="L1098" s="156"/>
      <c r="M1098" s="156"/>
      <c r="N1098" s="156"/>
      <c r="O1098" s="157"/>
      <c r="P1098" s="7">
        <f t="shared" si="175"/>
        <v>1164</v>
      </c>
      <c r="Q1098" s="8"/>
    </row>
    <row r="1099" spans="1:17" s="9" customFormat="1" ht="16.5" customHeight="1" thickTop="1" thickBot="1" x14ac:dyDescent="0.3">
      <c r="A1099" s="1"/>
      <c r="B1099" s="28"/>
      <c r="C1099" s="28"/>
      <c r="D1099" s="158"/>
      <c r="E1099" s="159" t="s">
        <v>54</v>
      </c>
      <c r="F1099" s="159"/>
      <c r="G1099" s="159"/>
      <c r="H1099" s="159"/>
      <c r="I1099" s="160">
        <f>I1047+I1063+I1092+I1097</f>
        <v>456.16800000000001</v>
      </c>
      <c r="J1099" s="28"/>
      <c r="K1099" s="161"/>
      <c r="L1099" s="162"/>
      <c r="M1099" s="162"/>
      <c r="N1099" s="162"/>
      <c r="O1099" s="163"/>
      <c r="P1099" s="7">
        <f t="shared" si="175"/>
        <v>1165</v>
      </c>
      <c r="Q1099" s="8"/>
    </row>
    <row r="1100" spans="1:17" s="9" customFormat="1" ht="16.5" thickTop="1" thickBot="1" x14ac:dyDescent="0.3">
      <c r="A1100" s="1"/>
      <c r="B1100" s="28"/>
      <c r="C1100" s="28"/>
      <c r="D1100" s="158"/>
      <c r="E1100" s="164" t="s">
        <v>55</v>
      </c>
      <c r="F1100" s="164"/>
      <c r="G1100" s="164"/>
      <c r="H1100" s="165">
        <v>0.2</v>
      </c>
      <c r="I1100" s="166">
        <f>I1099*H1100</f>
        <v>91.23360000000001</v>
      </c>
      <c r="J1100" s="28"/>
      <c r="K1100" s="167"/>
      <c r="L1100" s="168"/>
      <c r="M1100" s="168"/>
      <c r="N1100" s="168"/>
      <c r="O1100" s="169"/>
      <c r="P1100" s="7">
        <f t="shared" si="175"/>
        <v>1166</v>
      </c>
      <c r="Q1100" s="8"/>
    </row>
    <row r="1101" spans="1:17" s="9" customFormat="1" ht="16.5" thickTop="1" thickBot="1" x14ac:dyDescent="0.3">
      <c r="A1101" s="1"/>
      <c r="B1101" s="28"/>
      <c r="C1101" s="28"/>
      <c r="D1101" s="158"/>
      <c r="E1101" s="170" t="s">
        <v>56</v>
      </c>
      <c r="F1101" s="170"/>
      <c r="G1101" s="170"/>
      <c r="H1101" s="171">
        <v>0</v>
      </c>
      <c r="I1101" s="166">
        <v>0</v>
      </c>
      <c r="J1101" s="28"/>
      <c r="K1101" s="172">
        <f>+K1047+K1063+K1092+K1097</f>
        <v>1</v>
      </c>
      <c r="L1101" s="173"/>
      <c r="M1101" s="174"/>
      <c r="N1101" s="175"/>
      <c r="O1101" s="172">
        <f>+O1047+O1063+O1092+O1097</f>
        <v>0</v>
      </c>
      <c r="P1101" s="7">
        <f t="shared" si="175"/>
        <v>1167</v>
      </c>
      <c r="Q1101" s="8"/>
    </row>
    <row r="1102" spans="1:17" s="9" customFormat="1" ht="16.5" thickTop="1" thickBot="1" x14ac:dyDescent="0.3">
      <c r="A1102" s="1"/>
      <c r="B1102" s="28" t="s">
        <v>27</v>
      </c>
      <c r="C1102" s="28"/>
      <c r="D1102" s="158"/>
      <c r="E1102" s="170" t="s">
        <v>57</v>
      </c>
      <c r="F1102" s="170"/>
      <c r="G1102" s="170"/>
      <c r="H1102" s="170"/>
      <c r="I1102" s="166">
        <f>+I1099+I1100</f>
        <v>547.40160000000003</v>
      </c>
      <c r="J1102" s="28"/>
      <c r="K1102" s="176" t="s">
        <v>58</v>
      </c>
      <c r="L1102" s="177"/>
      <c r="M1102" s="178"/>
      <c r="N1102" s="179"/>
      <c r="O1102" s="176" t="s">
        <v>59</v>
      </c>
      <c r="P1102" s="7">
        <f t="shared" si="175"/>
        <v>1168</v>
      </c>
      <c r="Q1102" s="8"/>
    </row>
    <row r="1103" spans="1:17" s="9" customFormat="1" ht="16.5" thickTop="1" thickBot="1" x14ac:dyDescent="0.3">
      <c r="A1103" s="1"/>
      <c r="B1103" s="28" t="s">
        <v>27</v>
      </c>
      <c r="C1103" s="28"/>
      <c r="D1103" s="158"/>
      <c r="E1103" s="180" t="s">
        <v>60</v>
      </c>
      <c r="F1103" s="181"/>
      <c r="G1103" s="181"/>
      <c r="H1103" s="182"/>
      <c r="I1103" s="183">
        <f>ROUND(I1102,2)</f>
        <v>547.4</v>
      </c>
      <c r="J1103" s="152"/>
      <c r="K1103" s="184"/>
      <c r="L1103" s="185"/>
      <c r="M1103" s="184"/>
      <c r="N1103" s="185"/>
      <c r="O1103" s="185"/>
      <c r="P1103" s="7">
        <f t="shared" si="175"/>
        <v>1169</v>
      </c>
      <c r="Q1103" s="8"/>
    </row>
    <row r="1104" spans="1:17" s="9" customFormat="1" ht="15.75" thickTop="1" x14ac:dyDescent="0.25">
      <c r="A1104" s="1"/>
      <c r="B1104" s="5"/>
      <c r="C1104" s="5"/>
      <c r="D1104" s="28"/>
      <c r="E1104" s="101"/>
      <c r="F1104" s="101"/>
      <c r="G1104" s="101"/>
      <c r="H1104" s="186"/>
      <c r="I1104" s="101"/>
      <c r="J1104" s="28"/>
      <c r="K1104" s="14"/>
      <c r="L1104" s="15"/>
      <c r="M1104" s="14"/>
      <c r="N1104" s="15"/>
      <c r="O1104" s="15"/>
      <c r="P1104" s="7">
        <f t="shared" si="175"/>
        <v>1170</v>
      </c>
      <c r="Q1104" s="8"/>
    </row>
    <row r="1105" spans="1:17" s="9" customFormat="1" x14ac:dyDescent="0.25">
      <c r="A1105" s="1"/>
      <c r="B1105" s="5"/>
      <c r="C1105" s="5"/>
      <c r="D1105" s="28"/>
      <c r="E1105" s="101"/>
      <c r="F1105" s="101"/>
      <c r="G1105" s="101"/>
      <c r="H1105" s="186"/>
      <c r="I1105" s="101"/>
      <c r="J1105" s="28"/>
      <c r="K1105" s="14"/>
      <c r="L1105" s="15"/>
      <c r="M1105" s="14"/>
      <c r="N1105" s="15"/>
      <c r="O1105" s="15"/>
      <c r="P1105" s="7">
        <f t="shared" si="175"/>
        <v>1171</v>
      </c>
      <c r="Q1105" s="8"/>
    </row>
    <row r="1106" spans="1:17" s="9" customFormat="1" ht="15.75" thickBot="1" x14ac:dyDescent="0.3">
      <c r="A1106" s="1"/>
      <c r="B1106" s="2"/>
      <c r="C1106" s="2"/>
      <c r="D1106" s="2"/>
      <c r="E1106" s="2"/>
      <c r="F1106" s="2"/>
      <c r="G1106" s="2"/>
      <c r="H1106" s="3"/>
      <c r="I1106" s="4"/>
      <c r="J1106" s="5"/>
      <c r="K1106" s="6"/>
      <c r="L1106" s="6"/>
      <c r="M1106" s="6"/>
      <c r="N1106" s="6"/>
      <c r="O1106" s="6"/>
      <c r="P1106" s="7"/>
      <c r="Q1106" s="8"/>
    </row>
    <row r="1107" spans="1:17" s="9" customFormat="1" ht="16.5" thickTop="1" thickBot="1" x14ac:dyDescent="0.3">
      <c r="A1107" s="1"/>
      <c r="B1107" s="10" t="s">
        <v>0</v>
      </c>
      <c r="C1107" s="11" t="str">
        <f>'[1]PRESUPUESTO REFERENCIAL'!$B$6</f>
        <v>CONSTRUCCIÓN DEL MALECÓN EN LA PARROQUIA URBANA SATÉLITE LA AURORA</v>
      </c>
      <c r="D1107" s="12"/>
      <c r="E1107" s="12"/>
      <c r="F1107" s="12"/>
      <c r="G1107" s="12"/>
      <c r="H1107" s="12"/>
      <c r="I1107" s="13"/>
      <c r="J1107" s="5"/>
      <c r="K1107" s="14"/>
      <c r="L1107" s="14"/>
      <c r="M1107" s="14"/>
      <c r="N1107" s="14"/>
      <c r="O1107" s="15"/>
      <c r="P1107" s="7"/>
      <c r="Q1107" s="8"/>
    </row>
    <row r="1108" spans="1:17" s="9" customFormat="1" ht="15.75" thickTop="1" x14ac:dyDescent="0.25">
      <c r="A1108" s="1"/>
      <c r="B1108" s="16" t="s">
        <v>1</v>
      </c>
      <c r="C1108" s="17"/>
      <c r="D1108" s="17"/>
      <c r="E1108" s="17"/>
      <c r="F1108" s="17"/>
      <c r="G1108" s="17"/>
      <c r="H1108" s="17"/>
      <c r="I1108" s="18"/>
      <c r="J1108" s="5"/>
      <c r="K1108" s="14"/>
      <c r="L1108" s="14"/>
      <c r="M1108" s="14"/>
      <c r="N1108" s="14"/>
      <c r="O1108" s="15"/>
      <c r="P1108" s="7"/>
      <c r="Q1108" s="8"/>
    </row>
    <row r="1109" spans="1:17" s="9" customFormat="1" x14ac:dyDescent="0.25">
      <c r="A1109" s="1"/>
      <c r="B1109" s="5"/>
      <c r="C1109" s="5"/>
      <c r="D1109" s="5"/>
      <c r="E1109" s="5"/>
      <c r="F1109" s="5"/>
      <c r="G1109" s="19"/>
      <c r="H1109" s="19"/>
      <c r="I1109" s="19"/>
      <c r="J1109" s="5"/>
      <c r="K1109" s="14"/>
      <c r="L1109" s="14"/>
      <c r="M1109" s="14"/>
      <c r="N1109" s="14"/>
      <c r="O1109" s="15"/>
      <c r="P1109" s="7"/>
      <c r="Q1109" s="8"/>
    </row>
    <row r="1110" spans="1:17" s="9" customFormat="1" x14ac:dyDescent="0.25">
      <c r="A1110" s="1"/>
      <c r="B1110" s="5"/>
      <c r="C1110" s="20" t="s">
        <v>2</v>
      </c>
      <c r="D1110" s="21" t="s">
        <v>3</v>
      </c>
      <c r="E1110" s="22"/>
      <c r="F1110" s="22"/>
      <c r="G1110" s="19"/>
      <c r="H1110" s="19"/>
      <c r="I1110" s="19"/>
      <c r="J1110" s="5"/>
      <c r="K1110" s="14"/>
      <c r="L1110" s="14"/>
      <c r="M1110" s="14"/>
      <c r="N1110" s="14"/>
      <c r="O1110" s="15"/>
      <c r="P1110" s="7"/>
      <c r="Q1110" s="8"/>
    </row>
    <row r="1111" spans="1:17" s="9" customFormat="1" x14ac:dyDescent="0.25">
      <c r="A1111" s="1"/>
      <c r="B1111" s="5"/>
      <c r="C1111" s="20" t="s">
        <v>4</v>
      </c>
      <c r="D1111" s="21" t="s">
        <v>5</v>
      </c>
      <c r="E1111" s="5"/>
      <c r="F1111" s="5"/>
      <c r="G1111" s="19"/>
      <c r="H1111" s="19"/>
      <c r="I1111" s="19"/>
      <c r="J1111" s="5"/>
      <c r="K1111" s="14"/>
      <c r="L1111" s="14"/>
      <c r="M1111" s="14"/>
      <c r="N1111" s="14"/>
      <c r="O1111" s="15"/>
      <c r="P1111" s="7"/>
      <c r="Q1111" s="8"/>
    </row>
    <row r="1112" spans="1:17" s="9" customFormat="1" x14ac:dyDescent="0.25">
      <c r="A1112" s="1"/>
      <c r="B1112" s="23"/>
      <c r="C1112" s="2"/>
      <c r="D1112" s="24"/>
      <c r="E1112" s="2"/>
      <c r="F1112" s="2"/>
      <c r="G1112" s="19"/>
      <c r="H1112" s="19"/>
      <c r="I1112" s="19"/>
      <c r="J1112" s="5"/>
      <c r="K1112" s="14"/>
      <c r="L1112" s="14"/>
      <c r="M1112" s="14"/>
      <c r="N1112" s="14"/>
      <c r="O1112" s="15"/>
      <c r="P1112" s="7"/>
      <c r="Q1112" s="8"/>
    </row>
    <row r="1113" spans="1:17" s="9" customFormat="1" ht="15.75" thickBot="1" x14ac:dyDescent="0.3">
      <c r="A1113" s="1"/>
      <c r="B1113" s="25" t="s">
        <v>6</v>
      </c>
      <c r="C1113" s="26"/>
      <c r="D1113" s="26"/>
      <c r="E1113" s="26"/>
      <c r="F1113" s="26"/>
      <c r="G1113" s="26"/>
      <c r="H1113" s="26"/>
      <c r="I1113" s="27"/>
      <c r="J1113" s="28"/>
      <c r="K1113" s="29"/>
      <c r="L1113" s="30"/>
      <c r="M1113" s="30"/>
      <c r="N1113" s="30"/>
      <c r="O1113" s="31"/>
      <c r="P1113" s="7"/>
      <c r="Q1113" s="8"/>
    </row>
    <row r="1114" spans="1:17" s="9" customFormat="1" ht="15.75" customHeight="1" thickTop="1" x14ac:dyDescent="0.25">
      <c r="A1114" s="1"/>
      <c r="B1114" s="32"/>
      <c r="C1114" s="33"/>
      <c r="D1114" s="34"/>
      <c r="E1114" s="34"/>
      <c r="F1114" s="34"/>
      <c r="G1114" s="34"/>
      <c r="H1114" s="35"/>
      <c r="I1114" s="36" t="s">
        <v>7</v>
      </c>
      <c r="J1114" s="37"/>
      <c r="K1114" s="38" t="s">
        <v>8</v>
      </c>
      <c r="L1114" s="39"/>
      <c r="M1114" s="39"/>
      <c r="N1114" s="39"/>
      <c r="O1114" s="40"/>
      <c r="P1114" s="7"/>
      <c r="Q1114" s="8"/>
    </row>
    <row r="1115" spans="1:17" s="9" customFormat="1" x14ac:dyDescent="0.25">
      <c r="A1115" s="1"/>
      <c r="B1115" s="41" t="s">
        <v>9</v>
      </c>
      <c r="C1115" s="42">
        <f>+'[1]PRESUPUESTO REFERENCIAL'!B1137</f>
        <v>1014</v>
      </c>
      <c r="D1115" s="43"/>
      <c r="E1115" s="41" t="s">
        <v>10</v>
      </c>
      <c r="F1115" s="44" t="str">
        <f>+'[1]PRESUPUESTO REFERENCIAL'!D1137</f>
        <v>u</v>
      </c>
      <c r="G1115" s="45"/>
      <c r="H1115" s="46" t="s">
        <v>11</v>
      </c>
      <c r="I1115" s="47">
        <v>8</v>
      </c>
      <c r="J1115" s="37"/>
      <c r="K1115" s="48"/>
      <c r="L1115" s="49"/>
      <c r="M1115" s="49"/>
      <c r="N1115" s="49"/>
      <c r="O1115" s="50"/>
      <c r="P1115" s="7"/>
      <c r="Q1115" s="8"/>
    </row>
    <row r="1116" spans="1:17" s="9" customFormat="1" ht="15.75" thickBot="1" x14ac:dyDescent="0.3">
      <c r="A1116" s="1"/>
      <c r="B1116" s="51" t="s">
        <v>12</v>
      </c>
      <c r="C1116" s="52" t="str">
        <f>+'[1]PRESUPUESTO REFERENCIAL'!C1137</f>
        <v>SWITCH POE ADMINISTRABLE 24 PUERTOS</v>
      </c>
      <c r="D1116" s="53"/>
      <c r="E1116" s="53"/>
      <c r="F1116" s="53"/>
      <c r="G1116" s="53"/>
      <c r="H1116" s="53"/>
      <c r="I1116" s="54"/>
      <c r="J1116" s="28"/>
      <c r="K1116" s="55"/>
      <c r="L1116" s="56"/>
      <c r="M1116" s="56"/>
      <c r="N1116" s="56"/>
      <c r="O1116" s="57"/>
      <c r="P1116" s="7"/>
      <c r="Q1116" s="8"/>
    </row>
    <row r="1117" spans="1:17" s="9" customFormat="1" ht="16.5" customHeight="1" thickTop="1" thickBot="1" x14ac:dyDescent="0.3">
      <c r="A1117" s="1"/>
      <c r="B1117" s="58" t="s">
        <v>13</v>
      </c>
      <c r="C1117" s="59"/>
      <c r="D1117" s="59"/>
      <c r="E1117" s="59"/>
      <c r="F1117" s="59"/>
      <c r="G1117" s="59"/>
      <c r="H1117" s="59"/>
      <c r="I1117" s="59"/>
      <c r="J1117" s="60"/>
      <c r="K1117" s="61" t="s">
        <v>14</v>
      </c>
      <c r="L1117" s="61" t="s">
        <v>15</v>
      </c>
      <c r="M1117" s="61" t="s">
        <v>16</v>
      </c>
      <c r="N1117" s="61" t="s">
        <v>17</v>
      </c>
      <c r="O1117" s="61" t="s">
        <v>18</v>
      </c>
      <c r="P1117" s="7"/>
      <c r="Q1117" s="8"/>
    </row>
    <row r="1118" spans="1:17" s="9" customFormat="1" ht="22.5" thickTop="1" thickBot="1" x14ac:dyDescent="0.3">
      <c r="A1118" s="1"/>
      <c r="B1118" s="62" t="s">
        <v>19</v>
      </c>
      <c r="C1118" s="62"/>
      <c r="D1118" s="62"/>
      <c r="E1118" s="63" t="s">
        <v>20</v>
      </c>
      <c r="F1118" s="63" t="s">
        <v>21</v>
      </c>
      <c r="G1118" s="63" t="s">
        <v>22</v>
      </c>
      <c r="H1118" s="63" t="s">
        <v>23</v>
      </c>
      <c r="I1118" s="63" t="s">
        <v>24</v>
      </c>
      <c r="J1118" s="64"/>
      <c r="K1118" s="61"/>
      <c r="L1118" s="61"/>
      <c r="M1118" s="61"/>
      <c r="N1118" s="61"/>
      <c r="O1118" s="61"/>
      <c r="P1118" s="7">
        <f t="shared" ref="P1118" si="178">ROW(A1119)+65</f>
        <v>1184</v>
      </c>
      <c r="Q1118" s="8"/>
    </row>
    <row r="1119" spans="1:17" s="9" customFormat="1" ht="16.5" customHeight="1" thickTop="1" thickBot="1" x14ac:dyDescent="0.3">
      <c r="A1119" s="1" t="s">
        <v>25</v>
      </c>
      <c r="B1119" s="65" t="str">
        <f>INDEX([1]EQUIPOS!$A$3:$I$326,MATCH('APUS2 (1001 - 1053)'!A1119,[1]EQUIPOS!$A$3:$A$326,0),2)</f>
        <v>HERRAMIENTA MENOR (5% MO)</v>
      </c>
      <c r="C1119" s="66"/>
      <c r="D1119" s="67"/>
      <c r="E1119" s="68" t="s">
        <v>26</v>
      </c>
      <c r="F1119" s="68">
        <v>0.05</v>
      </c>
      <c r="G1119" s="68" t="s">
        <v>27</v>
      </c>
      <c r="H1119" s="68" t="s">
        <v>26</v>
      </c>
      <c r="I1119" s="69">
        <f>(I1148*5%)</f>
        <v>7.208000000000002</v>
      </c>
      <c r="J1119" s="64"/>
      <c r="K1119" s="70">
        <f>((I1119*100%)/$I$1184)</f>
        <v>1.3443547544799395E-2</v>
      </c>
      <c r="L1119" s="71">
        <f>INDEX([1]EQUIPOS!$A$3:$I$326,MATCH('APUS2 (1001 - 1053)'!A1119,[1]EQUIPOS!$A$3:$A$326,0),6)</f>
        <v>4292100117</v>
      </c>
      <c r="M1119" s="72" t="str">
        <f>INDEX([1]EQUIPOS!$A$3:$I$326,MATCH('APUS2 (1001 - 1053)'!A1119,[1]EQUIPOS!$A$3:$A$326,0),7)</f>
        <v>NP</v>
      </c>
      <c r="N1119" s="73">
        <f>INDEX([1]EQUIPOS!$A$3:$I$326,MATCH('APUS2 (1001 - 1053)'!A1119,[1]EQUIPOS!$A$3:$A$326,0),8)</f>
        <v>0</v>
      </c>
      <c r="O1119" s="74">
        <f>INDEX([1]EQUIPOS!$A$3:$I$326,MATCH('APUS2 (1001 - 1053)'!A1119,[1]EQUIPOS!$A$3:$A$326,0),9)</f>
        <v>0</v>
      </c>
      <c r="P1119" s="7">
        <f t="shared" ref="P1119:P1182" si="179">+P1118+1</f>
        <v>1185</v>
      </c>
      <c r="Q1119" s="8">
        <f t="shared" ref="Q1119" si="180">IF($A1119=0," ",$P1118)</f>
        <v>1184</v>
      </c>
    </row>
    <row r="1120" spans="1:17" s="9" customFormat="1" ht="16.5" customHeight="1" thickTop="1" thickBot="1" x14ac:dyDescent="0.3">
      <c r="A1120" s="1" t="s">
        <v>75</v>
      </c>
      <c r="B1120" s="75" t="str">
        <f>INDEX([1]EQUIPOS!$A$3:$I$326,MATCH('APUS2 (1001 - 1053)'!A1120,[1]EQUIPOS!$A$3:$A$326,0),2)</f>
        <v>HERRAMIENTA ESPECIAL</v>
      </c>
      <c r="C1120" s="76"/>
      <c r="D1120" s="77"/>
      <c r="E1120" s="78">
        <v>2</v>
      </c>
      <c r="F1120" s="79">
        <f>INDEX([1]EQUIPOS!$A$3:$I$326,MATCH('APUS2 (1001 - 1053)'!A1120,[1]EQUIPOS!$A$3:$A$326,0),5)</f>
        <v>0.3</v>
      </c>
      <c r="G1120" s="79">
        <f>+E1120*F1120</f>
        <v>0.6</v>
      </c>
      <c r="H1120" s="80">
        <f>I1115</f>
        <v>8</v>
      </c>
      <c r="I1120" s="81">
        <f>(G1120*H1120)</f>
        <v>4.8</v>
      </c>
      <c r="J1120" s="64"/>
      <c r="K1120" s="70">
        <f t="shared" ref="K1120:K1121" si="181">((I1120*100%)/$I$1184)</f>
        <v>8.9524178988675193E-3</v>
      </c>
      <c r="L1120" s="82">
        <f>INDEX([1]EQUIPOS!$A$3:$I$326,MATCH('APUS2 (1001 - 1053)'!A1120,[1]EQUIPOS!$A$3:$A$326,0),6)</f>
        <v>4299217233</v>
      </c>
      <c r="M1120" s="83" t="str">
        <f>INDEX([1]EQUIPOS!$A$3:$I$326,MATCH('APUS2 (1001 - 1053)'!A1120,[1]EQUIPOS!$A$3:$A$326,0),7)</f>
        <v>NP</v>
      </c>
      <c r="N1120" s="84">
        <f>INDEX([1]EQUIPOS!$A$3:$I$326,MATCH('APUS2 (1001 - 1053)'!A1120,[1]EQUIPOS!$A$3:$A$326,0),8)</f>
        <v>0</v>
      </c>
      <c r="O1120" s="85">
        <f>INDEX([1]EQUIPOS!$A$3:$I$326,MATCH('APUS2 (1001 - 1053)'!A1120,[1]EQUIPOS!$A$3:$A$326,0),9)</f>
        <v>0</v>
      </c>
      <c r="P1120" s="7">
        <f t="shared" si="179"/>
        <v>1186</v>
      </c>
      <c r="Q1120" s="8">
        <f t="shared" ref="Q1120" si="182">+$Q1119</f>
        <v>1184</v>
      </c>
    </row>
    <row r="1121" spans="1:17" s="9" customFormat="1" ht="16.5" customHeight="1" thickTop="1" thickBot="1" x14ac:dyDescent="0.3">
      <c r="A1121" s="1" t="s">
        <v>76</v>
      </c>
      <c r="B1121" s="75" t="str">
        <f>INDEX([1]EQUIPOS!$A$3:$I$326,MATCH('APUS2 (1001 - 1053)'!A1121,[1]EQUIPOS!$A$3:$A$326,0),2)</f>
        <v>EQUIPO DE PROTECCION PERSONAL</v>
      </c>
      <c r="C1121" s="76"/>
      <c r="D1121" s="77"/>
      <c r="E1121" s="78">
        <v>5</v>
      </c>
      <c r="F1121" s="79">
        <f>INDEX([1]EQUIPOS!$A$3:$I$326,MATCH('APUS2 (1001 - 1053)'!A1121,[1]EQUIPOS!$A$3:$A$326,0),5)</f>
        <v>0.5</v>
      </c>
      <c r="G1121" s="79">
        <f t="shared" ref="G1121" si="183">+E1121*F1121</f>
        <v>2.5</v>
      </c>
      <c r="H1121" s="80">
        <f>I1115</f>
        <v>8</v>
      </c>
      <c r="I1121" s="81">
        <f>(G1121*H1121)</f>
        <v>20</v>
      </c>
      <c r="J1121" s="64"/>
      <c r="K1121" s="70">
        <f t="shared" si="181"/>
        <v>3.7301741245281329E-2</v>
      </c>
      <c r="L1121" s="82">
        <f>INDEX([1]EQUIPOS!$A$3:$I$326,MATCH('APUS2 (1001 - 1053)'!A1121,[1]EQUIPOS!$A$3:$A$326,0),6)</f>
        <v>4817001110</v>
      </c>
      <c r="M1121" s="83" t="str">
        <f>INDEX([1]EQUIPOS!$A$3:$I$326,MATCH('APUS2 (1001 - 1053)'!A1121,[1]EQUIPOS!$A$3:$A$326,0),7)</f>
        <v>NP</v>
      </c>
      <c r="N1121" s="84">
        <f>INDEX([1]EQUIPOS!$A$3:$I$326,MATCH('APUS2 (1001 - 1053)'!A1121,[1]EQUIPOS!$A$3:$A$326,0),8)</f>
        <v>0</v>
      </c>
      <c r="O1121" s="85">
        <f>INDEX([1]EQUIPOS!$A$3:$I$326,MATCH('APUS2 (1001 - 1053)'!A1121,[1]EQUIPOS!$A$3:$A$326,0),9)</f>
        <v>0</v>
      </c>
      <c r="P1121" s="7">
        <f t="shared" si="179"/>
        <v>1187</v>
      </c>
      <c r="Q1121" s="8"/>
    </row>
    <row r="1122" spans="1:17" s="9" customFormat="1" ht="16.5" thickTop="1" thickBot="1" x14ac:dyDescent="0.3">
      <c r="A1122" s="1"/>
      <c r="B1122" s="75"/>
      <c r="C1122" s="76"/>
      <c r="D1122" s="77"/>
      <c r="E1122" s="78"/>
      <c r="F1122" s="79"/>
      <c r="G1122" s="79"/>
      <c r="H1122" s="80"/>
      <c r="I1122" s="81"/>
      <c r="J1122" s="64"/>
      <c r="K1122" s="70"/>
      <c r="L1122" s="82"/>
      <c r="M1122" s="83"/>
      <c r="N1122" s="84"/>
      <c r="O1122" s="85"/>
      <c r="P1122" s="7">
        <f t="shared" si="179"/>
        <v>1188</v>
      </c>
      <c r="Q1122" s="8"/>
    </row>
    <row r="1123" spans="1:17" s="9" customFormat="1" ht="16.5" thickTop="1" thickBot="1" x14ac:dyDescent="0.3">
      <c r="A1123" s="1"/>
      <c r="B1123" s="75"/>
      <c r="C1123" s="76"/>
      <c r="D1123" s="77"/>
      <c r="E1123" s="78"/>
      <c r="F1123" s="79"/>
      <c r="G1123" s="79"/>
      <c r="H1123" s="80"/>
      <c r="I1123" s="81"/>
      <c r="J1123" s="64"/>
      <c r="K1123" s="70"/>
      <c r="L1123" s="82"/>
      <c r="M1123" s="83"/>
      <c r="N1123" s="84"/>
      <c r="O1123" s="85"/>
      <c r="P1123" s="7">
        <f t="shared" si="179"/>
        <v>1189</v>
      </c>
      <c r="Q1123" s="8"/>
    </row>
    <row r="1124" spans="1:17" s="9" customFormat="1" ht="16.5" thickTop="1" thickBot="1" x14ac:dyDescent="0.3">
      <c r="A1124" s="1"/>
      <c r="B1124" s="75"/>
      <c r="C1124" s="76"/>
      <c r="D1124" s="77"/>
      <c r="E1124" s="78"/>
      <c r="F1124" s="79"/>
      <c r="G1124" s="86"/>
      <c r="H1124" s="80"/>
      <c r="I1124" s="81"/>
      <c r="J1124" s="64"/>
      <c r="K1124" s="87"/>
      <c r="L1124" s="82"/>
      <c r="M1124" s="83"/>
      <c r="N1124" s="84"/>
      <c r="O1124" s="85"/>
      <c r="P1124" s="7">
        <f t="shared" si="179"/>
        <v>1190</v>
      </c>
      <c r="Q1124" s="8"/>
    </row>
    <row r="1125" spans="1:17" s="9" customFormat="1" ht="16.5" thickTop="1" thickBot="1" x14ac:dyDescent="0.3">
      <c r="A1125" s="1"/>
      <c r="B1125" s="75"/>
      <c r="C1125" s="76"/>
      <c r="D1125" s="77"/>
      <c r="E1125" s="78"/>
      <c r="F1125" s="79"/>
      <c r="G1125" s="86"/>
      <c r="H1125" s="80"/>
      <c r="I1125" s="81"/>
      <c r="J1125" s="64"/>
      <c r="K1125" s="87"/>
      <c r="L1125" s="82"/>
      <c r="M1125" s="83"/>
      <c r="N1125" s="84"/>
      <c r="O1125" s="85"/>
      <c r="P1125" s="7">
        <f t="shared" si="179"/>
        <v>1191</v>
      </c>
      <c r="Q1125" s="8"/>
    </row>
    <row r="1126" spans="1:17" s="9" customFormat="1" ht="16.5" thickTop="1" thickBot="1" x14ac:dyDescent="0.3">
      <c r="A1126" s="1"/>
      <c r="B1126" s="75"/>
      <c r="C1126" s="76"/>
      <c r="D1126" s="77"/>
      <c r="E1126" s="78"/>
      <c r="F1126" s="79"/>
      <c r="G1126" s="86"/>
      <c r="H1126" s="80"/>
      <c r="I1126" s="81"/>
      <c r="J1126" s="64"/>
      <c r="K1126" s="87"/>
      <c r="L1126" s="82"/>
      <c r="M1126" s="83"/>
      <c r="N1126" s="84"/>
      <c r="O1126" s="85"/>
      <c r="P1126" s="7">
        <f t="shared" si="179"/>
        <v>1192</v>
      </c>
      <c r="Q1126" s="8"/>
    </row>
    <row r="1127" spans="1:17" s="9" customFormat="1" ht="16.5" thickTop="1" thickBot="1" x14ac:dyDescent="0.3">
      <c r="A1127" s="1"/>
      <c r="B1127" s="75"/>
      <c r="C1127" s="76"/>
      <c r="D1127" s="77"/>
      <c r="E1127" s="78"/>
      <c r="F1127" s="79"/>
      <c r="G1127" s="86"/>
      <c r="H1127" s="80"/>
      <c r="I1127" s="81"/>
      <c r="J1127" s="64"/>
      <c r="K1127" s="87"/>
      <c r="L1127" s="82"/>
      <c r="M1127" s="83"/>
      <c r="N1127" s="84"/>
      <c r="O1127" s="85"/>
      <c r="P1127" s="7">
        <f t="shared" si="179"/>
        <v>1193</v>
      </c>
      <c r="Q1127" s="8"/>
    </row>
    <row r="1128" spans="1:17" s="9" customFormat="1" ht="16.5" thickTop="1" thickBot="1" x14ac:dyDescent="0.3">
      <c r="A1128" s="1"/>
      <c r="B1128" s="75"/>
      <c r="C1128" s="76"/>
      <c r="D1128" s="77"/>
      <c r="E1128" s="78"/>
      <c r="F1128" s="79"/>
      <c r="G1128" s="86"/>
      <c r="H1128" s="80"/>
      <c r="I1128" s="81"/>
      <c r="J1128" s="64"/>
      <c r="K1128" s="87"/>
      <c r="L1128" s="82"/>
      <c r="M1128" s="83"/>
      <c r="N1128" s="84"/>
      <c r="O1128" s="85"/>
      <c r="P1128" s="7">
        <f t="shared" si="179"/>
        <v>1194</v>
      </c>
      <c r="Q1128" s="8"/>
    </row>
    <row r="1129" spans="1:17" s="9" customFormat="1" ht="16.5" thickTop="1" thickBot="1" x14ac:dyDescent="0.3">
      <c r="A1129" s="1"/>
      <c r="B1129" s="75"/>
      <c r="C1129" s="76"/>
      <c r="D1129" s="77"/>
      <c r="E1129" s="78"/>
      <c r="F1129" s="79"/>
      <c r="G1129" s="86"/>
      <c r="H1129" s="80"/>
      <c r="I1129" s="81"/>
      <c r="J1129" s="64"/>
      <c r="K1129" s="87"/>
      <c r="L1129" s="82"/>
      <c r="M1129" s="83"/>
      <c r="N1129" s="84"/>
      <c r="O1129" s="85"/>
      <c r="P1129" s="7">
        <f t="shared" si="179"/>
        <v>1195</v>
      </c>
      <c r="Q1129" s="8"/>
    </row>
    <row r="1130" spans="1:17" s="9" customFormat="1" ht="16.5" thickTop="1" thickBot="1" x14ac:dyDescent="0.3">
      <c r="A1130" s="1"/>
      <c r="B1130" s="75"/>
      <c r="C1130" s="76"/>
      <c r="D1130" s="77"/>
      <c r="E1130" s="78"/>
      <c r="F1130" s="79"/>
      <c r="G1130" s="86"/>
      <c r="H1130" s="80"/>
      <c r="I1130" s="81"/>
      <c r="J1130" s="64"/>
      <c r="K1130" s="87"/>
      <c r="L1130" s="82"/>
      <c r="M1130" s="83"/>
      <c r="N1130" s="84"/>
      <c r="O1130" s="85"/>
      <c r="P1130" s="7">
        <f t="shared" si="179"/>
        <v>1196</v>
      </c>
      <c r="Q1130" s="8"/>
    </row>
    <row r="1131" spans="1:17" s="9" customFormat="1" ht="16.5" thickTop="1" thickBot="1" x14ac:dyDescent="0.3">
      <c r="A1131" s="1"/>
      <c r="B1131" s="88"/>
      <c r="C1131" s="89"/>
      <c r="D1131" s="90"/>
      <c r="E1131" s="91"/>
      <c r="F1131" s="92"/>
      <c r="G1131" s="93"/>
      <c r="H1131" s="94"/>
      <c r="I1131" s="95"/>
      <c r="J1131" s="64"/>
      <c r="K1131" s="96"/>
      <c r="L1131" s="97"/>
      <c r="M1131" s="98"/>
      <c r="N1131" s="99"/>
      <c r="O1131" s="100"/>
      <c r="P1131" s="7">
        <f t="shared" si="179"/>
        <v>1197</v>
      </c>
      <c r="Q1131" s="8"/>
    </row>
    <row r="1132" spans="1:17" s="9" customFormat="1" ht="16.5" thickTop="1" thickBot="1" x14ac:dyDescent="0.3">
      <c r="A1132" s="1"/>
      <c r="B1132" s="101"/>
      <c r="C1132" s="101"/>
      <c r="D1132" s="101"/>
      <c r="E1132" s="101"/>
      <c r="F1132" s="101"/>
      <c r="G1132" s="101"/>
      <c r="H1132" s="102" t="s">
        <v>29</v>
      </c>
      <c r="I1132" s="103">
        <f>SUM(I1119:I1131)</f>
        <v>32.008000000000003</v>
      </c>
      <c r="J1132" s="104"/>
      <c r="K1132" s="105">
        <f>SUM(K1119:K1131)</f>
        <v>5.9697706688948242E-2</v>
      </c>
      <c r="L1132" s="106"/>
      <c r="M1132" s="107"/>
      <c r="N1132" s="108"/>
      <c r="O1132" s="105">
        <f>SUM(O1119:O1131)</f>
        <v>0</v>
      </c>
      <c r="P1132" s="7">
        <f t="shared" si="179"/>
        <v>1198</v>
      </c>
      <c r="Q1132" s="8"/>
    </row>
    <row r="1133" spans="1:17" s="9" customFormat="1" ht="16.5" customHeight="1" thickTop="1" thickBot="1" x14ac:dyDescent="0.3">
      <c r="A1133" s="1"/>
      <c r="B1133" s="58" t="s">
        <v>30</v>
      </c>
      <c r="C1133" s="109"/>
      <c r="D1133" s="109"/>
      <c r="E1133" s="109"/>
      <c r="F1133" s="109"/>
      <c r="G1133" s="109"/>
      <c r="H1133" s="110"/>
      <c r="I1133" s="111"/>
      <c r="J1133" s="60"/>
      <c r="K1133" s="61" t="s">
        <v>14</v>
      </c>
      <c r="L1133" s="61" t="s">
        <v>15</v>
      </c>
      <c r="M1133" s="61" t="s">
        <v>16</v>
      </c>
      <c r="N1133" s="61" t="s">
        <v>17</v>
      </c>
      <c r="O1133" s="61" t="s">
        <v>18</v>
      </c>
      <c r="P1133" s="7">
        <f t="shared" si="179"/>
        <v>1199</v>
      </c>
      <c r="Q1133" s="8"/>
    </row>
    <row r="1134" spans="1:17" s="9" customFormat="1" ht="22.5" customHeight="1" thickTop="1" thickBot="1" x14ac:dyDescent="0.3">
      <c r="A1134" s="1"/>
      <c r="B1134" s="112" t="s">
        <v>31</v>
      </c>
      <c r="C1134" s="113"/>
      <c r="D1134" s="114"/>
      <c r="E1134" s="115" t="s">
        <v>20</v>
      </c>
      <c r="F1134" s="115" t="s">
        <v>32</v>
      </c>
      <c r="G1134" s="63" t="s">
        <v>33</v>
      </c>
      <c r="H1134" s="116" t="s">
        <v>23</v>
      </c>
      <c r="I1134" s="116" t="s">
        <v>34</v>
      </c>
      <c r="J1134" s="28"/>
      <c r="K1134" s="61"/>
      <c r="L1134" s="61"/>
      <c r="M1134" s="61"/>
      <c r="N1134" s="61"/>
      <c r="O1134" s="61"/>
      <c r="P1134" s="7">
        <f t="shared" si="179"/>
        <v>1200</v>
      </c>
      <c r="Q1134" s="8"/>
    </row>
    <row r="1135" spans="1:17" s="9" customFormat="1" ht="16.5" customHeight="1" thickTop="1" thickBot="1" x14ac:dyDescent="0.3">
      <c r="A1135" s="1" t="s">
        <v>38</v>
      </c>
      <c r="B1135" s="65" t="str">
        <f>INDEX([1]SUELDOS!$B$3:$O$294,MATCH('APUS2 (1001 - 1053)'!A1135,[1]SUELDOS!$B$3:$B$294,0),2)</f>
        <v>PEON</v>
      </c>
      <c r="C1135" s="66"/>
      <c r="D1135" s="67"/>
      <c r="E1135" s="68">
        <v>1</v>
      </c>
      <c r="F1135" s="68">
        <f>INDEX([1]SUELDOS!$B$3:$O$294,MATCH('APUS2 (1001 - 1053)'!A1135,[1]SUELDOS!$B$3:$B$294,0),10)</f>
        <v>4.2300000000000004</v>
      </c>
      <c r="G1135" s="79">
        <f t="shared" ref="G1135:G1138" si="184">+E1135*F1135</f>
        <v>4.2300000000000004</v>
      </c>
      <c r="H1135" s="69">
        <f>I1115</f>
        <v>8</v>
      </c>
      <c r="I1135" s="81">
        <f t="shared" ref="I1135:I1138" si="185">(G1135*H1135)</f>
        <v>33.840000000000003</v>
      </c>
      <c r="J1135" s="64"/>
      <c r="K1135" s="70">
        <f t="shared" ref="K1135:K1138" si="186">((I1135*100%)/$I$1184)</f>
        <v>6.3114546187016021E-2</v>
      </c>
      <c r="L1135" s="117">
        <f>INDEX([1]SUELDOS!$B$3:$O$294,MATCH('APUS2 (1001 - 1053)'!A1135,[1]SUELDOS!$B$3:$B$294,0),11)</f>
        <v>851230012</v>
      </c>
      <c r="M1135" s="118" t="str">
        <f>INDEX([1]SUELDOS!$B$3:$O$294,MATCH('APUS2 (1001 - 1053)'!A1135,[1]SUELDOS!$B$3:$B$294,0),12)</f>
        <v>NP</v>
      </c>
      <c r="N1135" s="119">
        <f>INDEX([1]SUELDOS!$B$3:$O$294,MATCH('APUS2 (1001 - 1053)'!A1135,[1]SUELDOS!$B$3:$B$294,0),13)</f>
        <v>0</v>
      </c>
      <c r="O1135" s="120">
        <f>INDEX([1]SUELDOS!$B$3:$O$294,MATCH('APUS2 (1001 - 1053)'!A1135,[1]SUELDOS!$B$3:$B$294,0),14)</f>
        <v>0</v>
      </c>
      <c r="P1135" s="7">
        <f t="shared" si="179"/>
        <v>1201</v>
      </c>
      <c r="Q1135" s="8">
        <f t="shared" ref="Q1135" si="187">+Q1119</f>
        <v>1184</v>
      </c>
    </row>
    <row r="1136" spans="1:17" s="9" customFormat="1" ht="16.5" customHeight="1" thickTop="1" thickBot="1" x14ac:dyDescent="0.3">
      <c r="A1136" s="1" t="s">
        <v>35</v>
      </c>
      <c r="B1136" s="75" t="str">
        <f>INDEX([1]SUELDOS!$B$3:$O$294,MATCH('APUS2 (1001 - 1053)'!A1136,[1]SUELDOS!$B$3:$B$294,0),2)</f>
        <v xml:space="preserve">ELECTRICISTA O INSTALADOR DE REVESTIMIENTO EN GENERAL </v>
      </c>
      <c r="C1136" s="76"/>
      <c r="D1136" s="77"/>
      <c r="E1136" s="79">
        <v>1</v>
      </c>
      <c r="F1136" s="79">
        <f>INDEX([1]SUELDOS!$B$3:$O$294,MATCH('APUS2 (1001 - 1053)'!A1136,[1]SUELDOS!$B$3:$B$294,0),10)</f>
        <v>4.28</v>
      </c>
      <c r="G1136" s="79">
        <f t="shared" si="184"/>
        <v>4.28</v>
      </c>
      <c r="H1136" s="80">
        <f>I1115</f>
        <v>8</v>
      </c>
      <c r="I1136" s="81">
        <f t="shared" si="185"/>
        <v>34.24</v>
      </c>
      <c r="J1136" s="64"/>
      <c r="K1136" s="70">
        <f t="shared" si="186"/>
        <v>6.3860581011921644E-2</v>
      </c>
      <c r="L1136" s="82">
        <f>INDEX([1]SUELDOS!$B$3:$O$294,MATCH('APUS2 (1001 - 1053)'!A1136,[1]SUELDOS!$B$3:$B$294,0),11)</f>
        <v>546110012</v>
      </c>
      <c r="M1136" s="82" t="str">
        <f>INDEX([1]SUELDOS!$B$3:$O$294,MATCH('APUS2 (1001 - 1053)'!A1136,[1]SUELDOS!$B$3:$B$294,0),12)</f>
        <v>NP</v>
      </c>
      <c r="N1136" s="121">
        <f>INDEX([1]SUELDOS!$B$3:$O$294,MATCH('APUS2 (1001 - 1053)'!A1136,[1]SUELDOS!$B$3:$B$294,0),13)</f>
        <v>0</v>
      </c>
      <c r="O1136" s="85">
        <f>INDEX([1]SUELDOS!$B$3:$O$294,MATCH('APUS2 (1001 - 1053)'!A1136,[1]SUELDOS!$B$3:$B$294,0),14)</f>
        <v>0</v>
      </c>
      <c r="P1136" s="7">
        <f t="shared" si="179"/>
        <v>1202</v>
      </c>
      <c r="Q1136" s="8"/>
    </row>
    <row r="1137" spans="1:17" s="9" customFormat="1" ht="16.5" customHeight="1" thickTop="1" thickBot="1" x14ac:dyDescent="0.3">
      <c r="A1137" s="1" t="s">
        <v>36</v>
      </c>
      <c r="B1137" s="75" t="str">
        <f>INDEX([1]SUELDOS!$B$3:$O$294,MATCH('APUS2 (1001 - 1053)'!A1137,[1]SUELDOS!$B$3:$B$294,0),2)</f>
        <v>MAESTRO ELECTRICO/LINIERO/SUBESTACIONES</v>
      </c>
      <c r="C1137" s="76"/>
      <c r="D1137" s="77"/>
      <c r="E1137" s="79">
        <v>1</v>
      </c>
      <c r="F1137" s="79">
        <f>INDEX([1]SUELDOS!$B$3:$O$294,MATCH('APUS2 (1001 - 1053)'!A1137,[1]SUELDOS!$B$3:$B$294,0),10)</f>
        <v>4.75</v>
      </c>
      <c r="G1137" s="79">
        <f t="shared" si="184"/>
        <v>4.75</v>
      </c>
      <c r="H1137" s="80">
        <f>I1115</f>
        <v>8</v>
      </c>
      <c r="I1137" s="81">
        <f t="shared" si="185"/>
        <v>38</v>
      </c>
      <c r="J1137" s="64"/>
      <c r="K1137" s="70">
        <f t="shared" si="186"/>
        <v>7.0873308366034532E-2</v>
      </c>
      <c r="L1137" s="82">
        <f>INDEX([1]SUELDOS!$B$3:$O$294,MATCH('APUS2 (1001 - 1053)'!A1137,[1]SUELDOS!$B$3:$B$294,0),11)</f>
        <v>851230012</v>
      </c>
      <c r="M1137" s="82" t="str">
        <f>INDEX([1]SUELDOS!$B$3:$O$294,MATCH('APUS2 (1001 - 1053)'!A1137,[1]SUELDOS!$B$3:$B$294,0),12)</f>
        <v>NP</v>
      </c>
      <c r="N1137" s="121">
        <f>INDEX([1]SUELDOS!$B$3:$O$294,MATCH('APUS2 (1001 - 1053)'!A1137,[1]SUELDOS!$B$3:$B$294,0),13)</f>
        <v>0</v>
      </c>
      <c r="O1137" s="85">
        <f>INDEX([1]SUELDOS!$B$3:$O$294,MATCH('APUS2 (1001 - 1053)'!A1137,[1]SUELDOS!$B$3:$B$294,0),14)</f>
        <v>0</v>
      </c>
      <c r="P1137" s="7">
        <f t="shared" si="179"/>
        <v>1203</v>
      </c>
      <c r="Q1137" s="8"/>
    </row>
    <row r="1138" spans="1:17" s="9" customFormat="1" ht="16.5" customHeight="1" thickTop="1" thickBot="1" x14ac:dyDescent="0.3">
      <c r="A1138" s="1" t="s">
        <v>37</v>
      </c>
      <c r="B1138" s="75" t="str">
        <f>INDEX([1]SUELDOS!$B$3:$O$294,MATCH('APUS2 (1001 - 1053)'!A1138,[1]SUELDOS!$B$3:$B$294,0),2)</f>
        <v>SUPERVISOR ELECTRICO GENERAL / SUPERVISOR SANITARIO GENERAL</v>
      </c>
      <c r="C1138" s="76"/>
      <c r="D1138" s="77"/>
      <c r="E1138" s="79">
        <v>1</v>
      </c>
      <c r="F1138" s="79">
        <f>INDEX([1]SUELDOS!$B$3:$O$294,MATCH('APUS2 (1001 - 1053)'!A1138,[1]SUELDOS!$B$3:$B$294,0),10)</f>
        <v>4.76</v>
      </c>
      <c r="G1138" s="79">
        <f t="shared" si="184"/>
        <v>4.76</v>
      </c>
      <c r="H1138" s="80">
        <f>I1115</f>
        <v>8</v>
      </c>
      <c r="I1138" s="81">
        <f t="shared" si="185"/>
        <v>38.08</v>
      </c>
      <c r="J1138" s="64"/>
      <c r="K1138" s="70">
        <f t="shared" si="186"/>
        <v>7.1022515331015654E-2</v>
      </c>
      <c r="L1138" s="82">
        <f>INDEX([1]SUELDOS!$B$3:$O$294,MATCH('APUS2 (1001 - 1053)'!A1138,[1]SUELDOS!$B$3:$B$294,0),11)</f>
        <v>851230012</v>
      </c>
      <c r="M1138" s="82" t="str">
        <f>INDEX([1]SUELDOS!$B$3:$O$294,MATCH('APUS2 (1001 - 1053)'!A1138,[1]SUELDOS!$B$3:$B$294,0),12)</f>
        <v>NP</v>
      </c>
      <c r="N1138" s="121">
        <f>INDEX([1]SUELDOS!$B$3:$O$294,MATCH('APUS2 (1001 - 1053)'!A1138,[1]SUELDOS!$B$3:$B$294,0),13)</f>
        <v>0</v>
      </c>
      <c r="O1138" s="85">
        <f>INDEX([1]SUELDOS!$B$3:$O$294,MATCH('APUS2 (1001 - 1053)'!A1138,[1]SUELDOS!$B$3:$B$294,0),14)</f>
        <v>0</v>
      </c>
      <c r="P1138" s="7">
        <f t="shared" si="179"/>
        <v>1204</v>
      </c>
      <c r="Q1138" s="8"/>
    </row>
    <row r="1139" spans="1:17" s="9" customFormat="1" ht="16.5" thickTop="1" thickBot="1" x14ac:dyDescent="0.3">
      <c r="A1139" s="1"/>
      <c r="B1139" s="75"/>
      <c r="C1139" s="76"/>
      <c r="D1139" s="77"/>
      <c r="E1139" s="79"/>
      <c r="F1139" s="79"/>
      <c r="G1139" s="79"/>
      <c r="H1139" s="80"/>
      <c r="I1139" s="81"/>
      <c r="J1139" s="64"/>
      <c r="K1139" s="70"/>
      <c r="L1139" s="82"/>
      <c r="M1139" s="82"/>
      <c r="N1139" s="121"/>
      <c r="O1139" s="85"/>
      <c r="P1139" s="7">
        <f t="shared" si="179"/>
        <v>1205</v>
      </c>
      <c r="Q1139" s="8"/>
    </row>
    <row r="1140" spans="1:17" s="9" customFormat="1" ht="16.5" thickTop="1" thickBot="1" x14ac:dyDescent="0.3">
      <c r="A1140" s="1"/>
      <c r="B1140" s="75"/>
      <c r="C1140" s="76"/>
      <c r="D1140" s="77"/>
      <c r="E1140" s="79"/>
      <c r="F1140" s="79"/>
      <c r="G1140" s="79"/>
      <c r="H1140" s="80"/>
      <c r="I1140" s="81"/>
      <c r="J1140" s="64"/>
      <c r="K1140" s="70"/>
      <c r="L1140" s="82"/>
      <c r="M1140" s="82"/>
      <c r="N1140" s="121"/>
      <c r="O1140" s="85"/>
      <c r="P1140" s="7">
        <f t="shared" si="179"/>
        <v>1206</v>
      </c>
      <c r="Q1140" s="8"/>
    </row>
    <row r="1141" spans="1:17" s="9" customFormat="1" ht="16.5" thickTop="1" thickBot="1" x14ac:dyDescent="0.3">
      <c r="A1141" s="1"/>
      <c r="B1141" s="75"/>
      <c r="C1141" s="76"/>
      <c r="D1141" s="77"/>
      <c r="E1141" s="78"/>
      <c r="F1141" s="79"/>
      <c r="G1141" s="79"/>
      <c r="H1141" s="80"/>
      <c r="I1141" s="81"/>
      <c r="J1141" s="64"/>
      <c r="K1141" s="70"/>
      <c r="L1141" s="82"/>
      <c r="M1141" s="82"/>
      <c r="N1141" s="121"/>
      <c r="O1141" s="85"/>
      <c r="P1141" s="7">
        <f t="shared" si="179"/>
        <v>1207</v>
      </c>
      <c r="Q1141" s="8"/>
    </row>
    <row r="1142" spans="1:17" s="9" customFormat="1" ht="16.5" thickTop="1" thickBot="1" x14ac:dyDescent="0.3">
      <c r="A1142" s="1"/>
      <c r="B1142" s="75"/>
      <c r="C1142" s="76"/>
      <c r="D1142" s="77"/>
      <c r="E1142" s="78"/>
      <c r="F1142" s="79"/>
      <c r="G1142" s="79"/>
      <c r="H1142" s="80"/>
      <c r="I1142" s="81"/>
      <c r="J1142" s="64"/>
      <c r="K1142" s="87"/>
      <c r="L1142" s="82"/>
      <c r="M1142" s="82"/>
      <c r="N1142" s="121"/>
      <c r="O1142" s="85"/>
      <c r="P1142" s="7">
        <f t="shared" si="179"/>
        <v>1208</v>
      </c>
      <c r="Q1142" s="8"/>
    </row>
    <row r="1143" spans="1:17" s="9" customFormat="1" ht="16.5" thickTop="1" thickBot="1" x14ac:dyDescent="0.3">
      <c r="A1143" s="1"/>
      <c r="B1143" s="75"/>
      <c r="C1143" s="76"/>
      <c r="D1143" s="77"/>
      <c r="E1143" s="78"/>
      <c r="F1143" s="79"/>
      <c r="G1143" s="79"/>
      <c r="H1143" s="80"/>
      <c r="I1143" s="81"/>
      <c r="J1143" s="64"/>
      <c r="K1143" s="87"/>
      <c r="L1143" s="82"/>
      <c r="M1143" s="82"/>
      <c r="N1143" s="121"/>
      <c r="O1143" s="85"/>
      <c r="P1143" s="7">
        <f t="shared" si="179"/>
        <v>1209</v>
      </c>
      <c r="Q1143" s="8"/>
    </row>
    <row r="1144" spans="1:17" s="9" customFormat="1" ht="16.5" thickTop="1" thickBot="1" x14ac:dyDescent="0.3">
      <c r="A1144" s="1"/>
      <c r="B1144" s="75"/>
      <c r="C1144" s="76"/>
      <c r="D1144" s="77"/>
      <c r="E1144" s="78"/>
      <c r="F1144" s="79"/>
      <c r="G1144" s="79"/>
      <c r="H1144" s="80"/>
      <c r="I1144" s="81"/>
      <c r="J1144" s="64"/>
      <c r="K1144" s="87"/>
      <c r="L1144" s="82"/>
      <c r="M1144" s="82"/>
      <c r="N1144" s="121"/>
      <c r="O1144" s="85"/>
      <c r="P1144" s="7">
        <f t="shared" si="179"/>
        <v>1210</v>
      </c>
      <c r="Q1144" s="8"/>
    </row>
    <row r="1145" spans="1:17" s="9" customFormat="1" ht="16.5" thickTop="1" thickBot="1" x14ac:dyDescent="0.3">
      <c r="A1145" s="1"/>
      <c r="B1145" s="75"/>
      <c r="C1145" s="76"/>
      <c r="D1145" s="77"/>
      <c r="E1145" s="78"/>
      <c r="F1145" s="79"/>
      <c r="G1145" s="79"/>
      <c r="H1145" s="80"/>
      <c r="I1145" s="81"/>
      <c r="J1145" s="64"/>
      <c r="K1145" s="87"/>
      <c r="L1145" s="82"/>
      <c r="M1145" s="82"/>
      <c r="N1145" s="121"/>
      <c r="O1145" s="85"/>
      <c r="P1145" s="7">
        <f t="shared" si="179"/>
        <v>1211</v>
      </c>
      <c r="Q1145" s="8"/>
    </row>
    <row r="1146" spans="1:17" s="9" customFormat="1" ht="16.5" thickTop="1" thickBot="1" x14ac:dyDescent="0.3">
      <c r="A1146" s="1"/>
      <c r="B1146" s="75"/>
      <c r="C1146" s="76"/>
      <c r="D1146" s="77"/>
      <c r="E1146" s="78"/>
      <c r="F1146" s="79"/>
      <c r="G1146" s="79"/>
      <c r="H1146" s="80"/>
      <c r="I1146" s="81"/>
      <c r="J1146" s="64"/>
      <c r="K1146" s="87"/>
      <c r="L1146" s="82"/>
      <c r="M1146" s="82"/>
      <c r="N1146" s="121"/>
      <c r="O1146" s="85"/>
      <c r="P1146" s="7">
        <f t="shared" si="179"/>
        <v>1212</v>
      </c>
      <c r="Q1146" s="8"/>
    </row>
    <row r="1147" spans="1:17" s="9" customFormat="1" ht="16.5" thickTop="1" thickBot="1" x14ac:dyDescent="0.3">
      <c r="A1147" s="1"/>
      <c r="B1147" s="122" t="s">
        <v>26</v>
      </c>
      <c r="C1147" s="123"/>
      <c r="D1147" s="124"/>
      <c r="E1147" s="91" t="s">
        <v>26</v>
      </c>
      <c r="F1147" s="125" t="s">
        <v>26</v>
      </c>
      <c r="G1147" s="126" t="s">
        <v>26</v>
      </c>
      <c r="H1147" s="94" t="s">
        <v>26</v>
      </c>
      <c r="I1147" s="127" t="s">
        <v>26</v>
      </c>
      <c r="J1147" s="64"/>
      <c r="K1147" s="96" t="s">
        <v>26</v>
      </c>
      <c r="L1147" s="97" t="s">
        <v>26</v>
      </c>
      <c r="M1147" s="98" t="s">
        <v>26</v>
      </c>
      <c r="N1147" s="99" t="s">
        <v>26</v>
      </c>
      <c r="O1147" s="100" t="s">
        <v>26</v>
      </c>
      <c r="P1147" s="7">
        <f t="shared" si="179"/>
        <v>1213</v>
      </c>
      <c r="Q1147" s="8"/>
    </row>
    <row r="1148" spans="1:17" s="9" customFormat="1" ht="16.5" thickTop="1" thickBot="1" x14ac:dyDescent="0.3">
      <c r="A1148" s="1"/>
      <c r="B1148" s="101"/>
      <c r="C1148" s="101"/>
      <c r="D1148" s="101"/>
      <c r="E1148" s="101"/>
      <c r="F1148" s="101"/>
      <c r="G1148" s="101"/>
      <c r="H1148" s="128" t="s">
        <v>39</v>
      </c>
      <c r="I1148" s="103">
        <f>SUM(I1135:I1147)</f>
        <v>144.16000000000003</v>
      </c>
      <c r="J1148" s="104"/>
      <c r="K1148" s="105">
        <f>SUM(K1135:K1147)</f>
        <v>0.26887095089598784</v>
      </c>
      <c r="L1148" s="106"/>
      <c r="M1148" s="107"/>
      <c r="N1148" s="108"/>
      <c r="O1148" s="105">
        <f>SUM(O1135:O1147)</f>
        <v>0</v>
      </c>
      <c r="P1148" s="7">
        <f t="shared" si="179"/>
        <v>1214</v>
      </c>
      <c r="Q1148" s="8"/>
    </row>
    <row r="1149" spans="1:17" s="9" customFormat="1" ht="16.5" customHeight="1" thickTop="1" thickBot="1" x14ac:dyDescent="0.3">
      <c r="A1149" s="1"/>
      <c r="B1149" s="58" t="s">
        <v>40</v>
      </c>
      <c r="C1149" s="109"/>
      <c r="D1149" s="109"/>
      <c r="E1149" s="109"/>
      <c r="F1149" s="109"/>
      <c r="G1149" s="109"/>
      <c r="H1149" s="110"/>
      <c r="I1149" s="111"/>
      <c r="J1149" s="60"/>
      <c r="K1149" s="61" t="s">
        <v>14</v>
      </c>
      <c r="L1149" s="61" t="s">
        <v>15</v>
      </c>
      <c r="M1149" s="61" t="s">
        <v>16</v>
      </c>
      <c r="N1149" s="61" t="s">
        <v>17</v>
      </c>
      <c r="O1149" s="61" t="s">
        <v>18</v>
      </c>
      <c r="P1149" s="7">
        <f t="shared" si="179"/>
        <v>1215</v>
      </c>
      <c r="Q1149" s="8"/>
    </row>
    <row r="1150" spans="1:17" s="9" customFormat="1" ht="22.5" thickTop="1" thickBot="1" x14ac:dyDescent="0.3">
      <c r="A1150" s="1"/>
      <c r="B1150" s="112" t="s">
        <v>41</v>
      </c>
      <c r="C1150" s="113"/>
      <c r="D1150" s="113"/>
      <c r="E1150" s="114"/>
      <c r="F1150" s="63" t="s">
        <v>42</v>
      </c>
      <c r="G1150" s="63" t="s">
        <v>20</v>
      </c>
      <c r="H1150" s="63" t="s">
        <v>34</v>
      </c>
      <c r="I1150" s="63" t="s">
        <v>24</v>
      </c>
      <c r="J1150" s="28"/>
      <c r="K1150" s="61"/>
      <c r="L1150" s="61"/>
      <c r="M1150" s="61"/>
      <c r="N1150" s="61"/>
      <c r="O1150" s="61"/>
      <c r="P1150" s="7">
        <f t="shared" si="179"/>
        <v>1216</v>
      </c>
      <c r="Q1150" s="8"/>
    </row>
    <row r="1151" spans="1:17" s="9" customFormat="1" ht="15.75" customHeight="1" thickTop="1" x14ac:dyDescent="0.25">
      <c r="A1151" s="1" t="s">
        <v>111</v>
      </c>
      <c r="B1151" s="129" t="str">
        <f>INDEX('[1]MATERIAL-TRANSPORTE'!$A$3:$K$1016,MATCH('APUS2 (1001 - 1053)'!A1151,'[1]MATERIAL-TRANSPORTE'!$A$3:$A$1016,0),2)</f>
        <v>SWITCH POE ADMINISTRABLE 24 PUERTOS</v>
      </c>
      <c r="C1151" s="130"/>
      <c r="D1151" s="130"/>
      <c r="E1151" s="131"/>
      <c r="F1151" s="132" t="str">
        <f>INDEX('[1]MATERIAL-TRANSPORTE'!$A$3:$K$1016,MATCH('APUS2 (1001 - 1053)'!A1151,'[1]MATERIAL-TRANSPORTE'!$A$3:$A$1016,0),6)</f>
        <v>u</v>
      </c>
      <c r="G1151" s="80">
        <v>1</v>
      </c>
      <c r="H1151" s="80">
        <f>INDEX('[1]MATERIAL-TRANSPORTE'!$A$3:$K$1016,MATCH('APUS2 (1001 - 1053)'!A1151,'[1]MATERIAL-TRANSPORTE'!$A$3:$A$1016,0),7)</f>
        <v>360</v>
      </c>
      <c r="I1151" s="81">
        <f>(G1151*H1151)</f>
        <v>360</v>
      </c>
      <c r="J1151" s="64"/>
      <c r="K1151" s="70">
        <f>((I1151*100%)/$I$1184)</f>
        <v>0.67143134241506397</v>
      </c>
      <c r="L1151" s="82" t="str">
        <f>INDEX('[1]MATERIAL-TRANSPORTE'!$A$3:$K$1016,MATCH('APUS2 (1001 - 1053)'!A1151,'[1]MATERIAL-TRANSPORTE'!$A$3:$A$1016,0),8)</f>
        <v>452900023</v>
      </c>
      <c r="M1151" s="83" t="str">
        <f>INDEX('[1]MATERIAL-TRANSPORTE'!$A$3:$K$1016,MATCH('APUS2 (1001 - 1053)'!A1151,'[1]MATERIAL-TRANSPORTE'!$A$3:$A$1016,0),9)</f>
        <v>NP</v>
      </c>
      <c r="N1151" s="84">
        <f>INDEX('[1]MATERIAL-TRANSPORTE'!$A$3:$K$1016,MATCH('APUS2 (1001 - 1053)'!A1151,'[1]MATERIAL-TRANSPORTE'!$A$3:$A$1016,0),10)</f>
        <v>0</v>
      </c>
      <c r="O1151" s="85">
        <f>INDEX('[1]MATERIAL-TRANSPORTE'!$A$3:$K$1016,MATCH('APUS2 (1001 - 1053)'!A1151,'[1]MATERIAL-TRANSPORTE'!$A$3:$A$1016,0),11)</f>
        <v>0</v>
      </c>
      <c r="P1151" s="7">
        <f t="shared" si="179"/>
        <v>1217</v>
      </c>
      <c r="Q1151" s="8">
        <f t="shared" ref="Q1151" si="188">+Q1135</f>
        <v>1184</v>
      </c>
    </row>
    <row r="1152" spans="1:17" s="9" customFormat="1" x14ac:dyDescent="0.25">
      <c r="A1152" s="1"/>
      <c r="B1152" s="129"/>
      <c r="C1152" s="130"/>
      <c r="D1152" s="130"/>
      <c r="E1152" s="131"/>
      <c r="F1152" s="132"/>
      <c r="G1152" s="80"/>
      <c r="H1152" s="80"/>
      <c r="I1152" s="81"/>
      <c r="J1152" s="64"/>
      <c r="K1152" s="87"/>
      <c r="L1152" s="82"/>
      <c r="M1152" s="83"/>
      <c r="N1152" s="84"/>
      <c r="O1152" s="85"/>
      <c r="P1152" s="7">
        <f t="shared" si="179"/>
        <v>1218</v>
      </c>
      <c r="Q1152" s="8"/>
    </row>
    <row r="1153" spans="1:17" s="9" customFormat="1" x14ac:dyDescent="0.25">
      <c r="A1153" s="1"/>
      <c r="B1153" s="129"/>
      <c r="C1153" s="130"/>
      <c r="D1153" s="130"/>
      <c r="E1153" s="131"/>
      <c r="F1153" s="132"/>
      <c r="G1153" s="80"/>
      <c r="H1153" s="80"/>
      <c r="I1153" s="81"/>
      <c r="J1153" s="64"/>
      <c r="K1153" s="87"/>
      <c r="L1153" s="82"/>
      <c r="M1153" s="83"/>
      <c r="N1153" s="84"/>
      <c r="O1153" s="85"/>
      <c r="P1153" s="7">
        <f t="shared" si="179"/>
        <v>1219</v>
      </c>
      <c r="Q1153" s="8"/>
    </row>
    <row r="1154" spans="1:17" s="9" customFormat="1" x14ac:dyDescent="0.25">
      <c r="A1154" s="1"/>
      <c r="B1154" s="129"/>
      <c r="C1154" s="130"/>
      <c r="D1154" s="130"/>
      <c r="E1154" s="131"/>
      <c r="F1154" s="132"/>
      <c r="G1154" s="80"/>
      <c r="H1154" s="80"/>
      <c r="I1154" s="81"/>
      <c r="J1154" s="64"/>
      <c r="K1154" s="87"/>
      <c r="L1154" s="82"/>
      <c r="M1154" s="83"/>
      <c r="N1154" s="84"/>
      <c r="O1154" s="85"/>
      <c r="P1154" s="7">
        <f t="shared" si="179"/>
        <v>1220</v>
      </c>
      <c r="Q1154" s="8"/>
    </row>
    <row r="1155" spans="1:17" s="9" customFormat="1" x14ac:dyDescent="0.25">
      <c r="A1155" s="1"/>
      <c r="B1155" s="129"/>
      <c r="C1155" s="130"/>
      <c r="D1155" s="130"/>
      <c r="E1155" s="131"/>
      <c r="F1155" s="132"/>
      <c r="G1155" s="80"/>
      <c r="H1155" s="80"/>
      <c r="I1155" s="81"/>
      <c r="J1155" s="64"/>
      <c r="K1155" s="87"/>
      <c r="L1155" s="82"/>
      <c r="M1155" s="83"/>
      <c r="N1155" s="84"/>
      <c r="O1155" s="85"/>
      <c r="P1155" s="7">
        <f t="shared" si="179"/>
        <v>1221</v>
      </c>
      <c r="Q1155" s="8"/>
    </row>
    <row r="1156" spans="1:17" s="9" customFormat="1" x14ac:dyDescent="0.25">
      <c r="A1156" s="1"/>
      <c r="B1156" s="129"/>
      <c r="C1156" s="130"/>
      <c r="D1156" s="130"/>
      <c r="E1156" s="131"/>
      <c r="F1156" s="132"/>
      <c r="G1156" s="80"/>
      <c r="H1156" s="80"/>
      <c r="I1156" s="81"/>
      <c r="J1156" s="64"/>
      <c r="K1156" s="87"/>
      <c r="L1156" s="82"/>
      <c r="M1156" s="83"/>
      <c r="N1156" s="84"/>
      <c r="O1156" s="85"/>
      <c r="P1156" s="7">
        <f t="shared" si="179"/>
        <v>1222</v>
      </c>
      <c r="Q1156" s="8"/>
    </row>
    <row r="1157" spans="1:17" s="9" customFormat="1" x14ac:dyDescent="0.25">
      <c r="A1157" s="1"/>
      <c r="B1157" s="129"/>
      <c r="C1157" s="130"/>
      <c r="D1157" s="130"/>
      <c r="E1157" s="131"/>
      <c r="F1157" s="132"/>
      <c r="G1157" s="80"/>
      <c r="H1157" s="80"/>
      <c r="I1157" s="81"/>
      <c r="J1157" s="64"/>
      <c r="K1157" s="87"/>
      <c r="L1157" s="82"/>
      <c r="M1157" s="83"/>
      <c r="N1157" s="84"/>
      <c r="O1157" s="85"/>
      <c r="P1157" s="7">
        <f t="shared" si="179"/>
        <v>1223</v>
      </c>
      <c r="Q1157" s="8"/>
    </row>
    <row r="1158" spans="1:17" s="9" customFormat="1" x14ac:dyDescent="0.25">
      <c r="A1158" s="1"/>
      <c r="B1158" s="129"/>
      <c r="C1158" s="130"/>
      <c r="D1158" s="130"/>
      <c r="E1158" s="131"/>
      <c r="F1158" s="132"/>
      <c r="G1158" s="80"/>
      <c r="H1158" s="80"/>
      <c r="I1158" s="81"/>
      <c r="J1158" s="64"/>
      <c r="K1158" s="87"/>
      <c r="L1158" s="82"/>
      <c r="M1158" s="83"/>
      <c r="N1158" s="84"/>
      <c r="O1158" s="85"/>
      <c r="P1158" s="7">
        <f t="shared" si="179"/>
        <v>1224</v>
      </c>
      <c r="Q1158" s="8"/>
    </row>
    <row r="1159" spans="1:17" s="9" customFormat="1" x14ac:dyDescent="0.25">
      <c r="A1159" s="1"/>
      <c r="B1159" s="129"/>
      <c r="C1159" s="130"/>
      <c r="D1159" s="130"/>
      <c r="E1159" s="131"/>
      <c r="F1159" s="132"/>
      <c r="G1159" s="80"/>
      <c r="H1159" s="80"/>
      <c r="I1159" s="81"/>
      <c r="J1159" s="64"/>
      <c r="K1159" s="87"/>
      <c r="L1159" s="82"/>
      <c r="M1159" s="83"/>
      <c r="N1159" s="84"/>
      <c r="O1159" s="85"/>
      <c r="P1159" s="7">
        <f t="shared" si="179"/>
        <v>1225</v>
      </c>
      <c r="Q1159" s="8"/>
    </row>
    <row r="1160" spans="1:17" s="9" customFormat="1" x14ac:dyDescent="0.25">
      <c r="A1160" s="1"/>
      <c r="B1160" s="129"/>
      <c r="C1160" s="130"/>
      <c r="D1160" s="130"/>
      <c r="E1160" s="131"/>
      <c r="F1160" s="132"/>
      <c r="G1160" s="80"/>
      <c r="H1160" s="80"/>
      <c r="I1160" s="81"/>
      <c r="J1160" s="64"/>
      <c r="K1160" s="87"/>
      <c r="L1160" s="82"/>
      <c r="M1160" s="83"/>
      <c r="N1160" s="84"/>
      <c r="O1160" s="85"/>
      <c r="P1160" s="7">
        <f t="shared" si="179"/>
        <v>1226</v>
      </c>
      <c r="Q1160" s="8"/>
    </row>
    <row r="1161" spans="1:17" s="9" customFormat="1" x14ac:dyDescent="0.25">
      <c r="A1161" s="1"/>
      <c r="B1161" s="129"/>
      <c r="C1161" s="130"/>
      <c r="D1161" s="130"/>
      <c r="E1161" s="131"/>
      <c r="F1161" s="132"/>
      <c r="G1161" s="80"/>
      <c r="H1161" s="80"/>
      <c r="I1161" s="81"/>
      <c r="J1161" s="64"/>
      <c r="K1161" s="87"/>
      <c r="L1161" s="82"/>
      <c r="M1161" s="83"/>
      <c r="N1161" s="84"/>
      <c r="O1161" s="85"/>
      <c r="P1161" s="7">
        <f t="shared" si="179"/>
        <v>1227</v>
      </c>
      <c r="Q1161" s="8"/>
    </row>
    <row r="1162" spans="1:17" s="9" customFormat="1" x14ac:dyDescent="0.25">
      <c r="A1162" s="1"/>
      <c r="B1162" s="129"/>
      <c r="C1162" s="130"/>
      <c r="D1162" s="130"/>
      <c r="E1162" s="131"/>
      <c r="F1162" s="132"/>
      <c r="G1162" s="80"/>
      <c r="H1162" s="80"/>
      <c r="I1162" s="81"/>
      <c r="J1162" s="64"/>
      <c r="K1162" s="87"/>
      <c r="L1162" s="82"/>
      <c r="M1162" s="83"/>
      <c r="N1162" s="84"/>
      <c r="O1162" s="85"/>
      <c r="P1162" s="7">
        <f t="shared" si="179"/>
        <v>1228</v>
      </c>
      <c r="Q1162" s="8"/>
    </row>
    <row r="1163" spans="1:17" s="9" customFormat="1" x14ac:dyDescent="0.25">
      <c r="A1163" s="1"/>
      <c r="B1163" s="129"/>
      <c r="C1163" s="130"/>
      <c r="D1163" s="130"/>
      <c r="E1163" s="131"/>
      <c r="F1163" s="132"/>
      <c r="G1163" s="80"/>
      <c r="H1163" s="80"/>
      <c r="I1163" s="81"/>
      <c r="J1163" s="64"/>
      <c r="K1163" s="87"/>
      <c r="L1163" s="82"/>
      <c r="M1163" s="83"/>
      <c r="N1163" s="84"/>
      <c r="O1163" s="85"/>
      <c r="P1163" s="7">
        <f t="shared" si="179"/>
        <v>1229</v>
      </c>
      <c r="Q1163" s="8"/>
    </row>
    <row r="1164" spans="1:17" s="9" customFormat="1" x14ac:dyDescent="0.25">
      <c r="A1164" s="1"/>
      <c r="B1164" s="129"/>
      <c r="C1164" s="130"/>
      <c r="D1164" s="130"/>
      <c r="E1164" s="131"/>
      <c r="F1164" s="132"/>
      <c r="G1164" s="80"/>
      <c r="H1164" s="80"/>
      <c r="I1164" s="81"/>
      <c r="J1164" s="64"/>
      <c r="K1164" s="87"/>
      <c r="L1164" s="82"/>
      <c r="M1164" s="83"/>
      <c r="N1164" s="84"/>
      <c r="O1164" s="85"/>
      <c r="P1164" s="7">
        <f t="shared" si="179"/>
        <v>1230</v>
      </c>
      <c r="Q1164" s="8"/>
    </row>
    <row r="1165" spans="1:17" s="9" customFormat="1" x14ac:dyDescent="0.25">
      <c r="A1165" s="1"/>
      <c r="B1165" s="129"/>
      <c r="C1165" s="130"/>
      <c r="D1165" s="130"/>
      <c r="E1165" s="131"/>
      <c r="F1165" s="132"/>
      <c r="G1165" s="80"/>
      <c r="H1165" s="80"/>
      <c r="I1165" s="81"/>
      <c r="J1165" s="64"/>
      <c r="K1165" s="87"/>
      <c r="L1165" s="82"/>
      <c r="M1165" s="83"/>
      <c r="N1165" s="84"/>
      <c r="O1165" s="85"/>
      <c r="P1165" s="7">
        <f t="shared" si="179"/>
        <v>1231</v>
      </c>
      <c r="Q1165" s="8"/>
    </row>
    <row r="1166" spans="1:17" s="9" customFormat="1" x14ac:dyDescent="0.25">
      <c r="A1166" s="1"/>
      <c r="B1166" s="129"/>
      <c r="C1166" s="130"/>
      <c r="D1166" s="130"/>
      <c r="E1166" s="131"/>
      <c r="F1166" s="132"/>
      <c r="G1166" s="80"/>
      <c r="H1166" s="80"/>
      <c r="I1166" s="81"/>
      <c r="J1166" s="64"/>
      <c r="K1166" s="87"/>
      <c r="L1166" s="82"/>
      <c r="M1166" s="83"/>
      <c r="N1166" s="84"/>
      <c r="O1166" s="85"/>
      <c r="P1166" s="7">
        <f t="shared" si="179"/>
        <v>1232</v>
      </c>
      <c r="Q1166" s="8"/>
    </row>
    <row r="1167" spans="1:17" s="9" customFormat="1" x14ac:dyDescent="0.25">
      <c r="A1167" s="1"/>
      <c r="B1167" s="129"/>
      <c r="C1167" s="130"/>
      <c r="D1167" s="130"/>
      <c r="E1167" s="131"/>
      <c r="F1167" s="132"/>
      <c r="G1167" s="80"/>
      <c r="H1167" s="80"/>
      <c r="I1167" s="81"/>
      <c r="J1167" s="64"/>
      <c r="K1167" s="87"/>
      <c r="L1167" s="82"/>
      <c r="M1167" s="83"/>
      <c r="N1167" s="84"/>
      <c r="O1167" s="85"/>
      <c r="P1167" s="7">
        <f t="shared" si="179"/>
        <v>1233</v>
      </c>
      <c r="Q1167" s="8"/>
    </row>
    <row r="1168" spans="1:17" s="9" customFormat="1" x14ac:dyDescent="0.25">
      <c r="A1168" s="1"/>
      <c r="B1168" s="129" t="s">
        <v>26</v>
      </c>
      <c r="C1168" s="130"/>
      <c r="D1168" s="130"/>
      <c r="E1168" s="131"/>
      <c r="F1168" s="132" t="s">
        <v>26</v>
      </c>
      <c r="G1168" s="80" t="s">
        <v>26</v>
      </c>
      <c r="H1168" s="80" t="s">
        <v>26</v>
      </c>
      <c r="I1168" s="81" t="s">
        <v>26</v>
      </c>
      <c r="J1168" s="64"/>
      <c r="K1168" s="87" t="s">
        <v>26</v>
      </c>
      <c r="L1168" s="82" t="s">
        <v>26</v>
      </c>
      <c r="M1168" s="83" t="s">
        <v>26</v>
      </c>
      <c r="N1168" s="84" t="s">
        <v>26</v>
      </c>
      <c r="O1168" s="85" t="s">
        <v>26</v>
      </c>
      <c r="P1168" s="7">
        <f t="shared" si="179"/>
        <v>1234</v>
      </c>
      <c r="Q1168" s="8"/>
    </row>
    <row r="1169" spans="1:17" s="9" customFormat="1" x14ac:dyDescent="0.25">
      <c r="A1169" s="1"/>
      <c r="B1169" s="129" t="s">
        <v>26</v>
      </c>
      <c r="C1169" s="130"/>
      <c r="D1169" s="130"/>
      <c r="E1169" s="131"/>
      <c r="F1169" s="132" t="s">
        <v>26</v>
      </c>
      <c r="G1169" s="80" t="s">
        <v>26</v>
      </c>
      <c r="H1169" s="80" t="s">
        <v>26</v>
      </c>
      <c r="I1169" s="81" t="s">
        <v>26</v>
      </c>
      <c r="J1169" s="64"/>
      <c r="K1169" s="87" t="s">
        <v>26</v>
      </c>
      <c r="L1169" s="82" t="s">
        <v>26</v>
      </c>
      <c r="M1169" s="83" t="s">
        <v>26</v>
      </c>
      <c r="N1169" s="84" t="s">
        <v>26</v>
      </c>
      <c r="O1169" s="85" t="s">
        <v>26</v>
      </c>
      <c r="P1169" s="7">
        <f t="shared" si="179"/>
        <v>1235</v>
      </c>
      <c r="Q1169" s="8"/>
    </row>
    <row r="1170" spans="1:17" s="9" customFormat="1" x14ac:dyDescent="0.25">
      <c r="A1170" s="1"/>
      <c r="B1170" s="129" t="s">
        <v>26</v>
      </c>
      <c r="C1170" s="130"/>
      <c r="D1170" s="130"/>
      <c r="E1170" s="131"/>
      <c r="F1170" s="132" t="s">
        <v>26</v>
      </c>
      <c r="G1170" s="80" t="s">
        <v>26</v>
      </c>
      <c r="H1170" s="80" t="s">
        <v>26</v>
      </c>
      <c r="I1170" s="81" t="s">
        <v>26</v>
      </c>
      <c r="J1170" s="64"/>
      <c r="K1170" s="87" t="s">
        <v>26</v>
      </c>
      <c r="L1170" s="82" t="s">
        <v>26</v>
      </c>
      <c r="M1170" s="83" t="s">
        <v>26</v>
      </c>
      <c r="N1170" s="84" t="s">
        <v>26</v>
      </c>
      <c r="O1170" s="85" t="s">
        <v>26</v>
      </c>
      <c r="P1170" s="7">
        <f t="shared" si="179"/>
        <v>1236</v>
      </c>
      <c r="Q1170" s="8"/>
    </row>
    <row r="1171" spans="1:17" s="9" customFormat="1" x14ac:dyDescent="0.25">
      <c r="A1171" s="1"/>
      <c r="B1171" s="129" t="s">
        <v>26</v>
      </c>
      <c r="C1171" s="130"/>
      <c r="D1171" s="130"/>
      <c r="E1171" s="131"/>
      <c r="F1171" s="132" t="s">
        <v>26</v>
      </c>
      <c r="G1171" s="80" t="s">
        <v>26</v>
      </c>
      <c r="H1171" s="80" t="s">
        <v>26</v>
      </c>
      <c r="I1171" s="81" t="s">
        <v>26</v>
      </c>
      <c r="J1171" s="64"/>
      <c r="K1171" s="87" t="s">
        <v>26</v>
      </c>
      <c r="L1171" s="82" t="s">
        <v>26</v>
      </c>
      <c r="M1171" s="83" t="s">
        <v>26</v>
      </c>
      <c r="N1171" s="84" t="s">
        <v>26</v>
      </c>
      <c r="O1171" s="85" t="s">
        <v>26</v>
      </c>
      <c r="P1171" s="7">
        <f t="shared" si="179"/>
        <v>1237</v>
      </c>
      <c r="Q1171" s="8"/>
    </row>
    <row r="1172" spans="1:17" s="9" customFormat="1" x14ac:dyDescent="0.25">
      <c r="A1172" s="1"/>
      <c r="B1172" s="129" t="s">
        <v>26</v>
      </c>
      <c r="C1172" s="130"/>
      <c r="D1172" s="130"/>
      <c r="E1172" s="131"/>
      <c r="F1172" s="132" t="s">
        <v>26</v>
      </c>
      <c r="G1172" s="80" t="s">
        <v>26</v>
      </c>
      <c r="H1172" s="80" t="s">
        <v>26</v>
      </c>
      <c r="I1172" s="81" t="s">
        <v>26</v>
      </c>
      <c r="J1172" s="64"/>
      <c r="K1172" s="87" t="s">
        <v>26</v>
      </c>
      <c r="L1172" s="82" t="s">
        <v>26</v>
      </c>
      <c r="M1172" s="83" t="s">
        <v>26</v>
      </c>
      <c r="N1172" s="84" t="s">
        <v>26</v>
      </c>
      <c r="O1172" s="85" t="s">
        <v>26</v>
      </c>
      <c r="P1172" s="7">
        <f t="shared" si="179"/>
        <v>1238</v>
      </c>
      <c r="Q1172" s="8"/>
    </row>
    <row r="1173" spans="1:17" s="9" customFormat="1" x14ac:dyDescent="0.25">
      <c r="A1173" s="1"/>
      <c r="B1173" s="129" t="s">
        <v>26</v>
      </c>
      <c r="C1173" s="130"/>
      <c r="D1173" s="130"/>
      <c r="E1173" s="131"/>
      <c r="F1173" s="132" t="s">
        <v>26</v>
      </c>
      <c r="G1173" s="80" t="s">
        <v>26</v>
      </c>
      <c r="H1173" s="80" t="s">
        <v>26</v>
      </c>
      <c r="I1173" s="81" t="s">
        <v>26</v>
      </c>
      <c r="J1173" s="64"/>
      <c r="K1173" s="87" t="s">
        <v>26</v>
      </c>
      <c r="L1173" s="82" t="s">
        <v>26</v>
      </c>
      <c r="M1173" s="83" t="s">
        <v>26</v>
      </c>
      <c r="N1173" s="84" t="s">
        <v>26</v>
      </c>
      <c r="O1173" s="85" t="s">
        <v>26</v>
      </c>
      <c r="P1173" s="7">
        <f t="shared" si="179"/>
        <v>1239</v>
      </c>
      <c r="Q1173" s="8"/>
    </row>
    <row r="1174" spans="1:17" s="9" customFormat="1" x14ac:dyDescent="0.25">
      <c r="A1174" s="1"/>
      <c r="B1174" s="129" t="s">
        <v>26</v>
      </c>
      <c r="C1174" s="130"/>
      <c r="D1174" s="130"/>
      <c r="E1174" s="131"/>
      <c r="F1174" s="132" t="s">
        <v>26</v>
      </c>
      <c r="G1174" s="80" t="s">
        <v>26</v>
      </c>
      <c r="H1174" s="80" t="s">
        <v>26</v>
      </c>
      <c r="I1174" s="81" t="s">
        <v>26</v>
      </c>
      <c r="J1174" s="64"/>
      <c r="K1174" s="87" t="s">
        <v>26</v>
      </c>
      <c r="L1174" s="82" t="s">
        <v>26</v>
      </c>
      <c r="M1174" s="83" t="s">
        <v>26</v>
      </c>
      <c r="N1174" s="84" t="s">
        <v>26</v>
      </c>
      <c r="O1174" s="85" t="s">
        <v>26</v>
      </c>
      <c r="P1174" s="7">
        <f t="shared" si="179"/>
        <v>1240</v>
      </c>
      <c r="Q1174" s="8"/>
    </row>
    <row r="1175" spans="1:17" s="9" customFormat="1" x14ac:dyDescent="0.25">
      <c r="A1175" s="1"/>
      <c r="B1175" s="129" t="s">
        <v>26</v>
      </c>
      <c r="C1175" s="130"/>
      <c r="D1175" s="130"/>
      <c r="E1175" s="131"/>
      <c r="F1175" s="132" t="s">
        <v>26</v>
      </c>
      <c r="G1175" s="80" t="s">
        <v>26</v>
      </c>
      <c r="H1175" s="80" t="s">
        <v>26</v>
      </c>
      <c r="I1175" s="81" t="s">
        <v>26</v>
      </c>
      <c r="J1175" s="64"/>
      <c r="K1175" s="87" t="s">
        <v>26</v>
      </c>
      <c r="L1175" s="82" t="s">
        <v>26</v>
      </c>
      <c r="M1175" s="83" t="s">
        <v>26</v>
      </c>
      <c r="N1175" s="84" t="s">
        <v>26</v>
      </c>
      <c r="O1175" s="85" t="s">
        <v>26</v>
      </c>
      <c r="P1175" s="7">
        <f t="shared" si="179"/>
        <v>1241</v>
      </c>
      <c r="Q1175" s="8"/>
    </row>
    <row r="1176" spans="1:17" s="9" customFormat="1" ht="15.75" thickBot="1" x14ac:dyDescent="0.3">
      <c r="A1176" s="1"/>
      <c r="B1176" s="122" t="s">
        <v>26</v>
      </c>
      <c r="C1176" s="123"/>
      <c r="D1176" s="123"/>
      <c r="E1176" s="124"/>
      <c r="F1176" s="133" t="s">
        <v>26</v>
      </c>
      <c r="G1176" s="94" t="s">
        <v>26</v>
      </c>
      <c r="H1176" s="94" t="s">
        <v>26</v>
      </c>
      <c r="I1176" s="95" t="s">
        <v>26</v>
      </c>
      <c r="J1176" s="64"/>
      <c r="K1176" s="96" t="s">
        <v>26</v>
      </c>
      <c r="L1176" s="97" t="s">
        <v>26</v>
      </c>
      <c r="M1176" s="98" t="s">
        <v>26</v>
      </c>
      <c r="N1176" s="99" t="s">
        <v>26</v>
      </c>
      <c r="O1176" s="100" t="s">
        <v>26</v>
      </c>
      <c r="P1176" s="7">
        <f t="shared" si="179"/>
        <v>1242</v>
      </c>
      <c r="Q1176" s="8"/>
    </row>
    <row r="1177" spans="1:17" s="9" customFormat="1" ht="16.5" thickTop="1" thickBot="1" x14ac:dyDescent="0.3">
      <c r="A1177" s="1"/>
      <c r="B1177" s="101"/>
      <c r="C1177" s="101"/>
      <c r="D1177" s="101"/>
      <c r="E1177" s="101"/>
      <c r="F1177" s="101"/>
      <c r="G1177" s="101"/>
      <c r="H1177" s="128" t="s">
        <v>50</v>
      </c>
      <c r="I1177" s="103">
        <f>SUM(I1151:I1176)</f>
        <v>360</v>
      </c>
      <c r="J1177" s="104"/>
      <c r="K1177" s="105">
        <f>SUM(K1151:K1176)</f>
        <v>0.67143134241506397</v>
      </c>
      <c r="L1177" s="106"/>
      <c r="M1177" s="107"/>
      <c r="N1177" s="108"/>
      <c r="O1177" s="105">
        <f>SUM(O1151:O1176)</f>
        <v>0</v>
      </c>
      <c r="P1177" s="7">
        <f t="shared" si="179"/>
        <v>1243</v>
      </c>
      <c r="Q1177" s="8"/>
    </row>
    <row r="1178" spans="1:17" s="9" customFormat="1" ht="16.5" customHeight="1" thickTop="1" thickBot="1" x14ac:dyDescent="0.3">
      <c r="A1178" s="1"/>
      <c r="B1178" s="58" t="s">
        <v>51</v>
      </c>
      <c r="C1178" s="109"/>
      <c r="D1178" s="109"/>
      <c r="E1178" s="109"/>
      <c r="F1178" s="109"/>
      <c r="G1178" s="109"/>
      <c r="H1178" s="110"/>
      <c r="I1178" s="111"/>
      <c r="J1178" s="60"/>
      <c r="K1178" s="134" t="s">
        <v>14</v>
      </c>
      <c r="L1178" s="61" t="s">
        <v>15</v>
      </c>
      <c r="M1178" s="61" t="s">
        <v>16</v>
      </c>
      <c r="N1178" s="61" t="s">
        <v>17</v>
      </c>
      <c r="O1178" s="61" t="s">
        <v>18</v>
      </c>
      <c r="P1178" s="7">
        <f t="shared" si="179"/>
        <v>1244</v>
      </c>
      <c r="Q1178" s="8"/>
    </row>
    <row r="1179" spans="1:17" s="9" customFormat="1" ht="22.5" customHeight="1" thickTop="1" thickBot="1" x14ac:dyDescent="0.3">
      <c r="A1179" s="1"/>
      <c r="B1179" s="112" t="s">
        <v>52</v>
      </c>
      <c r="C1179" s="113"/>
      <c r="D1179" s="113"/>
      <c r="E1179" s="114"/>
      <c r="F1179" s="115" t="s">
        <v>42</v>
      </c>
      <c r="G1179" s="63" t="s">
        <v>20</v>
      </c>
      <c r="H1179" s="63" t="s">
        <v>34</v>
      </c>
      <c r="I1179" s="63" t="s">
        <v>34</v>
      </c>
      <c r="J1179" s="28"/>
      <c r="K1179" s="135"/>
      <c r="L1179" s="61"/>
      <c r="M1179" s="61"/>
      <c r="N1179" s="61"/>
      <c r="O1179" s="61"/>
      <c r="P1179" s="7">
        <f t="shared" si="179"/>
        <v>1245</v>
      </c>
      <c r="Q1179" s="8"/>
    </row>
    <row r="1180" spans="1:17" s="9" customFormat="1" ht="15.75" thickTop="1" x14ac:dyDescent="0.25">
      <c r="A1180" s="1"/>
      <c r="B1180" s="136"/>
      <c r="C1180" s="137"/>
      <c r="D1180" s="137"/>
      <c r="E1180" s="138"/>
      <c r="F1180" s="139"/>
      <c r="G1180" s="69"/>
      <c r="H1180" s="69"/>
      <c r="I1180" s="81"/>
      <c r="J1180" s="64"/>
      <c r="K1180" s="70"/>
      <c r="L1180" s="117"/>
      <c r="M1180" s="118"/>
      <c r="N1180" s="119"/>
      <c r="O1180" s="120"/>
      <c r="P1180" s="7">
        <f t="shared" si="179"/>
        <v>1246</v>
      </c>
      <c r="Q1180" s="8">
        <f t="shared" ref="Q1180" si="189">+Q1151</f>
        <v>1184</v>
      </c>
    </row>
    <row r="1181" spans="1:17" s="9" customFormat="1" ht="15.75" thickBot="1" x14ac:dyDescent="0.3">
      <c r="A1181" s="1"/>
      <c r="B1181" s="140" t="s">
        <v>26</v>
      </c>
      <c r="C1181" s="141"/>
      <c r="D1181" s="141"/>
      <c r="E1181" s="142"/>
      <c r="F1181" s="143">
        <v>0</v>
      </c>
      <c r="G1181" s="144" t="s">
        <v>26</v>
      </c>
      <c r="H1181" s="143">
        <v>0</v>
      </c>
      <c r="I1181" s="143">
        <v>0</v>
      </c>
      <c r="J1181" s="64"/>
      <c r="K1181" s="145" t="s">
        <v>26</v>
      </c>
      <c r="L1181" s="146" t="s">
        <v>26</v>
      </c>
      <c r="M1181" s="147" t="s">
        <v>26</v>
      </c>
      <c r="N1181" s="143">
        <v>0</v>
      </c>
      <c r="O1181" s="143">
        <v>0</v>
      </c>
      <c r="P1181" s="7">
        <f t="shared" si="179"/>
        <v>1247</v>
      </c>
      <c r="Q1181" s="8"/>
    </row>
    <row r="1182" spans="1:17" s="9" customFormat="1" ht="16.5" thickTop="1" thickBot="1" x14ac:dyDescent="0.3">
      <c r="A1182" s="1"/>
      <c r="B1182" s="101"/>
      <c r="C1182" s="101"/>
      <c r="D1182" s="101"/>
      <c r="E1182" s="101"/>
      <c r="F1182" s="101"/>
      <c r="G1182" s="101"/>
      <c r="H1182" s="128" t="s">
        <v>53</v>
      </c>
      <c r="I1182" s="103">
        <f>SUM(I1180:I1181)</f>
        <v>0</v>
      </c>
      <c r="J1182" s="28"/>
      <c r="K1182" s="148">
        <f>SUM(K1180:K1181)</f>
        <v>0</v>
      </c>
      <c r="L1182" s="149"/>
      <c r="M1182" s="150"/>
      <c r="N1182" s="151"/>
      <c r="O1182" s="148">
        <f>SUM(O1180:O1181)</f>
        <v>0</v>
      </c>
      <c r="P1182" s="7">
        <f t="shared" si="179"/>
        <v>1248</v>
      </c>
      <c r="Q1182" s="8"/>
    </row>
    <row r="1183" spans="1:17" s="9" customFormat="1" ht="16.5" thickTop="1" thickBot="1" x14ac:dyDescent="0.3">
      <c r="A1183" s="1"/>
      <c r="B1183" s="28"/>
      <c r="C1183" s="28"/>
      <c r="D1183" s="28"/>
      <c r="E1183" s="152"/>
      <c r="F1183" s="152"/>
      <c r="G1183" s="152"/>
      <c r="H1183" s="153"/>
      <c r="I1183" s="154"/>
      <c r="J1183" s="28"/>
      <c r="K1183" s="155"/>
      <c r="L1183" s="156"/>
      <c r="M1183" s="156"/>
      <c r="N1183" s="156"/>
      <c r="O1183" s="157"/>
      <c r="P1183" s="7">
        <f t="shared" ref="P1183:P1246" si="190">+P1182+1</f>
        <v>1249</v>
      </c>
      <c r="Q1183" s="8"/>
    </row>
    <row r="1184" spans="1:17" s="9" customFormat="1" ht="16.5" customHeight="1" thickTop="1" thickBot="1" x14ac:dyDescent="0.3">
      <c r="A1184" s="1"/>
      <c r="B1184" s="28"/>
      <c r="C1184" s="28"/>
      <c r="D1184" s="158"/>
      <c r="E1184" s="159" t="s">
        <v>54</v>
      </c>
      <c r="F1184" s="159"/>
      <c r="G1184" s="159"/>
      <c r="H1184" s="159"/>
      <c r="I1184" s="160">
        <f>I1132+I1148+I1177+I1182</f>
        <v>536.16800000000001</v>
      </c>
      <c r="J1184" s="28"/>
      <c r="K1184" s="161"/>
      <c r="L1184" s="162"/>
      <c r="M1184" s="162"/>
      <c r="N1184" s="162"/>
      <c r="O1184" s="163"/>
      <c r="P1184" s="7">
        <f t="shared" si="190"/>
        <v>1250</v>
      </c>
      <c r="Q1184" s="8"/>
    </row>
    <row r="1185" spans="1:17" s="9" customFormat="1" ht="16.5" thickTop="1" thickBot="1" x14ac:dyDescent="0.3">
      <c r="A1185" s="1"/>
      <c r="B1185" s="28"/>
      <c r="C1185" s="28"/>
      <c r="D1185" s="158"/>
      <c r="E1185" s="164" t="s">
        <v>55</v>
      </c>
      <c r="F1185" s="164"/>
      <c r="G1185" s="164"/>
      <c r="H1185" s="165">
        <v>0.2</v>
      </c>
      <c r="I1185" s="166">
        <f>I1184*H1185</f>
        <v>107.23360000000001</v>
      </c>
      <c r="J1185" s="28"/>
      <c r="K1185" s="167"/>
      <c r="L1185" s="168"/>
      <c r="M1185" s="168"/>
      <c r="N1185" s="168"/>
      <c r="O1185" s="169"/>
      <c r="P1185" s="7">
        <f t="shared" si="190"/>
        <v>1251</v>
      </c>
      <c r="Q1185" s="8"/>
    </row>
    <row r="1186" spans="1:17" s="9" customFormat="1" ht="16.5" thickTop="1" thickBot="1" x14ac:dyDescent="0.3">
      <c r="A1186" s="1"/>
      <c r="B1186" s="28"/>
      <c r="C1186" s="28"/>
      <c r="D1186" s="158"/>
      <c r="E1186" s="170" t="s">
        <v>56</v>
      </c>
      <c r="F1186" s="170"/>
      <c r="G1186" s="170"/>
      <c r="H1186" s="171">
        <v>0</v>
      </c>
      <c r="I1186" s="166">
        <v>0</v>
      </c>
      <c r="J1186" s="28"/>
      <c r="K1186" s="172">
        <f>+K1132+K1148+K1177+K1182</f>
        <v>1</v>
      </c>
      <c r="L1186" s="173"/>
      <c r="M1186" s="174"/>
      <c r="N1186" s="175"/>
      <c r="O1186" s="172">
        <f>+O1132+O1148+O1177+O1182</f>
        <v>0</v>
      </c>
      <c r="P1186" s="7">
        <f t="shared" si="190"/>
        <v>1252</v>
      </c>
      <c r="Q1186" s="8"/>
    </row>
    <row r="1187" spans="1:17" s="9" customFormat="1" ht="16.5" thickTop="1" thickBot="1" x14ac:dyDescent="0.3">
      <c r="A1187" s="1"/>
      <c r="B1187" s="28" t="s">
        <v>27</v>
      </c>
      <c r="C1187" s="28"/>
      <c r="D1187" s="158"/>
      <c r="E1187" s="170" t="s">
        <v>57</v>
      </c>
      <c r="F1187" s="170"/>
      <c r="G1187" s="170"/>
      <c r="H1187" s="170"/>
      <c r="I1187" s="166">
        <f>+I1184+I1185</f>
        <v>643.40160000000003</v>
      </c>
      <c r="J1187" s="28"/>
      <c r="K1187" s="176" t="s">
        <v>58</v>
      </c>
      <c r="L1187" s="177"/>
      <c r="M1187" s="178"/>
      <c r="N1187" s="179"/>
      <c r="O1187" s="176" t="s">
        <v>59</v>
      </c>
      <c r="P1187" s="7">
        <f t="shared" si="190"/>
        <v>1253</v>
      </c>
      <c r="Q1187" s="8"/>
    </row>
    <row r="1188" spans="1:17" s="9" customFormat="1" ht="16.5" thickTop="1" thickBot="1" x14ac:dyDescent="0.3">
      <c r="A1188" s="1"/>
      <c r="B1188" s="28" t="s">
        <v>27</v>
      </c>
      <c r="C1188" s="28"/>
      <c r="D1188" s="158"/>
      <c r="E1188" s="180" t="s">
        <v>60</v>
      </c>
      <c r="F1188" s="181"/>
      <c r="G1188" s="181"/>
      <c r="H1188" s="182"/>
      <c r="I1188" s="183">
        <f>ROUND(I1187,2)</f>
        <v>643.4</v>
      </c>
      <c r="J1188" s="152"/>
      <c r="K1188" s="184"/>
      <c r="L1188" s="185"/>
      <c r="M1188" s="184"/>
      <c r="N1188" s="185"/>
      <c r="O1188" s="185"/>
      <c r="P1188" s="7">
        <f t="shared" si="190"/>
        <v>1254</v>
      </c>
      <c r="Q1188" s="8"/>
    </row>
    <row r="1189" spans="1:17" s="9" customFormat="1" ht="15.75" thickTop="1" x14ac:dyDescent="0.25">
      <c r="A1189" s="1"/>
      <c r="B1189" s="5"/>
      <c r="C1189" s="5"/>
      <c r="D1189" s="28"/>
      <c r="E1189" s="101"/>
      <c r="F1189" s="101"/>
      <c r="G1189" s="101"/>
      <c r="H1189" s="186"/>
      <c r="I1189" s="101"/>
      <c r="J1189" s="28"/>
      <c r="K1189" s="14"/>
      <c r="L1189" s="15"/>
      <c r="M1189" s="14"/>
      <c r="N1189" s="15"/>
      <c r="O1189" s="15"/>
      <c r="P1189" s="7">
        <f t="shared" si="190"/>
        <v>1255</v>
      </c>
      <c r="Q1189" s="8"/>
    </row>
    <row r="1190" spans="1:17" s="9" customFormat="1" x14ac:dyDescent="0.25">
      <c r="A1190" s="1"/>
      <c r="B1190" s="5"/>
      <c r="C1190" s="5"/>
      <c r="D1190" s="28"/>
      <c r="E1190" s="101"/>
      <c r="F1190" s="101"/>
      <c r="G1190" s="101"/>
      <c r="H1190" s="186"/>
      <c r="I1190" s="101"/>
      <c r="J1190" s="28"/>
      <c r="K1190" s="14"/>
      <c r="L1190" s="15"/>
      <c r="M1190" s="14"/>
      <c r="N1190" s="15"/>
      <c r="O1190" s="15"/>
      <c r="P1190" s="7">
        <f t="shared" si="190"/>
        <v>1256</v>
      </c>
      <c r="Q1190" s="8"/>
    </row>
    <row r="1191" spans="1:17" s="9" customFormat="1" ht="15.75" thickBot="1" x14ac:dyDescent="0.3">
      <c r="A1191" s="1"/>
      <c r="B1191" s="2"/>
      <c r="C1191" s="2"/>
      <c r="D1191" s="2"/>
      <c r="E1191" s="2"/>
      <c r="F1191" s="2"/>
      <c r="G1191" s="2"/>
      <c r="H1191" s="3"/>
      <c r="I1191" s="4"/>
      <c r="J1191" s="5"/>
      <c r="K1191" s="6"/>
      <c r="L1191" s="6"/>
      <c r="M1191" s="6"/>
      <c r="N1191" s="6"/>
      <c r="O1191" s="6"/>
      <c r="P1191" s="7"/>
      <c r="Q1191" s="8"/>
    </row>
    <row r="1192" spans="1:17" s="9" customFormat="1" ht="16.5" thickTop="1" thickBot="1" x14ac:dyDescent="0.3">
      <c r="A1192" s="1"/>
      <c r="B1192" s="10" t="s">
        <v>0</v>
      </c>
      <c r="C1192" s="11" t="str">
        <f>'[1]PRESUPUESTO REFERENCIAL'!$B$6</f>
        <v>CONSTRUCCIÓN DEL MALECÓN EN LA PARROQUIA URBANA SATÉLITE LA AURORA</v>
      </c>
      <c r="D1192" s="12"/>
      <c r="E1192" s="12"/>
      <c r="F1192" s="12"/>
      <c r="G1192" s="12"/>
      <c r="H1192" s="12"/>
      <c r="I1192" s="13"/>
      <c r="J1192" s="5"/>
      <c r="K1192" s="14"/>
      <c r="L1192" s="14"/>
      <c r="M1192" s="14"/>
      <c r="N1192" s="14"/>
      <c r="O1192" s="15"/>
      <c r="P1192" s="7"/>
      <c r="Q1192" s="8"/>
    </row>
    <row r="1193" spans="1:17" s="9" customFormat="1" ht="15.75" thickTop="1" x14ac:dyDescent="0.25">
      <c r="A1193" s="1"/>
      <c r="B1193" s="16" t="s">
        <v>1</v>
      </c>
      <c r="C1193" s="17"/>
      <c r="D1193" s="17"/>
      <c r="E1193" s="17"/>
      <c r="F1193" s="17"/>
      <c r="G1193" s="17"/>
      <c r="H1193" s="17"/>
      <c r="I1193" s="18"/>
      <c r="J1193" s="5"/>
      <c r="K1193" s="14"/>
      <c r="L1193" s="14"/>
      <c r="M1193" s="14"/>
      <c r="N1193" s="14"/>
      <c r="O1193" s="15"/>
      <c r="P1193" s="7"/>
      <c r="Q1193" s="8"/>
    </row>
    <row r="1194" spans="1:17" s="9" customFormat="1" x14ac:dyDescent="0.25">
      <c r="A1194" s="1"/>
      <c r="B1194" s="5"/>
      <c r="C1194" s="5"/>
      <c r="D1194" s="5"/>
      <c r="E1194" s="5"/>
      <c r="F1194" s="5"/>
      <c r="G1194" s="19"/>
      <c r="H1194" s="19"/>
      <c r="I1194" s="19"/>
      <c r="J1194" s="5"/>
      <c r="K1194" s="14"/>
      <c r="L1194" s="14"/>
      <c r="M1194" s="14"/>
      <c r="N1194" s="14"/>
      <c r="O1194" s="15"/>
      <c r="P1194" s="7"/>
      <c r="Q1194" s="8"/>
    </row>
    <row r="1195" spans="1:17" s="9" customFormat="1" x14ac:dyDescent="0.25">
      <c r="A1195" s="1"/>
      <c r="B1195" s="5"/>
      <c r="C1195" s="20" t="s">
        <v>2</v>
      </c>
      <c r="D1195" s="21" t="s">
        <v>3</v>
      </c>
      <c r="E1195" s="22"/>
      <c r="F1195" s="22"/>
      <c r="G1195" s="19"/>
      <c r="H1195" s="19"/>
      <c r="I1195" s="19"/>
      <c r="J1195" s="5"/>
      <c r="K1195" s="14"/>
      <c r="L1195" s="14"/>
      <c r="M1195" s="14"/>
      <c r="N1195" s="14"/>
      <c r="O1195" s="15"/>
      <c r="P1195" s="7"/>
      <c r="Q1195" s="8"/>
    </row>
    <row r="1196" spans="1:17" s="9" customFormat="1" x14ac:dyDescent="0.25">
      <c r="A1196" s="1"/>
      <c r="B1196" s="5"/>
      <c r="C1196" s="20" t="s">
        <v>4</v>
      </c>
      <c r="D1196" s="21" t="s">
        <v>5</v>
      </c>
      <c r="E1196" s="5"/>
      <c r="F1196" s="5"/>
      <c r="G1196" s="19"/>
      <c r="H1196" s="19"/>
      <c r="I1196" s="19"/>
      <c r="J1196" s="5"/>
      <c r="K1196" s="14"/>
      <c r="L1196" s="14"/>
      <c r="M1196" s="14"/>
      <c r="N1196" s="14"/>
      <c r="O1196" s="15"/>
      <c r="P1196" s="7"/>
      <c r="Q1196" s="8"/>
    </row>
    <row r="1197" spans="1:17" s="9" customFormat="1" x14ac:dyDescent="0.25">
      <c r="A1197" s="1"/>
      <c r="B1197" s="23"/>
      <c r="C1197" s="2"/>
      <c r="D1197" s="24"/>
      <c r="E1197" s="2"/>
      <c r="F1197" s="2"/>
      <c r="G1197" s="19"/>
      <c r="H1197" s="19"/>
      <c r="I1197" s="19"/>
      <c r="J1197" s="5"/>
      <c r="K1197" s="14"/>
      <c r="L1197" s="14"/>
      <c r="M1197" s="14"/>
      <c r="N1197" s="14"/>
      <c r="O1197" s="15"/>
      <c r="P1197" s="7"/>
      <c r="Q1197" s="8"/>
    </row>
    <row r="1198" spans="1:17" s="9" customFormat="1" ht="15.75" thickBot="1" x14ac:dyDescent="0.3">
      <c r="A1198" s="1"/>
      <c r="B1198" s="25" t="s">
        <v>6</v>
      </c>
      <c r="C1198" s="26"/>
      <c r="D1198" s="26"/>
      <c r="E1198" s="26"/>
      <c r="F1198" s="26"/>
      <c r="G1198" s="26"/>
      <c r="H1198" s="26"/>
      <c r="I1198" s="27"/>
      <c r="J1198" s="28"/>
      <c r="K1198" s="29"/>
      <c r="L1198" s="30"/>
      <c r="M1198" s="30"/>
      <c r="N1198" s="30"/>
      <c r="O1198" s="31"/>
      <c r="P1198" s="7"/>
      <c r="Q1198" s="8"/>
    </row>
    <row r="1199" spans="1:17" s="9" customFormat="1" ht="15.75" customHeight="1" thickTop="1" x14ac:dyDescent="0.25">
      <c r="A1199" s="1"/>
      <c r="B1199" s="32"/>
      <c r="C1199" s="33"/>
      <c r="D1199" s="34"/>
      <c r="E1199" s="34"/>
      <c r="F1199" s="34"/>
      <c r="G1199" s="34"/>
      <c r="H1199" s="35"/>
      <c r="I1199" s="36" t="s">
        <v>7</v>
      </c>
      <c r="J1199" s="37"/>
      <c r="K1199" s="38" t="s">
        <v>8</v>
      </c>
      <c r="L1199" s="39"/>
      <c r="M1199" s="39"/>
      <c r="N1199" s="39"/>
      <c r="O1199" s="40"/>
      <c r="P1199" s="7"/>
      <c r="Q1199" s="8"/>
    </row>
    <row r="1200" spans="1:17" s="9" customFormat="1" x14ac:dyDescent="0.25">
      <c r="A1200" s="1"/>
      <c r="B1200" s="41" t="s">
        <v>9</v>
      </c>
      <c r="C1200" s="42">
        <f>+'[1]PRESUPUESTO REFERENCIAL'!B1138</f>
        <v>1015</v>
      </c>
      <c r="D1200" s="43"/>
      <c r="E1200" s="41" t="s">
        <v>10</v>
      </c>
      <c r="F1200" s="44" t="str">
        <f>+'[1]PRESUPUESTO REFERENCIAL'!D1138</f>
        <v>u</v>
      </c>
      <c r="G1200" s="45"/>
      <c r="H1200" s="46" t="s">
        <v>11</v>
      </c>
      <c r="I1200" s="47">
        <v>10</v>
      </c>
      <c r="J1200" s="37"/>
      <c r="K1200" s="48"/>
      <c r="L1200" s="49"/>
      <c r="M1200" s="49"/>
      <c r="N1200" s="49"/>
      <c r="O1200" s="50"/>
      <c r="P1200" s="7"/>
      <c r="Q1200" s="8"/>
    </row>
    <row r="1201" spans="1:17" s="9" customFormat="1" ht="15.75" thickBot="1" x14ac:dyDescent="0.3">
      <c r="A1201" s="1"/>
      <c r="B1201" s="51" t="s">
        <v>12</v>
      </c>
      <c r="C1201" s="52" t="str">
        <f>+'[1]PRESUPUESTO REFERENCIAL'!C1138</f>
        <v>NVR 32 CANALES</v>
      </c>
      <c r="D1201" s="53"/>
      <c r="E1201" s="53"/>
      <c r="F1201" s="53"/>
      <c r="G1201" s="53"/>
      <c r="H1201" s="53"/>
      <c r="I1201" s="54"/>
      <c r="J1201" s="28"/>
      <c r="K1201" s="55"/>
      <c r="L1201" s="56"/>
      <c r="M1201" s="56"/>
      <c r="N1201" s="56"/>
      <c r="O1201" s="57"/>
      <c r="P1201" s="7"/>
      <c r="Q1201" s="8"/>
    </row>
    <row r="1202" spans="1:17" s="9" customFormat="1" ht="16.5" customHeight="1" thickTop="1" thickBot="1" x14ac:dyDescent="0.3">
      <c r="A1202" s="1"/>
      <c r="B1202" s="58" t="s">
        <v>13</v>
      </c>
      <c r="C1202" s="59"/>
      <c r="D1202" s="59"/>
      <c r="E1202" s="59"/>
      <c r="F1202" s="59"/>
      <c r="G1202" s="59"/>
      <c r="H1202" s="59"/>
      <c r="I1202" s="59"/>
      <c r="J1202" s="60"/>
      <c r="K1202" s="61" t="s">
        <v>14</v>
      </c>
      <c r="L1202" s="61" t="s">
        <v>15</v>
      </c>
      <c r="M1202" s="61" t="s">
        <v>16</v>
      </c>
      <c r="N1202" s="61" t="s">
        <v>17</v>
      </c>
      <c r="O1202" s="61" t="s">
        <v>18</v>
      </c>
      <c r="P1202" s="7"/>
      <c r="Q1202" s="8"/>
    </row>
    <row r="1203" spans="1:17" s="9" customFormat="1" ht="22.5" thickTop="1" thickBot="1" x14ac:dyDescent="0.3">
      <c r="A1203" s="1"/>
      <c r="B1203" s="62" t="s">
        <v>19</v>
      </c>
      <c r="C1203" s="62"/>
      <c r="D1203" s="62"/>
      <c r="E1203" s="63" t="s">
        <v>20</v>
      </c>
      <c r="F1203" s="63" t="s">
        <v>21</v>
      </c>
      <c r="G1203" s="63" t="s">
        <v>22</v>
      </c>
      <c r="H1203" s="63" t="s">
        <v>23</v>
      </c>
      <c r="I1203" s="63" t="s">
        <v>24</v>
      </c>
      <c r="J1203" s="64"/>
      <c r="K1203" s="61"/>
      <c r="L1203" s="61"/>
      <c r="M1203" s="61"/>
      <c r="N1203" s="61"/>
      <c r="O1203" s="61"/>
      <c r="P1203" s="7">
        <f t="shared" ref="P1203" si="191">ROW(A1204)+65</f>
        <v>1269</v>
      </c>
      <c r="Q1203" s="8"/>
    </row>
    <row r="1204" spans="1:17" s="9" customFormat="1" ht="16.5" customHeight="1" thickTop="1" thickBot="1" x14ac:dyDescent="0.3">
      <c r="A1204" s="1" t="s">
        <v>25</v>
      </c>
      <c r="B1204" s="65" t="str">
        <f>INDEX([1]EQUIPOS!$A$3:$I$326,MATCH('APUS2 (1001 - 1053)'!A1204,[1]EQUIPOS!$A$3:$A$326,0),2)</f>
        <v>HERRAMIENTA MENOR (5% MO)</v>
      </c>
      <c r="C1204" s="66"/>
      <c r="D1204" s="67"/>
      <c r="E1204" s="68" t="s">
        <v>26</v>
      </c>
      <c r="F1204" s="68">
        <v>0.05</v>
      </c>
      <c r="G1204" s="68" t="s">
        <v>27</v>
      </c>
      <c r="H1204" s="68" t="s">
        <v>26</v>
      </c>
      <c r="I1204" s="69">
        <f>(I1233*5%)</f>
        <v>9.0100000000000016</v>
      </c>
      <c r="J1204" s="64"/>
      <c r="K1204" s="70">
        <f>((I1204*100%)/$I$1269)</f>
        <v>1.552886024025784E-2</v>
      </c>
      <c r="L1204" s="71">
        <f>INDEX([1]EQUIPOS!$A$3:$I$326,MATCH('APUS2 (1001 - 1053)'!A1204,[1]EQUIPOS!$A$3:$A$326,0),6)</f>
        <v>4292100117</v>
      </c>
      <c r="M1204" s="72" t="str">
        <f>INDEX([1]EQUIPOS!$A$3:$I$326,MATCH('APUS2 (1001 - 1053)'!A1204,[1]EQUIPOS!$A$3:$A$326,0),7)</f>
        <v>NP</v>
      </c>
      <c r="N1204" s="73">
        <f>INDEX([1]EQUIPOS!$A$3:$I$326,MATCH('APUS2 (1001 - 1053)'!A1204,[1]EQUIPOS!$A$3:$A$326,0),8)</f>
        <v>0</v>
      </c>
      <c r="O1204" s="74">
        <f>INDEX([1]EQUIPOS!$A$3:$I$326,MATCH('APUS2 (1001 - 1053)'!A1204,[1]EQUIPOS!$A$3:$A$326,0),9)</f>
        <v>0</v>
      </c>
      <c r="P1204" s="7">
        <f t="shared" ref="P1204:P1205" si="192">+P1203+1</f>
        <v>1270</v>
      </c>
      <c r="Q1204" s="8">
        <f t="shared" ref="Q1204" si="193">IF($A1204=0," ",$P1203)</f>
        <v>1269</v>
      </c>
    </row>
    <row r="1205" spans="1:17" s="9" customFormat="1" ht="16.5" customHeight="1" thickTop="1" thickBot="1" x14ac:dyDescent="0.3">
      <c r="A1205" s="1" t="s">
        <v>75</v>
      </c>
      <c r="B1205" s="75" t="str">
        <f>INDEX([1]EQUIPOS!$A$3:$I$326,MATCH('APUS2 (1001 - 1053)'!A1205,[1]EQUIPOS!$A$3:$A$326,0),2)</f>
        <v>HERRAMIENTA ESPECIAL</v>
      </c>
      <c r="C1205" s="76"/>
      <c r="D1205" s="77"/>
      <c r="E1205" s="78">
        <v>2</v>
      </c>
      <c r="F1205" s="79">
        <f>INDEX([1]EQUIPOS!$A$3:$I$326,MATCH('APUS2 (1001 - 1053)'!A1205,[1]EQUIPOS!$A$3:$A$326,0),5)</f>
        <v>0.3</v>
      </c>
      <c r="G1205" s="79">
        <f>+E1205*F1205</f>
        <v>0.6</v>
      </c>
      <c r="H1205" s="80">
        <f>I1200</f>
        <v>10</v>
      </c>
      <c r="I1205" s="81">
        <f>(G1205*H1205)</f>
        <v>6</v>
      </c>
      <c r="J1205" s="64"/>
      <c r="K1205" s="70">
        <f t="shared" ref="K1205:K1206" si="194">((I1205*100%)/$I$1269)</f>
        <v>1.0341083400837628E-2</v>
      </c>
      <c r="L1205" s="82">
        <f>INDEX([1]EQUIPOS!$A$3:$I$326,MATCH('APUS2 (1001 - 1053)'!A1205,[1]EQUIPOS!$A$3:$A$326,0),6)</f>
        <v>4299217233</v>
      </c>
      <c r="M1205" s="83" t="str">
        <f>INDEX([1]EQUIPOS!$A$3:$I$326,MATCH('APUS2 (1001 - 1053)'!A1205,[1]EQUIPOS!$A$3:$A$326,0),7)</f>
        <v>NP</v>
      </c>
      <c r="N1205" s="84">
        <f>INDEX([1]EQUIPOS!$A$3:$I$326,MATCH('APUS2 (1001 - 1053)'!A1205,[1]EQUIPOS!$A$3:$A$326,0),8)</f>
        <v>0</v>
      </c>
      <c r="O1205" s="85">
        <f>INDEX([1]EQUIPOS!$A$3:$I$326,MATCH('APUS2 (1001 - 1053)'!A1205,[1]EQUIPOS!$A$3:$A$326,0),9)</f>
        <v>0</v>
      </c>
      <c r="P1205" s="7">
        <f t="shared" si="192"/>
        <v>1271</v>
      </c>
      <c r="Q1205" s="8">
        <f t="shared" ref="Q1205" si="195">+$Q1204</f>
        <v>1269</v>
      </c>
    </row>
    <row r="1206" spans="1:17" s="9" customFormat="1" ht="16.5" customHeight="1" thickTop="1" thickBot="1" x14ac:dyDescent="0.3">
      <c r="A1206" s="1" t="s">
        <v>76</v>
      </c>
      <c r="B1206" s="75" t="str">
        <f>INDEX([1]EQUIPOS!$A$3:$I$326,MATCH('APUS2 (1001 - 1053)'!A1206,[1]EQUIPOS!$A$3:$A$326,0),2)</f>
        <v>EQUIPO DE PROTECCION PERSONAL</v>
      </c>
      <c r="C1206" s="76"/>
      <c r="D1206" s="77"/>
      <c r="E1206" s="78">
        <v>5</v>
      </c>
      <c r="F1206" s="79">
        <f>INDEX([1]EQUIPOS!$A$3:$I$326,MATCH('APUS2 (1001 - 1053)'!A1206,[1]EQUIPOS!$A$3:$A$326,0),5)</f>
        <v>0.5</v>
      </c>
      <c r="G1206" s="79">
        <f t="shared" ref="G1206" si="196">+E1206*F1206</f>
        <v>2.5</v>
      </c>
      <c r="H1206" s="80">
        <f>I1200</f>
        <v>10</v>
      </c>
      <c r="I1206" s="81">
        <f>(G1206*H1206)</f>
        <v>25</v>
      </c>
      <c r="J1206" s="64"/>
      <c r="K1206" s="70">
        <f t="shared" si="194"/>
        <v>4.3087847503490116E-2</v>
      </c>
      <c r="L1206" s="82">
        <f>INDEX([1]EQUIPOS!$A$3:$I$326,MATCH('APUS2 (1001 - 1053)'!A1206,[1]EQUIPOS!$A$3:$A$326,0),6)</f>
        <v>4817001110</v>
      </c>
      <c r="M1206" s="83" t="str">
        <f>INDEX([1]EQUIPOS!$A$3:$I$326,MATCH('APUS2 (1001 - 1053)'!A1206,[1]EQUIPOS!$A$3:$A$326,0),7)</f>
        <v>NP</v>
      </c>
      <c r="N1206" s="84">
        <f>INDEX([1]EQUIPOS!$A$3:$I$326,MATCH('APUS2 (1001 - 1053)'!A1206,[1]EQUIPOS!$A$3:$A$326,0),8)</f>
        <v>0</v>
      </c>
      <c r="O1206" s="85">
        <f>INDEX([1]EQUIPOS!$A$3:$I$326,MATCH('APUS2 (1001 - 1053)'!A1206,[1]EQUIPOS!$A$3:$A$326,0),9)</f>
        <v>0</v>
      </c>
      <c r="P1206" s="7">
        <f t="shared" si="190"/>
        <v>1272</v>
      </c>
      <c r="Q1206" s="8"/>
    </row>
    <row r="1207" spans="1:17" s="9" customFormat="1" ht="16.5" thickTop="1" thickBot="1" x14ac:dyDescent="0.3">
      <c r="A1207" s="1"/>
      <c r="B1207" s="75"/>
      <c r="C1207" s="76"/>
      <c r="D1207" s="77"/>
      <c r="E1207" s="78"/>
      <c r="F1207" s="79"/>
      <c r="G1207" s="79"/>
      <c r="H1207" s="80"/>
      <c r="I1207" s="81"/>
      <c r="J1207" s="64"/>
      <c r="K1207" s="70"/>
      <c r="L1207" s="82"/>
      <c r="M1207" s="83"/>
      <c r="N1207" s="84"/>
      <c r="O1207" s="85"/>
      <c r="P1207" s="7">
        <f t="shared" si="190"/>
        <v>1273</v>
      </c>
      <c r="Q1207" s="8"/>
    </row>
    <row r="1208" spans="1:17" s="9" customFormat="1" ht="16.5" thickTop="1" thickBot="1" x14ac:dyDescent="0.3">
      <c r="A1208" s="1"/>
      <c r="B1208" s="75"/>
      <c r="C1208" s="76"/>
      <c r="D1208" s="77"/>
      <c r="E1208" s="78"/>
      <c r="F1208" s="79"/>
      <c r="G1208" s="79"/>
      <c r="H1208" s="80"/>
      <c r="I1208" s="81"/>
      <c r="J1208" s="64"/>
      <c r="K1208" s="70"/>
      <c r="L1208" s="82"/>
      <c r="M1208" s="83"/>
      <c r="N1208" s="84"/>
      <c r="O1208" s="85"/>
      <c r="P1208" s="7">
        <f t="shared" si="190"/>
        <v>1274</v>
      </c>
      <c r="Q1208" s="8"/>
    </row>
    <row r="1209" spans="1:17" s="9" customFormat="1" ht="16.5" thickTop="1" thickBot="1" x14ac:dyDescent="0.3">
      <c r="A1209" s="1"/>
      <c r="B1209" s="75"/>
      <c r="C1209" s="76"/>
      <c r="D1209" s="77"/>
      <c r="E1209" s="78"/>
      <c r="F1209" s="79"/>
      <c r="G1209" s="86"/>
      <c r="H1209" s="80"/>
      <c r="I1209" s="81"/>
      <c r="J1209" s="64"/>
      <c r="K1209" s="87"/>
      <c r="L1209" s="82"/>
      <c r="M1209" s="83"/>
      <c r="N1209" s="84"/>
      <c r="O1209" s="85"/>
      <c r="P1209" s="7">
        <f t="shared" si="190"/>
        <v>1275</v>
      </c>
      <c r="Q1209" s="8"/>
    </row>
    <row r="1210" spans="1:17" s="9" customFormat="1" ht="16.5" thickTop="1" thickBot="1" x14ac:dyDescent="0.3">
      <c r="A1210" s="1"/>
      <c r="B1210" s="75"/>
      <c r="C1210" s="76"/>
      <c r="D1210" s="77"/>
      <c r="E1210" s="78"/>
      <c r="F1210" s="79"/>
      <c r="G1210" s="86"/>
      <c r="H1210" s="80"/>
      <c r="I1210" s="81"/>
      <c r="J1210" s="64"/>
      <c r="K1210" s="87"/>
      <c r="L1210" s="82"/>
      <c r="M1210" s="83"/>
      <c r="N1210" s="84"/>
      <c r="O1210" s="85"/>
      <c r="P1210" s="7">
        <f t="shared" si="190"/>
        <v>1276</v>
      </c>
      <c r="Q1210" s="8"/>
    </row>
    <row r="1211" spans="1:17" s="9" customFormat="1" ht="16.5" thickTop="1" thickBot="1" x14ac:dyDescent="0.3">
      <c r="A1211" s="1"/>
      <c r="B1211" s="75"/>
      <c r="C1211" s="76"/>
      <c r="D1211" s="77"/>
      <c r="E1211" s="78"/>
      <c r="F1211" s="79"/>
      <c r="G1211" s="86"/>
      <c r="H1211" s="80"/>
      <c r="I1211" s="81"/>
      <c r="J1211" s="64"/>
      <c r="K1211" s="87"/>
      <c r="L1211" s="82"/>
      <c r="M1211" s="83"/>
      <c r="N1211" s="84"/>
      <c r="O1211" s="85"/>
      <c r="P1211" s="7">
        <f t="shared" si="190"/>
        <v>1277</v>
      </c>
      <c r="Q1211" s="8"/>
    </row>
    <row r="1212" spans="1:17" s="9" customFormat="1" ht="16.5" thickTop="1" thickBot="1" x14ac:dyDescent="0.3">
      <c r="A1212" s="1"/>
      <c r="B1212" s="75"/>
      <c r="C1212" s="76"/>
      <c r="D1212" s="77"/>
      <c r="E1212" s="78"/>
      <c r="F1212" s="79"/>
      <c r="G1212" s="86"/>
      <c r="H1212" s="80"/>
      <c r="I1212" s="81"/>
      <c r="J1212" s="64"/>
      <c r="K1212" s="87"/>
      <c r="L1212" s="82"/>
      <c r="M1212" s="83"/>
      <c r="N1212" s="84"/>
      <c r="O1212" s="85"/>
      <c r="P1212" s="7">
        <f t="shared" si="190"/>
        <v>1278</v>
      </c>
      <c r="Q1212" s="8"/>
    </row>
    <row r="1213" spans="1:17" s="9" customFormat="1" ht="16.5" thickTop="1" thickBot="1" x14ac:dyDescent="0.3">
      <c r="A1213" s="1"/>
      <c r="B1213" s="75"/>
      <c r="C1213" s="76"/>
      <c r="D1213" s="77"/>
      <c r="E1213" s="78"/>
      <c r="F1213" s="79"/>
      <c r="G1213" s="86"/>
      <c r="H1213" s="80"/>
      <c r="I1213" s="81"/>
      <c r="J1213" s="64"/>
      <c r="K1213" s="87"/>
      <c r="L1213" s="82"/>
      <c r="M1213" s="83"/>
      <c r="N1213" s="84"/>
      <c r="O1213" s="85"/>
      <c r="P1213" s="7">
        <f t="shared" si="190"/>
        <v>1279</v>
      </c>
      <c r="Q1213" s="8"/>
    </row>
    <row r="1214" spans="1:17" s="9" customFormat="1" ht="16.5" thickTop="1" thickBot="1" x14ac:dyDescent="0.3">
      <c r="A1214" s="1"/>
      <c r="B1214" s="75"/>
      <c r="C1214" s="76"/>
      <c r="D1214" s="77"/>
      <c r="E1214" s="78"/>
      <c r="F1214" s="79"/>
      <c r="G1214" s="86"/>
      <c r="H1214" s="80"/>
      <c r="I1214" s="81"/>
      <c r="J1214" s="64"/>
      <c r="K1214" s="87"/>
      <c r="L1214" s="82"/>
      <c r="M1214" s="83"/>
      <c r="N1214" s="84"/>
      <c r="O1214" s="85"/>
      <c r="P1214" s="7">
        <f t="shared" si="190"/>
        <v>1280</v>
      </c>
      <c r="Q1214" s="8"/>
    </row>
    <row r="1215" spans="1:17" s="9" customFormat="1" ht="16.5" thickTop="1" thickBot="1" x14ac:dyDescent="0.3">
      <c r="A1215" s="1"/>
      <c r="B1215" s="75"/>
      <c r="C1215" s="76"/>
      <c r="D1215" s="77"/>
      <c r="E1215" s="78"/>
      <c r="F1215" s="79"/>
      <c r="G1215" s="86"/>
      <c r="H1215" s="80"/>
      <c r="I1215" s="81"/>
      <c r="J1215" s="64"/>
      <c r="K1215" s="87"/>
      <c r="L1215" s="82"/>
      <c r="M1215" s="83"/>
      <c r="N1215" s="84"/>
      <c r="O1215" s="85"/>
      <c r="P1215" s="7">
        <f t="shared" si="190"/>
        <v>1281</v>
      </c>
      <c r="Q1215" s="8"/>
    </row>
    <row r="1216" spans="1:17" s="9" customFormat="1" ht="16.5" thickTop="1" thickBot="1" x14ac:dyDescent="0.3">
      <c r="A1216" s="1"/>
      <c r="B1216" s="88"/>
      <c r="C1216" s="89"/>
      <c r="D1216" s="90"/>
      <c r="E1216" s="91"/>
      <c r="F1216" s="92"/>
      <c r="G1216" s="93"/>
      <c r="H1216" s="94"/>
      <c r="I1216" s="95"/>
      <c r="J1216" s="64"/>
      <c r="K1216" s="96"/>
      <c r="L1216" s="97"/>
      <c r="M1216" s="98"/>
      <c r="N1216" s="99"/>
      <c r="O1216" s="100"/>
      <c r="P1216" s="7">
        <f t="shared" si="190"/>
        <v>1282</v>
      </c>
      <c r="Q1216" s="8"/>
    </row>
    <row r="1217" spans="1:17" s="9" customFormat="1" ht="16.5" thickTop="1" thickBot="1" x14ac:dyDescent="0.3">
      <c r="A1217" s="1"/>
      <c r="B1217" s="101"/>
      <c r="C1217" s="101"/>
      <c r="D1217" s="101"/>
      <c r="E1217" s="101"/>
      <c r="F1217" s="101"/>
      <c r="G1217" s="101"/>
      <c r="H1217" s="102" t="s">
        <v>29</v>
      </c>
      <c r="I1217" s="103">
        <f>SUM(I1204:I1216)</f>
        <v>40.010000000000005</v>
      </c>
      <c r="J1217" s="104"/>
      <c r="K1217" s="105">
        <f>SUM(K1204:K1216)</f>
        <v>6.8957791144585584E-2</v>
      </c>
      <c r="L1217" s="106"/>
      <c r="M1217" s="107"/>
      <c r="N1217" s="108"/>
      <c r="O1217" s="105">
        <f>SUM(O1204:O1216)</f>
        <v>0</v>
      </c>
      <c r="P1217" s="7">
        <f t="shared" si="190"/>
        <v>1283</v>
      </c>
      <c r="Q1217" s="8"/>
    </row>
    <row r="1218" spans="1:17" s="9" customFormat="1" ht="16.5" customHeight="1" thickTop="1" thickBot="1" x14ac:dyDescent="0.3">
      <c r="A1218" s="1"/>
      <c r="B1218" s="58" t="s">
        <v>30</v>
      </c>
      <c r="C1218" s="109"/>
      <c r="D1218" s="109"/>
      <c r="E1218" s="109"/>
      <c r="F1218" s="109"/>
      <c r="G1218" s="109"/>
      <c r="H1218" s="110"/>
      <c r="I1218" s="111"/>
      <c r="J1218" s="60"/>
      <c r="K1218" s="61" t="s">
        <v>14</v>
      </c>
      <c r="L1218" s="61" t="s">
        <v>15</v>
      </c>
      <c r="M1218" s="61" t="s">
        <v>16</v>
      </c>
      <c r="N1218" s="61" t="s">
        <v>17</v>
      </c>
      <c r="O1218" s="61" t="s">
        <v>18</v>
      </c>
      <c r="P1218" s="7">
        <f t="shared" si="190"/>
        <v>1284</v>
      </c>
      <c r="Q1218" s="8"/>
    </row>
    <row r="1219" spans="1:17" s="9" customFormat="1" ht="22.5" customHeight="1" thickTop="1" thickBot="1" x14ac:dyDescent="0.3">
      <c r="A1219" s="1"/>
      <c r="B1219" s="112" t="s">
        <v>31</v>
      </c>
      <c r="C1219" s="113"/>
      <c r="D1219" s="114"/>
      <c r="E1219" s="115" t="s">
        <v>20</v>
      </c>
      <c r="F1219" s="115" t="s">
        <v>32</v>
      </c>
      <c r="G1219" s="63" t="s">
        <v>33</v>
      </c>
      <c r="H1219" s="116" t="s">
        <v>23</v>
      </c>
      <c r="I1219" s="116" t="s">
        <v>34</v>
      </c>
      <c r="J1219" s="28"/>
      <c r="K1219" s="61"/>
      <c r="L1219" s="61"/>
      <c r="M1219" s="61"/>
      <c r="N1219" s="61"/>
      <c r="O1219" s="61"/>
      <c r="P1219" s="7">
        <f t="shared" si="190"/>
        <v>1285</v>
      </c>
      <c r="Q1219" s="8"/>
    </row>
    <row r="1220" spans="1:17" s="9" customFormat="1" ht="16.5" customHeight="1" thickTop="1" thickBot="1" x14ac:dyDescent="0.3">
      <c r="A1220" s="1" t="s">
        <v>38</v>
      </c>
      <c r="B1220" s="65" t="str">
        <f>INDEX([1]SUELDOS!$B$3:$O$294,MATCH('APUS2 (1001 - 1053)'!A1220,[1]SUELDOS!$B$3:$B$294,0),2)</f>
        <v>PEON</v>
      </c>
      <c r="C1220" s="66"/>
      <c r="D1220" s="67"/>
      <c r="E1220" s="68">
        <v>1</v>
      </c>
      <c r="F1220" s="68">
        <f>INDEX([1]SUELDOS!$B$3:$O$294,MATCH('APUS2 (1001 - 1053)'!A1220,[1]SUELDOS!$B$3:$B$294,0),10)</f>
        <v>4.2300000000000004</v>
      </c>
      <c r="G1220" s="79">
        <f t="shared" ref="G1220:G1223" si="197">+E1220*F1220</f>
        <v>4.2300000000000004</v>
      </c>
      <c r="H1220" s="69">
        <f>I1200</f>
        <v>10</v>
      </c>
      <c r="I1220" s="81">
        <f t="shared" ref="I1220:I1223" si="198">(G1220*H1220)</f>
        <v>42.300000000000004</v>
      </c>
      <c r="J1220" s="64"/>
      <c r="K1220" s="70">
        <f t="shared" ref="K1220:K1223" si="199">((I1220*100%)/$I$1269)</f>
        <v>7.2904637975905281E-2</v>
      </c>
      <c r="L1220" s="117">
        <f>INDEX([1]SUELDOS!$B$3:$O$294,MATCH('APUS2 (1001 - 1053)'!A1220,[1]SUELDOS!$B$3:$B$294,0),11)</f>
        <v>851230012</v>
      </c>
      <c r="M1220" s="118" t="str">
        <f>INDEX([1]SUELDOS!$B$3:$O$294,MATCH('APUS2 (1001 - 1053)'!A1220,[1]SUELDOS!$B$3:$B$294,0),12)</f>
        <v>NP</v>
      </c>
      <c r="N1220" s="119">
        <f>INDEX([1]SUELDOS!$B$3:$O$294,MATCH('APUS2 (1001 - 1053)'!A1220,[1]SUELDOS!$B$3:$B$294,0),13)</f>
        <v>0</v>
      </c>
      <c r="O1220" s="120">
        <f>INDEX([1]SUELDOS!$B$3:$O$294,MATCH('APUS2 (1001 - 1053)'!A1220,[1]SUELDOS!$B$3:$B$294,0),14)</f>
        <v>0</v>
      </c>
      <c r="P1220" s="7">
        <f t="shared" si="190"/>
        <v>1286</v>
      </c>
      <c r="Q1220" s="8">
        <f t="shared" ref="Q1220" si="200">+Q1204</f>
        <v>1269</v>
      </c>
    </row>
    <row r="1221" spans="1:17" s="9" customFormat="1" ht="16.5" customHeight="1" thickTop="1" thickBot="1" x14ac:dyDescent="0.3">
      <c r="A1221" s="1" t="s">
        <v>35</v>
      </c>
      <c r="B1221" s="75" t="str">
        <f>INDEX([1]SUELDOS!$B$3:$O$294,MATCH('APUS2 (1001 - 1053)'!A1221,[1]SUELDOS!$B$3:$B$294,0),2)</f>
        <v xml:space="preserve">ELECTRICISTA O INSTALADOR DE REVESTIMIENTO EN GENERAL </v>
      </c>
      <c r="C1221" s="76"/>
      <c r="D1221" s="77"/>
      <c r="E1221" s="79">
        <v>1</v>
      </c>
      <c r="F1221" s="79">
        <f>INDEX([1]SUELDOS!$B$3:$O$294,MATCH('APUS2 (1001 - 1053)'!A1221,[1]SUELDOS!$B$3:$B$294,0),10)</f>
        <v>4.28</v>
      </c>
      <c r="G1221" s="79">
        <f t="shared" si="197"/>
        <v>4.28</v>
      </c>
      <c r="H1221" s="80">
        <f>I1200</f>
        <v>10</v>
      </c>
      <c r="I1221" s="81">
        <f t="shared" si="198"/>
        <v>42.800000000000004</v>
      </c>
      <c r="J1221" s="64"/>
      <c r="K1221" s="70">
        <f t="shared" si="199"/>
        <v>7.3766394925975087E-2</v>
      </c>
      <c r="L1221" s="82">
        <f>INDEX([1]SUELDOS!$B$3:$O$294,MATCH('APUS2 (1001 - 1053)'!A1221,[1]SUELDOS!$B$3:$B$294,0),11)</f>
        <v>546110012</v>
      </c>
      <c r="M1221" s="82" t="str">
        <f>INDEX([1]SUELDOS!$B$3:$O$294,MATCH('APUS2 (1001 - 1053)'!A1221,[1]SUELDOS!$B$3:$B$294,0),12)</f>
        <v>NP</v>
      </c>
      <c r="N1221" s="121">
        <f>INDEX([1]SUELDOS!$B$3:$O$294,MATCH('APUS2 (1001 - 1053)'!A1221,[1]SUELDOS!$B$3:$B$294,0),13)</f>
        <v>0</v>
      </c>
      <c r="O1221" s="85">
        <f>INDEX([1]SUELDOS!$B$3:$O$294,MATCH('APUS2 (1001 - 1053)'!A1221,[1]SUELDOS!$B$3:$B$294,0),14)</f>
        <v>0</v>
      </c>
      <c r="P1221" s="7">
        <f t="shared" si="190"/>
        <v>1287</v>
      </c>
      <c r="Q1221" s="8"/>
    </row>
    <row r="1222" spans="1:17" s="9" customFormat="1" ht="16.5" thickTop="1" thickBot="1" x14ac:dyDescent="0.3">
      <c r="A1222" s="1" t="s">
        <v>36</v>
      </c>
      <c r="B1222" s="75" t="str">
        <f>INDEX([1]SUELDOS!$B$3:$O$294,MATCH('APUS2 (1001 - 1053)'!A1222,[1]SUELDOS!$B$3:$B$294,0),2)</f>
        <v>MAESTRO ELECTRICO/LINIERO/SUBESTACIONES</v>
      </c>
      <c r="C1222" s="76"/>
      <c r="D1222" s="77"/>
      <c r="E1222" s="79">
        <v>1</v>
      </c>
      <c r="F1222" s="79">
        <f>INDEX([1]SUELDOS!$B$3:$O$294,MATCH('APUS2 (1001 - 1053)'!A1222,[1]SUELDOS!$B$3:$B$294,0),10)</f>
        <v>4.75</v>
      </c>
      <c r="G1222" s="79">
        <f t="shared" si="197"/>
        <v>4.75</v>
      </c>
      <c r="H1222" s="80">
        <f>I1200</f>
        <v>10</v>
      </c>
      <c r="I1222" s="81">
        <f t="shared" si="198"/>
        <v>47.5</v>
      </c>
      <c r="J1222" s="64"/>
      <c r="K1222" s="70">
        <f t="shared" si="199"/>
        <v>8.1866910256631217E-2</v>
      </c>
      <c r="L1222" s="82">
        <f>INDEX([1]SUELDOS!$B$3:$O$294,MATCH('APUS2 (1001 - 1053)'!A1222,[1]SUELDOS!$B$3:$B$294,0),11)</f>
        <v>851230012</v>
      </c>
      <c r="M1222" s="82" t="str">
        <f>INDEX([1]SUELDOS!$B$3:$O$294,MATCH('APUS2 (1001 - 1053)'!A1222,[1]SUELDOS!$B$3:$B$294,0),12)</f>
        <v>NP</v>
      </c>
      <c r="N1222" s="121">
        <f>INDEX([1]SUELDOS!$B$3:$O$294,MATCH('APUS2 (1001 - 1053)'!A1222,[1]SUELDOS!$B$3:$B$294,0),13)</f>
        <v>0</v>
      </c>
      <c r="O1222" s="85">
        <f>INDEX([1]SUELDOS!$B$3:$O$294,MATCH('APUS2 (1001 - 1053)'!A1222,[1]SUELDOS!$B$3:$B$294,0),14)</f>
        <v>0</v>
      </c>
      <c r="P1222" s="7">
        <f t="shared" si="190"/>
        <v>1288</v>
      </c>
      <c r="Q1222" s="8"/>
    </row>
    <row r="1223" spans="1:17" s="9" customFormat="1" ht="16.5" customHeight="1" thickTop="1" thickBot="1" x14ac:dyDescent="0.3">
      <c r="A1223" s="1" t="s">
        <v>37</v>
      </c>
      <c r="B1223" s="75" t="str">
        <f>INDEX([1]SUELDOS!$B$3:$O$294,MATCH('APUS2 (1001 - 1053)'!A1223,[1]SUELDOS!$B$3:$B$294,0),2)</f>
        <v>SUPERVISOR ELECTRICO GENERAL / SUPERVISOR SANITARIO GENERAL</v>
      </c>
      <c r="C1223" s="76"/>
      <c r="D1223" s="77"/>
      <c r="E1223" s="79">
        <v>1</v>
      </c>
      <c r="F1223" s="79">
        <f>INDEX([1]SUELDOS!$B$3:$O$294,MATCH('APUS2 (1001 - 1053)'!A1223,[1]SUELDOS!$B$3:$B$294,0),10)</f>
        <v>4.76</v>
      </c>
      <c r="G1223" s="79">
        <f t="shared" si="197"/>
        <v>4.76</v>
      </c>
      <c r="H1223" s="80">
        <f>I1200</f>
        <v>10</v>
      </c>
      <c r="I1223" s="81">
        <f t="shared" si="198"/>
        <v>47.599999999999994</v>
      </c>
      <c r="J1223" s="64"/>
      <c r="K1223" s="70">
        <f t="shared" si="199"/>
        <v>8.203926164664517E-2</v>
      </c>
      <c r="L1223" s="82">
        <f>INDEX([1]SUELDOS!$B$3:$O$294,MATCH('APUS2 (1001 - 1053)'!A1223,[1]SUELDOS!$B$3:$B$294,0),11)</f>
        <v>851230012</v>
      </c>
      <c r="M1223" s="82" t="str">
        <f>INDEX([1]SUELDOS!$B$3:$O$294,MATCH('APUS2 (1001 - 1053)'!A1223,[1]SUELDOS!$B$3:$B$294,0),12)</f>
        <v>NP</v>
      </c>
      <c r="N1223" s="121">
        <f>INDEX([1]SUELDOS!$B$3:$O$294,MATCH('APUS2 (1001 - 1053)'!A1223,[1]SUELDOS!$B$3:$B$294,0),13)</f>
        <v>0</v>
      </c>
      <c r="O1223" s="85">
        <f>INDEX([1]SUELDOS!$B$3:$O$294,MATCH('APUS2 (1001 - 1053)'!A1223,[1]SUELDOS!$B$3:$B$294,0),14)</f>
        <v>0</v>
      </c>
      <c r="P1223" s="7">
        <f t="shared" si="190"/>
        <v>1289</v>
      </c>
      <c r="Q1223" s="8"/>
    </row>
    <row r="1224" spans="1:17" s="9" customFormat="1" ht="16.5" thickTop="1" thickBot="1" x14ac:dyDescent="0.3">
      <c r="A1224" s="1"/>
      <c r="B1224" s="75"/>
      <c r="C1224" s="76"/>
      <c r="D1224" s="77"/>
      <c r="E1224" s="79"/>
      <c r="F1224" s="79"/>
      <c r="G1224" s="79"/>
      <c r="H1224" s="80"/>
      <c r="I1224" s="81"/>
      <c r="J1224" s="64"/>
      <c r="K1224" s="70"/>
      <c r="L1224" s="82"/>
      <c r="M1224" s="82"/>
      <c r="N1224" s="121"/>
      <c r="O1224" s="85"/>
      <c r="P1224" s="7">
        <f t="shared" si="190"/>
        <v>1290</v>
      </c>
      <c r="Q1224" s="8"/>
    </row>
    <row r="1225" spans="1:17" s="9" customFormat="1" ht="16.5" thickTop="1" thickBot="1" x14ac:dyDescent="0.3">
      <c r="A1225" s="1"/>
      <c r="B1225" s="75"/>
      <c r="C1225" s="76"/>
      <c r="D1225" s="77"/>
      <c r="E1225" s="79"/>
      <c r="F1225" s="79"/>
      <c r="G1225" s="79"/>
      <c r="H1225" s="80"/>
      <c r="I1225" s="81"/>
      <c r="J1225" s="64"/>
      <c r="K1225" s="70"/>
      <c r="L1225" s="82"/>
      <c r="M1225" s="82"/>
      <c r="N1225" s="121"/>
      <c r="O1225" s="85"/>
      <c r="P1225" s="7">
        <f t="shared" si="190"/>
        <v>1291</v>
      </c>
      <c r="Q1225" s="8"/>
    </row>
    <row r="1226" spans="1:17" s="9" customFormat="1" ht="16.5" thickTop="1" thickBot="1" x14ac:dyDescent="0.3">
      <c r="A1226" s="1"/>
      <c r="B1226" s="75"/>
      <c r="C1226" s="76"/>
      <c r="D1226" s="77"/>
      <c r="E1226" s="78"/>
      <c r="F1226" s="79"/>
      <c r="G1226" s="79"/>
      <c r="H1226" s="80"/>
      <c r="I1226" s="81"/>
      <c r="J1226" s="64"/>
      <c r="K1226" s="70"/>
      <c r="L1226" s="82"/>
      <c r="M1226" s="82"/>
      <c r="N1226" s="121"/>
      <c r="O1226" s="85"/>
      <c r="P1226" s="7">
        <f t="shared" si="190"/>
        <v>1292</v>
      </c>
      <c r="Q1226" s="8"/>
    </row>
    <row r="1227" spans="1:17" s="9" customFormat="1" ht="16.5" thickTop="1" thickBot="1" x14ac:dyDescent="0.3">
      <c r="A1227" s="1"/>
      <c r="B1227" s="75"/>
      <c r="C1227" s="76"/>
      <c r="D1227" s="77"/>
      <c r="E1227" s="78"/>
      <c r="F1227" s="79"/>
      <c r="G1227" s="79"/>
      <c r="H1227" s="80"/>
      <c r="I1227" s="81"/>
      <c r="J1227" s="64"/>
      <c r="K1227" s="87"/>
      <c r="L1227" s="82"/>
      <c r="M1227" s="82"/>
      <c r="N1227" s="121"/>
      <c r="O1227" s="85"/>
      <c r="P1227" s="7">
        <f t="shared" si="190"/>
        <v>1293</v>
      </c>
      <c r="Q1227" s="8"/>
    </row>
    <row r="1228" spans="1:17" s="9" customFormat="1" ht="16.5" thickTop="1" thickBot="1" x14ac:dyDescent="0.3">
      <c r="A1228" s="1"/>
      <c r="B1228" s="75"/>
      <c r="C1228" s="76"/>
      <c r="D1228" s="77"/>
      <c r="E1228" s="78"/>
      <c r="F1228" s="79"/>
      <c r="G1228" s="79"/>
      <c r="H1228" s="80"/>
      <c r="I1228" s="81"/>
      <c r="J1228" s="64"/>
      <c r="K1228" s="87"/>
      <c r="L1228" s="82"/>
      <c r="M1228" s="82"/>
      <c r="N1228" s="121"/>
      <c r="O1228" s="85"/>
      <c r="P1228" s="7">
        <f t="shared" si="190"/>
        <v>1294</v>
      </c>
      <c r="Q1228" s="8"/>
    </row>
    <row r="1229" spans="1:17" s="9" customFormat="1" ht="16.5" thickTop="1" thickBot="1" x14ac:dyDescent="0.3">
      <c r="A1229" s="1"/>
      <c r="B1229" s="75"/>
      <c r="C1229" s="76"/>
      <c r="D1229" s="77"/>
      <c r="E1229" s="78"/>
      <c r="F1229" s="79"/>
      <c r="G1229" s="79"/>
      <c r="H1229" s="80"/>
      <c r="I1229" s="81"/>
      <c r="J1229" s="64"/>
      <c r="K1229" s="87"/>
      <c r="L1229" s="82"/>
      <c r="M1229" s="82"/>
      <c r="N1229" s="121"/>
      <c r="O1229" s="85"/>
      <c r="P1229" s="7">
        <f t="shared" si="190"/>
        <v>1295</v>
      </c>
      <c r="Q1229" s="8"/>
    </row>
    <row r="1230" spans="1:17" s="9" customFormat="1" ht="16.5" thickTop="1" thickBot="1" x14ac:dyDescent="0.3">
      <c r="A1230" s="1"/>
      <c r="B1230" s="75"/>
      <c r="C1230" s="76"/>
      <c r="D1230" s="77"/>
      <c r="E1230" s="78"/>
      <c r="F1230" s="79"/>
      <c r="G1230" s="79"/>
      <c r="H1230" s="80"/>
      <c r="I1230" s="81"/>
      <c r="J1230" s="64"/>
      <c r="K1230" s="87"/>
      <c r="L1230" s="82"/>
      <c r="M1230" s="82"/>
      <c r="N1230" s="121"/>
      <c r="O1230" s="85"/>
      <c r="P1230" s="7">
        <f t="shared" si="190"/>
        <v>1296</v>
      </c>
      <c r="Q1230" s="8"/>
    </row>
    <row r="1231" spans="1:17" s="9" customFormat="1" ht="16.5" thickTop="1" thickBot="1" x14ac:dyDescent="0.3">
      <c r="A1231" s="1"/>
      <c r="B1231" s="75"/>
      <c r="C1231" s="76"/>
      <c r="D1231" s="77"/>
      <c r="E1231" s="78"/>
      <c r="F1231" s="79"/>
      <c r="G1231" s="79"/>
      <c r="H1231" s="80"/>
      <c r="I1231" s="81"/>
      <c r="J1231" s="64"/>
      <c r="K1231" s="87"/>
      <c r="L1231" s="82"/>
      <c r="M1231" s="82"/>
      <c r="N1231" s="121"/>
      <c r="O1231" s="85"/>
      <c r="P1231" s="7">
        <f t="shared" si="190"/>
        <v>1297</v>
      </c>
      <c r="Q1231" s="8"/>
    </row>
    <row r="1232" spans="1:17" s="9" customFormat="1" ht="16.5" thickTop="1" thickBot="1" x14ac:dyDescent="0.3">
      <c r="A1232" s="1"/>
      <c r="B1232" s="122" t="s">
        <v>26</v>
      </c>
      <c r="C1232" s="123"/>
      <c r="D1232" s="124"/>
      <c r="E1232" s="91" t="s">
        <v>26</v>
      </c>
      <c r="F1232" s="125" t="s">
        <v>26</v>
      </c>
      <c r="G1232" s="126" t="s">
        <v>26</v>
      </c>
      <c r="H1232" s="94" t="s">
        <v>26</v>
      </c>
      <c r="I1232" s="127" t="s">
        <v>26</v>
      </c>
      <c r="J1232" s="64"/>
      <c r="K1232" s="96" t="s">
        <v>26</v>
      </c>
      <c r="L1232" s="97" t="s">
        <v>26</v>
      </c>
      <c r="M1232" s="98" t="s">
        <v>26</v>
      </c>
      <c r="N1232" s="99" t="s">
        <v>26</v>
      </c>
      <c r="O1232" s="100" t="s">
        <v>26</v>
      </c>
      <c r="P1232" s="7">
        <f t="shared" si="190"/>
        <v>1298</v>
      </c>
      <c r="Q1232" s="8"/>
    </row>
    <row r="1233" spans="1:17" s="9" customFormat="1" ht="16.5" thickTop="1" thickBot="1" x14ac:dyDescent="0.3">
      <c r="A1233" s="1"/>
      <c r="B1233" s="101"/>
      <c r="C1233" s="101"/>
      <c r="D1233" s="101"/>
      <c r="E1233" s="101"/>
      <c r="F1233" s="101"/>
      <c r="G1233" s="101"/>
      <c r="H1233" s="128" t="s">
        <v>39</v>
      </c>
      <c r="I1233" s="103">
        <f>SUM(I1220:I1232)</f>
        <v>180.20000000000002</v>
      </c>
      <c r="J1233" s="104"/>
      <c r="K1233" s="105">
        <f>SUM(K1220:K1232)</f>
        <v>0.31057720480515677</v>
      </c>
      <c r="L1233" s="106"/>
      <c r="M1233" s="107"/>
      <c r="N1233" s="108"/>
      <c r="O1233" s="105">
        <f>SUM(O1220:O1232)</f>
        <v>0</v>
      </c>
      <c r="P1233" s="7">
        <f t="shared" si="190"/>
        <v>1299</v>
      </c>
      <c r="Q1233" s="8"/>
    </row>
    <row r="1234" spans="1:17" s="9" customFormat="1" ht="16.5" customHeight="1" thickTop="1" thickBot="1" x14ac:dyDescent="0.3">
      <c r="A1234" s="1"/>
      <c r="B1234" s="58" t="s">
        <v>40</v>
      </c>
      <c r="C1234" s="109"/>
      <c r="D1234" s="109"/>
      <c r="E1234" s="109"/>
      <c r="F1234" s="109"/>
      <c r="G1234" s="109"/>
      <c r="H1234" s="110"/>
      <c r="I1234" s="111"/>
      <c r="J1234" s="60"/>
      <c r="K1234" s="61" t="s">
        <v>14</v>
      </c>
      <c r="L1234" s="61" t="s">
        <v>15</v>
      </c>
      <c r="M1234" s="61" t="s">
        <v>16</v>
      </c>
      <c r="N1234" s="61" t="s">
        <v>17</v>
      </c>
      <c r="O1234" s="61" t="s">
        <v>18</v>
      </c>
      <c r="P1234" s="7">
        <f t="shared" si="190"/>
        <v>1300</v>
      </c>
      <c r="Q1234" s="8"/>
    </row>
    <row r="1235" spans="1:17" s="9" customFormat="1" ht="22.5" thickTop="1" thickBot="1" x14ac:dyDescent="0.3">
      <c r="A1235" s="1"/>
      <c r="B1235" s="112" t="s">
        <v>41</v>
      </c>
      <c r="C1235" s="113"/>
      <c r="D1235" s="113"/>
      <c r="E1235" s="114"/>
      <c r="F1235" s="63" t="s">
        <v>42</v>
      </c>
      <c r="G1235" s="63" t="s">
        <v>20</v>
      </c>
      <c r="H1235" s="63" t="s">
        <v>34</v>
      </c>
      <c r="I1235" s="63" t="s">
        <v>24</v>
      </c>
      <c r="J1235" s="28"/>
      <c r="K1235" s="61"/>
      <c r="L1235" s="61"/>
      <c r="M1235" s="61"/>
      <c r="N1235" s="61"/>
      <c r="O1235" s="61"/>
      <c r="P1235" s="7">
        <f t="shared" si="190"/>
        <v>1301</v>
      </c>
      <c r="Q1235" s="8"/>
    </row>
    <row r="1236" spans="1:17" s="9" customFormat="1" ht="15.75" customHeight="1" thickTop="1" x14ac:dyDescent="0.25">
      <c r="A1236" s="1" t="s">
        <v>112</v>
      </c>
      <c r="B1236" s="129" t="str">
        <f>INDEX('[1]MATERIAL-TRANSPORTE'!$A$3:$K$1016,MATCH('APUS2 (1001 - 1053)'!A1236,'[1]MATERIAL-TRANSPORTE'!$A$3:$A$1016,0),2)</f>
        <v>NVR 32 CANALES</v>
      </c>
      <c r="C1236" s="130"/>
      <c r="D1236" s="130"/>
      <c r="E1236" s="131"/>
      <c r="F1236" s="132" t="str">
        <f>INDEX('[1]MATERIAL-TRANSPORTE'!$A$3:$K$1016,MATCH('APUS2 (1001 - 1053)'!A1236,'[1]MATERIAL-TRANSPORTE'!$A$3:$A$1016,0),6)</f>
        <v>u</v>
      </c>
      <c r="G1236" s="80">
        <v>1</v>
      </c>
      <c r="H1236" s="80">
        <f>INDEX('[1]MATERIAL-TRANSPORTE'!$A$3:$K$1016,MATCH('APUS2 (1001 - 1053)'!A1236,'[1]MATERIAL-TRANSPORTE'!$A$3:$A$1016,0),7)</f>
        <v>360</v>
      </c>
      <c r="I1236" s="81">
        <f>(G1236*H1236)</f>
        <v>360</v>
      </c>
      <c r="J1236" s="64"/>
      <c r="K1236" s="70">
        <f>((I1236*100%)/$I$1269)</f>
        <v>0.62046500405025762</v>
      </c>
      <c r="L1236" s="82" t="str">
        <f>INDEX('[1]MATERIAL-TRANSPORTE'!$A$3:$K$1016,MATCH('APUS2 (1001 - 1053)'!A1236,'[1]MATERIAL-TRANSPORTE'!$A$3:$A$1016,0),8)</f>
        <v>473230011</v>
      </c>
      <c r="M1236" s="83" t="str">
        <f>INDEX('[1]MATERIAL-TRANSPORTE'!$A$3:$K$1016,MATCH('APUS2 (1001 - 1053)'!A1236,'[1]MATERIAL-TRANSPORTE'!$A$3:$A$1016,0),9)</f>
        <v>NP</v>
      </c>
      <c r="N1236" s="84">
        <f>INDEX('[1]MATERIAL-TRANSPORTE'!$A$3:$K$1016,MATCH('APUS2 (1001 - 1053)'!A1236,'[1]MATERIAL-TRANSPORTE'!$A$3:$A$1016,0),10)</f>
        <v>0</v>
      </c>
      <c r="O1236" s="85">
        <f>INDEX('[1]MATERIAL-TRANSPORTE'!$A$3:$K$1016,MATCH('APUS2 (1001 - 1053)'!A1236,'[1]MATERIAL-TRANSPORTE'!$A$3:$A$1016,0),11)</f>
        <v>0</v>
      </c>
      <c r="P1236" s="7">
        <f t="shared" si="190"/>
        <v>1302</v>
      </c>
      <c r="Q1236" s="8">
        <f t="shared" ref="Q1236" si="201">+Q1220</f>
        <v>1269</v>
      </c>
    </row>
    <row r="1237" spans="1:17" s="9" customFormat="1" x14ac:dyDescent="0.25">
      <c r="A1237" s="1"/>
      <c r="B1237" s="129"/>
      <c r="C1237" s="130"/>
      <c r="D1237" s="130"/>
      <c r="E1237" s="131"/>
      <c r="F1237" s="132"/>
      <c r="G1237" s="80"/>
      <c r="H1237" s="80"/>
      <c r="I1237" s="81"/>
      <c r="J1237" s="64"/>
      <c r="K1237" s="87"/>
      <c r="L1237" s="82"/>
      <c r="M1237" s="83"/>
      <c r="N1237" s="84"/>
      <c r="O1237" s="85"/>
      <c r="P1237" s="7">
        <f t="shared" si="190"/>
        <v>1303</v>
      </c>
      <c r="Q1237" s="8"/>
    </row>
    <row r="1238" spans="1:17" s="9" customFormat="1" x14ac:dyDescent="0.25">
      <c r="A1238" s="1"/>
      <c r="B1238" s="129"/>
      <c r="C1238" s="130"/>
      <c r="D1238" s="130"/>
      <c r="E1238" s="131"/>
      <c r="F1238" s="132"/>
      <c r="G1238" s="80"/>
      <c r="H1238" s="80"/>
      <c r="I1238" s="81"/>
      <c r="J1238" s="64"/>
      <c r="K1238" s="87"/>
      <c r="L1238" s="82"/>
      <c r="M1238" s="83"/>
      <c r="N1238" s="84"/>
      <c r="O1238" s="85"/>
      <c r="P1238" s="7">
        <f t="shared" si="190"/>
        <v>1304</v>
      </c>
      <c r="Q1238" s="8"/>
    </row>
    <row r="1239" spans="1:17" s="9" customFormat="1" x14ac:dyDescent="0.25">
      <c r="A1239" s="1"/>
      <c r="B1239" s="129"/>
      <c r="C1239" s="130"/>
      <c r="D1239" s="130"/>
      <c r="E1239" s="131"/>
      <c r="F1239" s="132"/>
      <c r="G1239" s="80"/>
      <c r="H1239" s="80"/>
      <c r="I1239" s="81"/>
      <c r="J1239" s="64"/>
      <c r="K1239" s="87"/>
      <c r="L1239" s="82"/>
      <c r="M1239" s="83"/>
      <c r="N1239" s="84"/>
      <c r="O1239" s="85"/>
      <c r="P1239" s="7">
        <f t="shared" si="190"/>
        <v>1305</v>
      </c>
      <c r="Q1239" s="8"/>
    </row>
    <row r="1240" spans="1:17" s="9" customFormat="1" x14ac:dyDescent="0.25">
      <c r="A1240" s="1"/>
      <c r="B1240" s="129"/>
      <c r="C1240" s="130"/>
      <c r="D1240" s="130"/>
      <c r="E1240" s="131"/>
      <c r="F1240" s="132"/>
      <c r="G1240" s="80"/>
      <c r="H1240" s="80"/>
      <c r="I1240" s="81"/>
      <c r="J1240" s="64"/>
      <c r="K1240" s="87"/>
      <c r="L1240" s="82"/>
      <c r="M1240" s="83"/>
      <c r="N1240" s="84"/>
      <c r="O1240" s="85"/>
      <c r="P1240" s="7">
        <f t="shared" si="190"/>
        <v>1306</v>
      </c>
      <c r="Q1240" s="8"/>
    </row>
    <row r="1241" spans="1:17" s="9" customFormat="1" x14ac:dyDescent="0.25">
      <c r="A1241" s="1"/>
      <c r="B1241" s="129"/>
      <c r="C1241" s="130"/>
      <c r="D1241" s="130"/>
      <c r="E1241" s="131"/>
      <c r="F1241" s="132"/>
      <c r="G1241" s="80"/>
      <c r="H1241" s="80"/>
      <c r="I1241" s="81"/>
      <c r="J1241" s="64"/>
      <c r="K1241" s="87"/>
      <c r="L1241" s="82"/>
      <c r="M1241" s="83"/>
      <c r="N1241" s="84"/>
      <c r="O1241" s="85"/>
      <c r="P1241" s="7">
        <f t="shared" si="190"/>
        <v>1307</v>
      </c>
      <c r="Q1241" s="8"/>
    </row>
    <row r="1242" spans="1:17" s="9" customFormat="1" x14ac:dyDescent="0.25">
      <c r="A1242" s="1"/>
      <c r="B1242" s="129"/>
      <c r="C1242" s="130"/>
      <c r="D1242" s="130"/>
      <c r="E1242" s="131"/>
      <c r="F1242" s="132"/>
      <c r="G1242" s="80"/>
      <c r="H1242" s="80"/>
      <c r="I1242" s="81"/>
      <c r="J1242" s="64"/>
      <c r="K1242" s="87"/>
      <c r="L1242" s="82"/>
      <c r="M1242" s="83"/>
      <c r="N1242" s="84"/>
      <c r="O1242" s="85"/>
      <c r="P1242" s="7">
        <f t="shared" si="190"/>
        <v>1308</v>
      </c>
      <c r="Q1242" s="8"/>
    </row>
    <row r="1243" spans="1:17" s="9" customFormat="1" x14ac:dyDescent="0.25">
      <c r="A1243" s="1"/>
      <c r="B1243" s="129"/>
      <c r="C1243" s="130"/>
      <c r="D1243" s="130"/>
      <c r="E1243" s="131"/>
      <c r="F1243" s="132"/>
      <c r="G1243" s="80"/>
      <c r="H1243" s="80"/>
      <c r="I1243" s="81"/>
      <c r="J1243" s="64"/>
      <c r="K1243" s="87"/>
      <c r="L1243" s="82"/>
      <c r="M1243" s="83"/>
      <c r="N1243" s="84"/>
      <c r="O1243" s="85"/>
      <c r="P1243" s="7">
        <f t="shared" si="190"/>
        <v>1309</v>
      </c>
      <c r="Q1243" s="8"/>
    </row>
    <row r="1244" spans="1:17" s="9" customFormat="1" x14ac:dyDescent="0.25">
      <c r="A1244" s="1"/>
      <c r="B1244" s="129"/>
      <c r="C1244" s="130"/>
      <c r="D1244" s="130"/>
      <c r="E1244" s="131"/>
      <c r="F1244" s="132"/>
      <c r="G1244" s="80"/>
      <c r="H1244" s="80"/>
      <c r="I1244" s="81"/>
      <c r="J1244" s="64"/>
      <c r="K1244" s="87"/>
      <c r="L1244" s="82"/>
      <c r="M1244" s="83"/>
      <c r="N1244" s="84"/>
      <c r="O1244" s="85"/>
      <c r="P1244" s="7">
        <f t="shared" si="190"/>
        <v>1310</v>
      </c>
      <c r="Q1244" s="8"/>
    </row>
    <row r="1245" spans="1:17" s="9" customFormat="1" x14ac:dyDescent="0.25">
      <c r="A1245" s="1"/>
      <c r="B1245" s="129"/>
      <c r="C1245" s="130"/>
      <c r="D1245" s="130"/>
      <c r="E1245" s="131"/>
      <c r="F1245" s="132"/>
      <c r="G1245" s="80"/>
      <c r="H1245" s="80"/>
      <c r="I1245" s="81"/>
      <c r="J1245" s="64"/>
      <c r="K1245" s="87"/>
      <c r="L1245" s="82"/>
      <c r="M1245" s="83"/>
      <c r="N1245" s="84"/>
      <c r="O1245" s="85"/>
      <c r="P1245" s="7">
        <f t="shared" si="190"/>
        <v>1311</v>
      </c>
      <c r="Q1245" s="8"/>
    </row>
    <row r="1246" spans="1:17" s="9" customFormat="1" x14ac:dyDescent="0.25">
      <c r="A1246" s="1"/>
      <c r="B1246" s="129"/>
      <c r="C1246" s="130"/>
      <c r="D1246" s="130"/>
      <c r="E1246" s="131"/>
      <c r="F1246" s="132"/>
      <c r="G1246" s="80"/>
      <c r="H1246" s="80"/>
      <c r="I1246" s="81"/>
      <c r="J1246" s="64"/>
      <c r="K1246" s="87"/>
      <c r="L1246" s="82"/>
      <c r="M1246" s="83"/>
      <c r="N1246" s="84"/>
      <c r="O1246" s="85"/>
      <c r="P1246" s="7">
        <f t="shared" si="190"/>
        <v>1312</v>
      </c>
      <c r="Q1246" s="8"/>
    </row>
    <row r="1247" spans="1:17" s="9" customFormat="1" x14ac:dyDescent="0.25">
      <c r="A1247" s="1"/>
      <c r="B1247" s="129"/>
      <c r="C1247" s="130"/>
      <c r="D1247" s="130"/>
      <c r="E1247" s="131"/>
      <c r="F1247" s="132"/>
      <c r="G1247" s="80"/>
      <c r="H1247" s="80"/>
      <c r="I1247" s="81"/>
      <c r="J1247" s="64"/>
      <c r="K1247" s="87"/>
      <c r="L1247" s="82"/>
      <c r="M1247" s="83"/>
      <c r="N1247" s="84"/>
      <c r="O1247" s="85"/>
      <c r="P1247" s="7">
        <f t="shared" ref="P1247:P1310" si="202">+P1246+1</f>
        <v>1313</v>
      </c>
      <c r="Q1247" s="8"/>
    </row>
    <row r="1248" spans="1:17" s="9" customFormat="1" x14ac:dyDescent="0.25">
      <c r="A1248" s="1"/>
      <c r="B1248" s="129"/>
      <c r="C1248" s="130"/>
      <c r="D1248" s="130"/>
      <c r="E1248" s="131"/>
      <c r="F1248" s="132"/>
      <c r="G1248" s="80"/>
      <c r="H1248" s="80"/>
      <c r="I1248" s="81"/>
      <c r="J1248" s="64"/>
      <c r="K1248" s="87"/>
      <c r="L1248" s="82"/>
      <c r="M1248" s="83"/>
      <c r="N1248" s="84"/>
      <c r="O1248" s="85"/>
      <c r="P1248" s="7">
        <f t="shared" si="202"/>
        <v>1314</v>
      </c>
      <c r="Q1248" s="8"/>
    </row>
    <row r="1249" spans="1:17" s="9" customFormat="1" x14ac:dyDescent="0.25">
      <c r="A1249" s="1"/>
      <c r="B1249" s="129"/>
      <c r="C1249" s="130"/>
      <c r="D1249" s="130"/>
      <c r="E1249" s="131"/>
      <c r="F1249" s="132"/>
      <c r="G1249" s="80"/>
      <c r="H1249" s="80"/>
      <c r="I1249" s="81"/>
      <c r="J1249" s="64"/>
      <c r="K1249" s="87"/>
      <c r="L1249" s="82"/>
      <c r="M1249" s="83"/>
      <c r="N1249" s="84"/>
      <c r="O1249" s="85"/>
      <c r="P1249" s="7">
        <f t="shared" si="202"/>
        <v>1315</v>
      </c>
      <c r="Q1249" s="8"/>
    </row>
    <row r="1250" spans="1:17" s="9" customFormat="1" x14ac:dyDescent="0.25">
      <c r="A1250" s="1"/>
      <c r="B1250" s="129"/>
      <c r="C1250" s="130"/>
      <c r="D1250" s="130"/>
      <c r="E1250" s="131"/>
      <c r="F1250" s="132"/>
      <c r="G1250" s="80"/>
      <c r="H1250" s="80"/>
      <c r="I1250" s="81"/>
      <c r="J1250" s="64"/>
      <c r="K1250" s="87"/>
      <c r="L1250" s="82"/>
      <c r="M1250" s="83"/>
      <c r="N1250" s="84"/>
      <c r="O1250" s="85"/>
      <c r="P1250" s="7">
        <f t="shared" si="202"/>
        <v>1316</v>
      </c>
      <c r="Q1250" s="8"/>
    </row>
    <row r="1251" spans="1:17" s="9" customFormat="1" x14ac:dyDescent="0.25">
      <c r="A1251" s="1"/>
      <c r="B1251" s="129"/>
      <c r="C1251" s="130"/>
      <c r="D1251" s="130"/>
      <c r="E1251" s="131"/>
      <c r="F1251" s="132"/>
      <c r="G1251" s="80"/>
      <c r="H1251" s="80"/>
      <c r="I1251" s="81"/>
      <c r="J1251" s="64"/>
      <c r="K1251" s="87"/>
      <c r="L1251" s="82"/>
      <c r="M1251" s="83"/>
      <c r="N1251" s="84"/>
      <c r="O1251" s="85"/>
      <c r="P1251" s="7">
        <f t="shared" si="202"/>
        <v>1317</v>
      </c>
      <c r="Q1251" s="8"/>
    </row>
    <row r="1252" spans="1:17" s="9" customFormat="1" x14ac:dyDescent="0.25">
      <c r="A1252" s="1"/>
      <c r="B1252" s="129"/>
      <c r="C1252" s="130"/>
      <c r="D1252" s="130"/>
      <c r="E1252" s="131"/>
      <c r="F1252" s="132"/>
      <c r="G1252" s="80"/>
      <c r="H1252" s="80"/>
      <c r="I1252" s="81"/>
      <c r="J1252" s="64"/>
      <c r="K1252" s="87"/>
      <c r="L1252" s="82"/>
      <c r="M1252" s="83"/>
      <c r="N1252" s="84"/>
      <c r="O1252" s="85"/>
      <c r="P1252" s="7">
        <f t="shared" si="202"/>
        <v>1318</v>
      </c>
      <c r="Q1252" s="8"/>
    </row>
    <row r="1253" spans="1:17" s="9" customFormat="1" x14ac:dyDescent="0.25">
      <c r="A1253" s="1"/>
      <c r="B1253" s="129" t="s">
        <v>26</v>
      </c>
      <c r="C1253" s="130"/>
      <c r="D1253" s="130"/>
      <c r="E1253" s="131"/>
      <c r="F1253" s="132" t="s">
        <v>26</v>
      </c>
      <c r="G1253" s="80" t="s">
        <v>26</v>
      </c>
      <c r="H1253" s="80" t="s">
        <v>26</v>
      </c>
      <c r="I1253" s="81" t="s">
        <v>26</v>
      </c>
      <c r="J1253" s="64"/>
      <c r="K1253" s="87" t="s">
        <v>26</v>
      </c>
      <c r="L1253" s="82" t="s">
        <v>26</v>
      </c>
      <c r="M1253" s="83" t="s">
        <v>26</v>
      </c>
      <c r="N1253" s="84" t="s">
        <v>26</v>
      </c>
      <c r="O1253" s="85" t="s">
        <v>26</v>
      </c>
      <c r="P1253" s="7">
        <f t="shared" si="202"/>
        <v>1319</v>
      </c>
      <c r="Q1253" s="8"/>
    </row>
    <row r="1254" spans="1:17" s="9" customFormat="1" x14ac:dyDescent="0.25">
      <c r="A1254" s="1"/>
      <c r="B1254" s="129" t="s">
        <v>26</v>
      </c>
      <c r="C1254" s="130"/>
      <c r="D1254" s="130"/>
      <c r="E1254" s="131"/>
      <c r="F1254" s="132" t="s">
        <v>26</v>
      </c>
      <c r="G1254" s="80" t="s">
        <v>26</v>
      </c>
      <c r="H1254" s="80" t="s">
        <v>26</v>
      </c>
      <c r="I1254" s="81" t="s">
        <v>26</v>
      </c>
      <c r="J1254" s="64"/>
      <c r="K1254" s="87" t="s">
        <v>26</v>
      </c>
      <c r="L1254" s="82" t="s">
        <v>26</v>
      </c>
      <c r="M1254" s="83" t="s">
        <v>26</v>
      </c>
      <c r="N1254" s="84" t="s">
        <v>26</v>
      </c>
      <c r="O1254" s="85" t="s">
        <v>26</v>
      </c>
      <c r="P1254" s="7">
        <f t="shared" si="202"/>
        <v>1320</v>
      </c>
      <c r="Q1254" s="8"/>
    </row>
    <row r="1255" spans="1:17" s="9" customFormat="1" x14ac:dyDescent="0.25">
      <c r="A1255" s="1"/>
      <c r="B1255" s="129" t="s">
        <v>26</v>
      </c>
      <c r="C1255" s="130"/>
      <c r="D1255" s="130"/>
      <c r="E1255" s="131"/>
      <c r="F1255" s="132" t="s">
        <v>26</v>
      </c>
      <c r="G1255" s="80" t="s">
        <v>26</v>
      </c>
      <c r="H1255" s="80" t="s">
        <v>26</v>
      </c>
      <c r="I1255" s="81" t="s">
        <v>26</v>
      </c>
      <c r="J1255" s="64"/>
      <c r="K1255" s="87" t="s">
        <v>26</v>
      </c>
      <c r="L1255" s="82" t="s">
        <v>26</v>
      </c>
      <c r="M1255" s="83" t="s">
        <v>26</v>
      </c>
      <c r="N1255" s="84" t="s">
        <v>26</v>
      </c>
      <c r="O1255" s="85" t="s">
        <v>26</v>
      </c>
      <c r="P1255" s="7">
        <f t="shared" si="202"/>
        <v>1321</v>
      </c>
      <c r="Q1255" s="8"/>
    </row>
    <row r="1256" spans="1:17" s="9" customFormat="1" x14ac:dyDescent="0.25">
      <c r="A1256" s="1"/>
      <c r="B1256" s="129" t="s">
        <v>26</v>
      </c>
      <c r="C1256" s="130"/>
      <c r="D1256" s="130"/>
      <c r="E1256" s="131"/>
      <c r="F1256" s="132" t="s">
        <v>26</v>
      </c>
      <c r="G1256" s="80" t="s">
        <v>26</v>
      </c>
      <c r="H1256" s="80" t="s">
        <v>26</v>
      </c>
      <c r="I1256" s="81" t="s">
        <v>26</v>
      </c>
      <c r="J1256" s="64"/>
      <c r="K1256" s="87" t="s">
        <v>26</v>
      </c>
      <c r="L1256" s="82" t="s">
        <v>26</v>
      </c>
      <c r="M1256" s="83" t="s">
        <v>26</v>
      </c>
      <c r="N1256" s="84" t="s">
        <v>26</v>
      </c>
      <c r="O1256" s="85" t="s">
        <v>26</v>
      </c>
      <c r="P1256" s="7">
        <f t="shared" si="202"/>
        <v>1322</v>
      </c>
      <c r="Q1256" s="8"/>
    </row>
    <row r="1257" spans="1:17" s="9" customFormat="1" x14ac:dyDescent="0.25">
      <c r="A1257" s="1"/>
      <c r="B1257" s="129" t="s">
        <v>26</v>
      </c>
      <c r="C1257" s="130"/>
      <c r="D1257" s="130"/>
      <c r="E1257" s="131"/>
      <c r="F1257" s="132" t="s">
        <v>26</v>
      </c>
      <c r="G1257" s="80" t="s">
        <v>26</v>
      </c>
      <c r="H1257" s="80" t="s">
        <v>26</v>
      </c>
      <c r="I1257" s="81" t="s">
        <v>26</v>
      </c>
      <c r="J1257" s="64"/>
      <c r="K1257" s="87" t="s">
        <v>26</v>
      </c>
      <c r="L1257" s="82" t="s">
        <v>26</v>
      </c>
      <c r="M1257" s="83" t="s">
        <v>26</v>
      </c>
      <c r="N1257" s="84" t="s">
        <v>26</v>
      </c>
      <c r="O1257" s="85" t="s">
        <v>26</v>
      </c>
      <c r="P1257" s="7">
        <f t="shared" si="202"/>
        <v>1323</v>
      </c>
      <c r="Q1257" s="8"/>
    </row>
    <row r="1258" spans="1:17" s="9" customFormat="1" x14ac:dyDescent="0.25">
      <c r="A1258" s="1"/>
      <c r="B1258" s="129" t="s">
        <v>26</v>
      </c>
      <c r="C1258" s="130"/>
      <c r="D1258" s="130"/>
      <c r="E1258" s="131"/>
      <c r="F1258" s="132" t="s">
        <v>26</v>
      </c>
      <c r="G1258" s="80" t="s">
        <v>26</v>
      </c>
      <c r="H1258" s="80" t="s">
        <v>26</v>
      </c>
      <c r="I1258" s="81" t="s">
        <v>26</v>
      </c>
      <c r="J1258" s="64"/>
      <c r="K1258" s="87" t="s">
        <v>26</v>
      </c>
      <c r="L1258" s="82" t="s">
        <v>26</v>
      </c>
      <c r="M1258" s="83" t="s">
        <v>26</v>
      </c>
      <c r="N1258" s="84" t="s">
        <v>26</v>
      </c>
      <c r="O1258" s="85" t="s">
        <v>26</v>
      </c>
      <c r="P1258" s="7">
        <f t="shared" si="202"/>
        <v>1324</v>
      </c>
      <c r="Q1258" s="8"/>
    </row>
    <row r="1259" spans="1:17" s="9" customFormat="1" x14ac:dyDescent="0.25">
      <c r="A1259" s="1"/>
      <c r="B1259" s="129" t="s">
        <v>26</v>
      </c>
      <c r="C1259" s="130"/>
      <c r="D1259" s="130"/>
      <c r="E1259" s="131"/>
      <c r="F1259" s="132" t="s">
        <v>26</v>
      </c>
      <c r="G1259" s="80" t="s">
        <v>26</v>
      </c>
      <c r="H1259" s="80" t="s">
        <v>26</v>
      </c>
      <c r="I1259" s="81" t="s">
        <v>26</v>
      </c>
      <c r="J1259" s="64"/>
      <c r="K1259" s="87" t="s">
        <v>26</v>
      </c>
      <c r="L1259" s="82" t="s">
        <v>26</v>
      </c>
      <c r="M1259" s="83" t="s">
        <v>26</v>
      </c>
      <c r="N1259" s="84" t="s">
        <v>26</v>
      </c>
      <c r="O1259" s="85" t="s">
        <v>26</v>
      </c>
      <c r="P1259" s="7">
        <f t="shared" si="202"/>
        <v>1325</v>
      </c>
      <c r="Q1259" s="8"/>
    </row>
    <row r="1260" spans="1:17" s="9" customFormat="1" x14ac:dyDescent="0.25">
      <c r="A1260" s="1"/>
      <c r="B1260" s="129" t="s">
        <v>26</v>
      </c>
      <c r="C1260" s="130"/>
      <c r="D1260" s="130"/>
      <c r="E1260" s="131"/>
      <c r="F1260" s="132" t="s">
        <v>26</v>
      </c>
      <c r="G1260" s="80" t="s">
        <v>26</v>
      </c>
      <c r="H1260" s="80" t="s">
        <v>26</v>
      </c>
      <c r="I1260" s="81" t="s">
        <v>26</v>
      </c>
      <c r="J1260" s="64"/>
      <c r="K1260" s="87" t="s">
        <v>26</v>
      </c>
      <c r="L1260" s="82" t="s">
        <v>26</v>
      </c>
      <c r="M1260" s="83" t="s">
        <v>26</v>
      </c>
      <c r="N1260" s="84" t="s">
        <v>26</v>
      </c>
      <c r="O1260" s="85" t="s">
        <v>26</v>
      </c>
      <c r="P1260" s="7">
        <f t="shared" si="202"/>
        <v>1326</v>
      </c>
      <c r="Q1260" s="8"/>
    </row>
    <row r="1261" spans="1:17" s="9" customFormat="1" ht="15.75" thickBot="1" x14ac:dyDescent="0.3">
      <c r="A1261" s="1"/>
      <c r="B1261" s="122" t="s">
        <v>26</v>
      </c>
      <c r="C1261" s="123"/>
      <c r="D1261" s="123"/>
      <c r="E1261" s="124"/>
      <c r="F1261" s="133" t="s">
        <v>26</v>
      </c>
      <c r="G1261" s="94" t="s">
        <v>26</v>
      </c>
      <c r="H1261" s="94" t="s">
        <v>26</v>
      </c>
      <c r="I1261" s="95" t="s">
        <v>26</v>
      </c>
      <c r="J1261" s="64"/>
      <c r="K1261" s="96" t="s">
        <v>26</v>
      </c>
      <c r="L1261" s="97" t="s">
        <v>26</v>
      </c>
      <c r="M1261" s="98" t="s">
        <v>26</v>
      </c>
      <c r="N1261" s="99" t="s">
        <v>26</v>
      </c>
      <c r="O1261" s="100" t="s">
        <v>26</v>
      </c>
      <c r="P1261" s="7">
        <f t="shared" si="202"/>
        <v>1327</v>
      </c>
      <c r="Q1261" s="8"/>
    </row>
    <row r="1262" spans="1:17" s="9" customFormat="1" ht="16.5" thickTop="1" thickBot="1" x14ac:dyDescent="0.3">
      <c r="A1262" s="1"/>
      <c r="B1262" s="101"/>
      <c r="C1262" s="101"/>
      <c r="D1262" s="101"/>
      <c r="E1262" s="101"/>
      <c r="F1262" s="101"/>
      <c r="G1262" s="101"/>
      <c r="H1262" s="128" t="s">
        <v>50</v>
      </c>
      <c r="I1262" s="103">
        <f>SUM(I1236:I1261)</f>
        <v>360</v>
      </c>
      <c r="J1262" s="104"/>
      <c r="K1262" s="105">
        <f>SUM(K1236:K1261)</f>
        <v>0.62046500405025762</v>
      </c>
      <c r="L1262" s="106"/>
      <c r="M1262" s="107"/>
      <c r="N1262" s="108"/>
      <c r="O1262" s="105">
        <f>SUM(O1236:O1261)</f>
        <v>0</v>
      </c>
      <c r="P1262" s="7">
        <f t="shared" si="202"/>
        <v>1328</v>
      </c>
      <c r="Q1262" s="8"/>
    </row>
    <row r="1263" spans="1:17" s="9" customFormat="1" ht="16.5" customHeight="1" thickTop="1" thickBot="1" x14ac:dyDescent="0.3">
      <c r="A1263" s="1"/>
      <c r="B1263" s="58" t="s">
        <v>51</v>
      </c>
      <c r="C1263" s="109"/>
      <c r="D1263" s="109"/>
      <c r="E1263" s="109"/>
      <c r="F1263" s="109"/>
      <c r="G1263" s="109"/>
      <c r="H1263" s="110"/>
      <c r="I1263" s="111"/>
      <c r="J1263" s="60"/>
      <c r="K1263" s="134" t="s">
        <v>14</v>
      </c>
      <c r="L1263" s="61" t="s">
        <v>15</v>
      </c>
      <c r="M1263" s="61" t="s">
        <v>16</v>
      </c>
      <c r="N1263" s="61" t="s">
        <v>17</v>
      </c>
      <c r="O1263" s="61" t="s">
        <v>18</v>
      </c>
      <c r="P1263" s="7">
        <f t="shared" si="202"/>
        <v>1329</v>
      </c>
      <c r="Q1263" s="8"/>
    </row>
    <row r="1264" spans="1:17" s="9" customFormat="1" ht="22.5" customHeight="1" thickTop="1" thickBot="1" x14ac:dyDescent="0.3">
      <c r="A1264" s="1"/>
      <c r="B1264" s="112" t="s">
        <v>52</v>
      </c>
      <c r="C1264" s="113"/>
      <c r="D1264" s="113"/>
      <c r="E1264" s="114"/>
      <c r="F1264" s="115" t="s">
        <v>42</v>
      </c>
      <c r="G1264" s="63" t="s">
        <v>20</v>
      </c>
      <c r="H1264" s="63" t="s">
        <v>34</v>
      </c>
      <c r="I1264" s="63" t="s">
        <v>34</v>
      </c>
      <c r="J1264" s="28"/>
      <c r="K1264" s="135"/>
      <c r="L1264" s="61"/>
      <c r="M1264" s="61"/>
      <c r="N1264" s="61"/>
      <c r="O1264" s="61"/>
      <c r="P1264" s="7">
        <f t="shared" si="202"/>
        <v>1330</v>
      </c>
      <c r="Q1264" s="8"/>
    </row>
    <row r="1265" spans="1:17" s="9" customFormat="1" ht="15.75" thickTop="1" x14ac:dyDescent="0.25">
      <c r="A1265" s="1"/>
      <c r="B1265" s="136"/>
      <c r="C1265" s="137"/>
      <c r="D1265" s="137"/>
      <c r="E1265" s="138"/>
      <c r="F1265" s="139"/>
      <c r="G1265" s="69"/>
      <c r="H1265" s="69"/>
      <c r="I1265" s="81"/>
      <c r="J1265" s="64"/>
      <c r="K1265" s="70"/>
      <c r="L1265" s="117"/>
      <c r="M1265" s="118"/>
      <c r="N1265" s="119"/>
      <c r="O1265" s="120"/>
      <c r="P1265" s="7">
        <f t="shared" si="202"/>
        <v>1331</v>
      </c>
      <c r="Q1265" s="8">
        <f t="shared" ref="Q1265" si="203">+Q1236</f>
        <v>1269</v>
      </c>
    </row>
    <row r="1266" spans="1:17" s="9" customFormat="1" ht="15.75" thickBot="1" x14ac:dyDescent="0.3">
      <c r="A1266" s="1"/>
      <c r="B1266" s="140" t="s">
        <v>26</v>
      </c>
      <c r="C1266" s="141"/>
      <c r="D1266" s="141"/>
      <c r="E1266" s="142"/>
      <c r="F1266" s="143">
        <v>0</v>
      </c>
      <c r="G1266" s="144" t="s">
        <v>26</v>
      </c>
      <c r="H1266" s="143">
        <v>0</v>
      </c>
      <c r="I1266" s="143">
        <v>0</v>
      </c>
      <c r="J1266" s="64"/>
      <c r="K1266" s="145" t="s">
        <v>26</v>
      </c>
      <c r="L1266" s="146" t="s">
        <v>26</v>
      </c>
      <c r="M1266" s="147" t="s">
        <v>26</v>
      </c>
      <c r="N1266" s="143">
        <v>0</v>
      </c>
      <c r="O1266" s="143">
        <v>0</v>
      </c>
      <c r="P1266" s="7">
        <f t="shared" si="202"/>
        <v>1332</v>
      </c>
      <c r="Q1266" s="8"/>
    </row>
    <row r="1267" spans="1:17" s="9" customFormat="1" ht="16.5" thickTop="1" thickBot="1" x14ac:dyDescent="0.3">
      <c r="A1267" s="1"/>
      <c r="B1267" s="101"/>
      <c r="C1267" s="101"/>
      <c r="D1267" s="101"/>
      <c r="E1267" s="101"/>
      <c r="F1267" s="101"/>
      <c r="G1267" s="101"/>
      <c r="H1267" s="128" t="s">
        <v>53</v>
      </c>
      <c r="I1267" s="103">
        <f>SUM(I1265:I1266)</f>
        <v>0</v>
      </c>
      <c r="J1267" s="28"/>
      <c r="K1267" s="148">
        <f>SUM(K1265:K1266)</f>
        <v>0</v>
      </c>
      <c r="L1267" s="149"/>
      <c r="M1267" s="150"/>
      <c r="N1267" s="151"/>
      <c r="O1267" s="148">
        <f>SUM(O1265:O1266)</f>
        <v>0</v>
      </c>
      <c r="P1267" s="7">
        <f t="shared" si="202"/>
        <v>1333</v>
      </c>
      <c r="Q1267" s="8"/>
    </row>
    <row r="1268" spans="1:17" s="9" customFormat="1" ht="16.5" thickTop="1" thickBot="1" x14ac:dyDescent="0.3">
      <c r="A1268" s="1"/>
      <c r="B1268" s="28"/>
      <c r="C1268" s="28"/>
      <c r="D1268" s="28"/>
      <c r="E1268" s="152"/>
      <c r="F1268" s="152"/>
      <c r="G1268" s="152"/>
      <c r="H1268" s="153"/>
      <c r="I1268" s="154"/>
      <c r="J1268" s="28"/>
      <c r="K1268" s="155"/>
      <c r="L1268" s="156"/>
      <c r="M1268" s="156"/>
      <c r="N1268" s="156"/>
      <c r="O1268" s="157"/>
      <c r="P1268" s="7">
        <f t="shared" si="202"/>
        <v>1334</v>
      </c>
      <c r="Q1268" s="8"/>
    </row>
    <row r="1269" spans="1:17" s="9" customFormat="1" ht="16.5" customHeight="1" thickTop="1" thickBot="1" x14ac:dyDescent="0.3">
      <c r="A1269" s="1"/>
      <c r="B1269" s="28"/>
      <c r="C1269" s="28"/>
      <c r="D1269" s="158"/>
      <c r="E1269" s="159" t="s">
        <v>54</v>
      </c>
      <c r="F1269" s="159"/>
      <c r="G1269" s="159"/>
      <c r="H1269" s="159"/>
      <c r="I1269" s="160">
        <f>I1217+I1233+I1262+I1267</f>
        <v>580.21</v>
      </c>
      <c r="J1269" s="28"/>
      <c r="K1269" s="161"/>
      <c r="L1269" s="162"/>
      <c r="M1269" s="162"/>
      <c r="N1269" s="162"/>
      <c r="O1269" s="163"/>
      <c r="P1269" s="7">
        <f t="shared" si="202"/>
        <v>1335</v>
      </c>
      <c r="Q1269" s="8"/>
    </row>
    <row r="1270" spans="1:17" s="9" customFormat="1" ht="16.5" thickTop="1" thickBot="1" x14ac:dyDescent="0.3">
      <c r="A1270" s="1"/>
      <c r="B1270" s="28"/>
      <c r="C1270" s="28"/>
      <c r="D1270" s="158"/>
      <c r="E1270" s="164" t="s">
        <v>55</v>
      </c>
      <c r="F1270" s="164"/>
      <c r="G1270" s="164"/>
      <c r="H1270" s="165">
        <v>0.2</v>
      </c>
      <c r="I1270" s="166">
        <f>I1269*H1270</f>
        <v>116.04200000000002</v>
      </c>
      <c r="J1270" s="28"/>
      <c r="K1270" s="167"/>
      <c r="L1270" s="168"/>
      <c r="M1270" s="168"/>
      <c r="N1270" s="168"/>
      <c r="O1270" s="169"/>
      <c r="P1270" s="7">
        <f t="shared" si="202"/>
        <v>1336</v>
      </c>
      <c r="Q1270" s="8"/>
    </row>
    <row r="1271" spans="1:17" s="9" customFormat="1" ht="16.5" thickTop="1" thickBot="1" x14ac:dyDescent="0.3">
      <c r="A1271" s="1"/>
      <c r="B1271" s="28"/>
      <c r="C1271" s="28"/>
      <c r="D1271" s="158"/>
      <c r="E1271" s="170" t="s">
        <v>56</v>
      </c>
      <c r="F1271" s="170"/>
      <c r="G1271" s="170"/>
      <c r="H1271" s="171">
        <v>0</v>
      </c>
      <c r="I1271" s="166">
        <v>0</v>
      </c>
      <c r="J1271" s="28"/>
      <c r="K1271" s="172">
        <f>+K1217+K1233+K1262+K1267</f>
        <v>1</v>
      </c>
      <c r="L1271" s="173"/>
      <c r="M1271" s="174"/>
      <c r="N1271" s="175"/>
      <c r="O1271" s="172">
        <f>+O1217+O1233+O1262+O1267</f>
        <v>0</v>
      </c>
      <c r="P1271" s="7">
        <f t="shared" si="202"/>
        <v>1337</v>
      </c>
      <c r="Q1271" s="8"/>
    </row>
    <row r="1272" spans="1:17" s="9" customFormat="1" ht="16.5" thickTop="1" thickBot="1" x14ac:dyDescent="0.3">
      <c r="A1272" s="1"/>
      <c r="B1272" s="28" t="s">
        <v>27</v>
      </c>
      <c r="C1272" s="28"/>
      <c r="D1272" s="158"/>
      <c r="E1272" s="170" t="s">
        <v>57</v>
      </c>
      <c r="F1272" s="170"/>
      <c r="G1272" s="170"/>
      <c r="H1272" s="170"/>
      <c r="I1272" s="166">
        <f>+I1269+I1270</f>
        <v>696.25200000000007</v>
      </c>
      <c r="J1272" s="28"/>
      <c r="K1272" s="176" t="s">
        <v>58</v>
      </c>
      <c r="L1272" s="177"/>
      <c r="M1272" s="178"/>
      <c r="N1272" s="179"/>
      <c r="O1272" s="176" t="s">
        <v>59</v>
      </c>
      <c r="P1272" s="7">
        <f t="shared" si="202"/>
        <v>1338</v>
      </c>
      <c r="Q1272" s="8"/>
    </row>
    <row r="1273" spans="1:17" s="9" customFormat="1" ht="16.5" thickTop="1" thickBot="1" x14ac:dyDescent="0.3">
      <c r="A1273" s="1"/>
      <c r="B1273" s="28" t="s">
        <v>27</v>
      </c>
      <c r="C1273" s="28"/>
      <c r="D1273" s="158"/>
      <c r="E1273" s="180" t="s">
        <v>60</v>
      </c>
      <c r="F1273" s="181"/>
      <c r="G1273" s="181"/>
      <c r="H1273" s="182"/>
      <c r="I1273" s="183">
        <f>ROUND(I1272,2)</f>
        <v>696.25</v>
      </c>
      <c r="J1273" s="152"/>
      <c r="K1273" s="184"/>
      <c r="L1273" s="185"/>
      <c r="M1273" s="184"/>
      <c r="N1273" s="185"/>
      <c r="O1273" s="185"/>
      <c r="P1273" s="7">
        <f t="shared" si="202"/>
        <v>1339</v>
      </c>
      <c r="Q1273" s="8"/>
    </row>
    <row r="1274" spans="1:17" s="9" customFormat="1" ht="15.75" thickTop="1" x14ac:dyDescent="0.25">
      <c r="A1274" s="1"/>
      <c r="B1274" s="5"/>
      <c r="C1274" s="5"/>
      <c r="D1274" s="28"/>
      <c r="E1274" s="101"/>
      <c r="F1274" s="101"/>
      <c r="G1274" s="101"/>
      <c r="H1274" s="186"/>
      <c r="I1274" s="101"/>
      <c r="J1274" s="28"/>
      <c r="K1274" s="14"/>
      <c r="L1274" s="15"/>
      <c r="M1274" s="14"/>
      <c r="N1274" s="15"/>
      <c r="O1274" s="15"/>
      <c r="P1274" s="7">
        <f t="shared" si="202"/>
        <v>1340</v>
      </c>
      <c r="Q1274" s="8"/>
    </row>
    <row r="1275" spans="1:17" s="9" customFormat="1" x14ac:dyDescent="0.25">
      <c r="A1275" s="1"/>
      <c r="B1275" s="5"/>
      <c r="C1275" s="5"/>
      <c r="D1275" s="28"/>
      <c r="E1275" s="101"/>
      <c r="F1275" s="101"/>
      <c r="G1275" s="101"/>
      <c r="H1275" s="186"/>
      <c r="I1275" s="101"/>
      <c r="J1275" s="28"/>
      <c r="K1275" s="14"/>
      <c r="L1275" s="15"/>
      <c r="M1275" s="14"/>
      <c r="N1275" s="15"/>
      <c r="O1275" s="15"/>
      <c r="P1275" s="7">
        <f t="shared" si="202"/>
        <v>1341</v>
      </c>
      <c r="Q1275" s="8"/>
    </row>
    <row r="1276" spans="1:17" s="9" customFormat="1" ht="15.75" thickBot="1" x14ac:dyDescent="0.3">
      <c r="A1276" s="1"/>
      <c r="B1276" s="2"/>
      <c r="C1276" s="2"/>
      <c r="D1276" s="2"/>
      <c r="E1276" s="2"/>
      <c r="F1276" s="2"/>
      <c r="G1276" s="2"/>
      <c r="H1276" s="3"/>
      <c r="I1276" s="4"/>
      <c r="J1276" s="5"/>
      <c r="K1276" s="6"/>
      <c r="L1276" s="6"/>
      <c r="M1276" s="6"/>
      <c r="N1276" s="6"/>
      <c r="O1276" s="6"/>
      <c r="P1276" s="7"/>
      <c r="Q1276" s="8"/>
    </row>
    <row r="1277" spans="1:17" s="9" customFormat="1" ht="16.5" thickTop="1" thickBot="1" x14ac:dyDescent="0.3">
      <c r="A1277" s="1"/>
      <c r="B1277" s="10" t="s">
        <v>0</v>
      </c>
      <c r="C1277" s="11" t="str">
        <f>'[1]PRESUPUESTO REFERENCIAL'!$B$6</f>
        <v>CONSTRUCCIÓN DEL MALECÓN EN LA PARROQUIA URBANA SATÉLITE LA AURORA</v>
      </c>
      <c r="D1277" s="12"/>
      <c r="E1277" s="12"/>
      <c r="F1277" s="12"/>
      <c r="G1277" s="12"/>
      <c r="H1277" s="12"/>
      <c r="I1277" s="13"/>
      <c r="J1277" s="5"/>
      <c r="K1277" s="14"/>
      <c r="L1277" s="14"/>
      <c r="M1277" s="14"/>
      <c r="N1277" s="14"/>
      <c r="O1277" s="15"/>
      <c r="P1277" s="7"/>
      <c r="Q1277" s="8"/>
    </row>
    <row r="1278" spans="1:17" s="9" customFormat="1" ht="15.75" thickTop="1" x14ac:dyDescent="0.25">
      <c r="A1278" s="1"/>
      <c r="B1278" s="16" t="s">
        <v>1</v>
      </c>
      <c r="C1278" s="17"/>
      <c r="D1278" s="17"/>
      <c r="E1278" s="17"/>
      <c r="F1278" s="17"/>
      <c r="G1278" s="17"/>
      <c r="H1278" s="17"/>
      <c r="I1278" s="18"/>
      <c r="J1278" s="5"/>
      <c r="K1278" s="14"/>
      <c r="L1278" s="14"/>
      <c r="M1278" s="14"/>
      <c r="N1278" s="14"/>
      <c r="O1278" s="15"/>
      <c r="P1278" s="7"/>
      <c r="Q1278" s="8"/>
    </row>
    <row r="1279" spans="1:17" s="9" customFormat="1" x14ac:dyDescent="0.25">
      <c r="A1279" s="1"/>
      <c r="B1279" s="5"/>
      <c r="C1279" s="5"/>
      <c r="D1279" s="5"/>
      <c r="E1279" s="5"/>
      <c r="F1279" s="5"/>
      <c r="G1279" s="19"/>
      <c r="H1279" s="19"/>
      <c r="I1279" s="19"/>
      <c r="J1279" s="5"/>
      <c r="K1279" s="14"/>
      <c r="L1279" s="14"/>
      <c r="M1279" s="14"/>
      <c r="N1279" s="14"/>
      <c r="O1279" s="15"/>
      <c r="P1279" s="7"/>
      <c r="Q1279" s="8"/>
    </row>
    <row r="1280" spans="1:17" s="9" customFormat="1" x14ac:dyDescent="0.25">
      <c r="A1280" s="1"/>
      <c r="B1280" s="5"/>
      <c r="C1280" s="20" t="s">
        <v>2</v>
      </c>
      <c r="D1280" s="21" t="s">
        <v>3</v>
      </c>
      <c r="E1280" s="22"/>
      <c r="F1280" s="22"/>
      <c r="G1280" s="19"/>
      <c r="H1280" s="19"/>
      <c r="I1280" s="19"/>
      <c r="J1280" s="5"/>
      <c r="K1280" s="14"/>
      <c r="L1280" s="14"/>
      <c r="M1280" s="14"/>
      <c r="N1280" s="14"/>
      <c r="O1280" s="15"/>
      <c r="P1280" s="7"/>
      <c r="Q1280" s="8"/>
    </row>
    <row r="1281" spans="1:17" s="9" customFormat="1" x14ac:dyDescent="0.25">
      <c r="A1281" s="1"/>
      <c r="B1281" s="5"/>
      <c r="C1281" s="20" t="s">
        <v>4</v>
      </c>
      <c r="D1281" s="21" t="s">
        <v>5</v>
      </c>
      <c r="E1281" s="5"/>
      <c r="F1281" s="5"/>
      <c r="G1281" s="19"/>
      <c r="H1281" s="19"/>
      <c r="I1281" s="19"/>
      <c r="J1281" s="5"/>
      <c r="K1281" s="14"/>
      <c r="L1281" s="14"/>
      <c r="M1281" s="14"/>
      <c r="N1281" s="14"/>
      <c r="O1281" s="15"/>
      <c r="P1281" s="7"/>
      <c r="Q1281" s="8"/>
    </row>
    <row r="1282" spans="1:17" s="9" customFormat="1" x14ac:dyDescent="0.25">
      <c r="A1282" s="1"/>
      <c r="B1282" s="23"/>
      <c r="C1282" s="2"/>
      <c r="D1282" s="24"/>
      <c r="E1282" s="2"/>
      <c r="F1282" s="2"/>
      <c r="G1282" s="19"/>
      <c r="H1282" s="19"/>
      <c r="I1282" s="19"/>
      <c r="J1282" s="5"/>
      <c r="K1282" s="14"/>
      <c r="L1282" s="14"/>
      <c r="M1282" s="14"/>
      <c r="N1282" s="14"/>
      <c r="O1282" s="15"/>
      <c r="P1282" s="7"/>
      <c r="Q1282" s="8"/>
    </row>
    <row r="1283" spans="1:17" s="9" customFormat="1" ht="15.75" thickBot="1" x14ac:dyDescent="0.3">
      <c r="A1283" s="1"/>
      <c r="B1283" s="25" t="s">
        <v>6</v>
      </c>
      <c r="C1283" s="26"/>
      <c r="D1283" s="26"/>
      <c r="E1283" s="26"/>
      <c r="F1283" s="26"/>
      <c r="G1283" s="26"/>
      <c r="H1283" s="26"/>
      <c r="I1283" s="27"/>
      <c r="J1283" s="28"/>
      <c r="K1283" s="29"/>
      <c r="L1283" s="30"/>
      <c r="M1283" s="30"/>
      <c r="N1283" s="30"/>
      <c r="O1283" s="31"/>
      <c r="P1283" s="7"/>
      <c r="Q1283" s="8"/>
    </row>
    <row r="1284" spans="1:17" s="9" customFormat="1" ht="15.75" customHeight="1" thickTop="1" x14ac:dyDescent="0.25">
      <c r="A1284" s="1"/>
      <c r="B1284" s="32"/>
      <c r="C1284" s="33"/>
      <c r="D1284" s="34"/>
      <c r="E1284" s="34"/>
      <c r="F1284" s="34"/>
      <c r="G1284" s="34"/>
      <c r="H1284" s="35"/>
      <c r="I1284" s="36" t="s">
        <v>7</v>
      </c>
      <c r="J1284" s="37"/>
      <c r="K1284" s="38" t="s">
        <v>8</v>
      </c>
      <c r="L1284" s="39"/>
      <c r="M1284" s="39"/>
      <c r="N1284" s="39"/>
      <c r="O1284" s="40"/>
      <c r="P1284" s="7"/>
      <c r="Q1284" s="8"/>
    </row>
    <row r="1285" spans="1:17" s="9" customFormat="1" x14ac:dyDescent="0.25">
      <c r="A1285" s="1"/>
      <c r="B1285" s="41" t="s">
        <v>9</v>
      </c>
      <c r="C1285" s="42">
        <f>+'[1]PRESUPUESTO REFERENCIAL'!B1139</f>
        <v>1016</v>
      </c>
      <c r="D1285" s="43"/>
      <c r="E1285" s="41" t="s">
        <v>10</v>
      </c>
      <c r="F1285" s="44" t="str">
        <f>+'[1]PRESUPUESTO REFERENCIAL'!D1139</f>
        <v>u</v>
      </c>
      <c r="G1285" s="45"/>
      <c r="H1285" s="46" t="s">
        <v>11</v>
      </c>
      <c r="I1285" s="47">
        <v>6</v>
      </c>
      <c r="J1285" s="37"/>
      <c r="K1285" s="48"/>
      <c r="L1285" s="49"/>
      <c r="M1285" s="49"/>
      <c r="N1285" s="49"/>
      <c r="O1285" s="50"/>
      <c r="P1285" s="7"/>
      <c r="Q1285" s="8"/>
    </row>
    <row r="1286" spans="1:17" s="9" customFormat="1" ht="15.75" thickBot="1" x14ac:dyDescent="0.3">
      <c r="A1286" s="1"/>
      <c r="B1286" s="51" t="s">
        <v>12</v>
      </c>
      <c r="C1286" s="52" t="str">
        <f>+'[1]PRESUPUESTO REFERENCIAL'!C1139</f>
        <v>DISCO DURO 6 TB - 3.5</v>
      </c>
      <c r="D1286" s="53"/>
      <c r="E1286" s="53"/>
      <c r="F1286" s="53"/>
      <c r="G1286" s="53"/>
      <c r="H1286" s="53"/>
      <c r="I1286" s="54"/>
      <c r="J1286" s="28"/>
      <c r="K1286" s="55"/>
      <c r="L1286" s="56"/>
      <c r="M1286" s="56"/>
      <c r="N1286" s="56"/>
      <c r="O1286" s="57"/>
      <c r="P1286" s="7"/>
      <c r="Q1286" s="8"/>
    </row>
    <row r="1287" spans="1:17" s="9" customFormat="1" ht="16.5" customHeight="1" thickTop="1" thickBot="1" x14ac:dyDescent="0.3">
      <c r="A1287" s="1"/>
      <c r="B1287" s="58" t="s">
        <v>13</v>
      </c>
      <c r="C1287" s="59"/>
      <c r="D1287" s="59"/>
      <c r="E1287" s="59"/>
      <c r="F1287" s="59"/>
      <c r="G1287" s="59"/>
      <c r="H1287" s="59"/>
      <c r="I1287" s="59"/>
      <c r="J1287" s="60"/>
      <c r="K1287" s="61" t="s">
        <v>14</v>
      </c>
      <c r="L1287" s="61" t="s">
        <v>15</v>
      </c>
      <c r="M1287" s="61" t="s">
        <v>16</v>
      </c>
      <c r="N1287" s="61" t="s">
        <v>17</v>
      </c>
      <c r="O1287" s="61" t="s">
        <v>18</v>
      </c>
      <c r="P1287" s="7"/>
      <c r="Q1287" s="8"/>
    </row>
    <row r="1288" spans="1:17" s="9" customFormat="1" ht="22.5" thickTop="1" thickBot="1" x14ac:dyDescent="0.3">
      <c r="A1288" s="1"/>
      <c r="B1288" s="62" t="s">
        <v>19</v>
      </c>
      <c r="C1288" s="62"/>
      <c r="D1288" s="62"/>
      <c r="E1288" s="63" t="s">
        <v>20</v>
      </c>
      <c r="F1288" s="63" t="s">
        <v>21</v>
      </c>
      <c r="G1288" s="63" t="s">
        <v>22</v>
      </c>
      <c r="H1288" s="63" t="s">
        <v>23</v>
      </c>
      <c r="I1288" s="63" t="s">
        <v>24</v>
      </c>
      <c r="J1288" s="64"/>
      <c r="K1288" s="61"/>
      <c r="L1288" s="61"/>
      <c r="M1288" s="61"/>
      <c r="N1288" s="61"/>
      <c r="O1288" s="61"/>
      <c r="P1288" s="7">
        <f t="shared" ref="P1288" si="204">ROW(A1289)+65</f>
        <v>1354</v>
      </c>
      <c r="Q1288" s="8"/>
    </row>
    <row r="1289" spans="1:17" s="9" customFormat="1" ht="16.5" customHeight="1" thickTop="1" thickBot="1" x14ac:dyDescent="0.3">
      <c r="A1289" s="1" t="s">
        <v>25</v>
      </c>
      <c r="B1289" s="65" t="str">
        <f>INDEX([1]EQUIPOS!$A$3:$I$326,MATCH('APUS2 (1001 - 1053)'!A1289,[1]EQUIPOS!$A$3:$A$326,0),2)</f>
        <v>HERRAMIENTA MENOR (5% MO)</v>
      </c>
      <c r="C1289" s="66"/>
      <c r="D1289" s="67"/>
      <c r="E1289" s="68" t="s">
        <v>26</v>
      </c>
      <c r="F1289" s="68">
        <v>0.05</v>
      </c>
      <c r="G1289" s="68" t="s">
        <v>27</v>
      </c>
      <c r="H1289" s="68" t="s">
        <v>26</v>
      </c>
      <c r="I1289" s="69">
        <f>(I1318*5%)</f>
        <v>5.4060000000000006</v>
      </c>
      <c r="J1289" s="64"/>
      <c r="K1289" s="70">
        <f>((I1289*100%)/$I$1354)</f>
        <v>1.518002055452284E-2</v>
      </c>
      <c r="L1289" s="71">
        <f>INDEX([1]EQUIPOS!$A$3:$I$326,MATCH('APUS2 (1001 - 1053)'!A1289,[1]EQUIPOS!$A$3:$A$326,0),6)</f>
        <v>4292100117</v>
      </c>
      <c r="M1289" s="72" t="str">
        <f>INDEX([1]EQUIPOS!$A$3:$I$326,MATCH('APUS2 (1001 - 1053)'!A1289,[1]EQUIPOS!$A$3:$A$326,0),7)</f>
        <v>NP</v>
      </c>
      <c r="N1289" s="73">
        <f>INDEX([1]EQUIPOS!$A$3:$I$326,MATCH('APUS2 (1001 - 1053)'!A1289,[1]EQUIPOS!$A$3:$A$326,0),8)</f>
        <v>0</v>
      </c>
      <c r="O1289" s="74">
        <f>INDEX([1]EQUIPOS!$A$3:$I$326,MATCH('APUS2 (1001 - 1053)'!A1289,[1]EQUIPOS!$A$3:$A$326,0),9)</f>
        <v>0</v>
      </c>
      <c r="P1289" s="7">
        <f t="shared" ref="P1289:P1290" si="205">+P1288+1</f>
        <v>1355</v>
      </c>
      <c r="Q1289" s="8">
        <f t="shared" ref="Q1289" si="206">IF($A1289=0," ",$P1288)</f>
        <v>1354</v>
      </c>
    </row>
    <row r="1290" spans="1:17" s="9" customFormat="1" ht="16.5" thickTop="1" thickBot="1" x14ac:dyDescent="0.3">
      <c r="A1290" s="1" t="s">
        <v>75</v>
      </c>
      <c r="B1290" s="75" t="str">
        <f>INDEX([1]EQUIPOS!$A$3:$I$326,MATCH('APUS2 (1001 - 1053)'!A1290,[1]EQUIPOS!$A$3:$A$326,0),2)</f>
        <v>HERRAMIENTA ESPECIAL</v>
      </c>
      <c r="C1290" s="76"/>
      <c r="D1290" s="77"/>
      <c r="E1290" s="78">
        <v>2</v>
      </c>
      <c r="F1290" s="79">
        <f>INDEX([1]EQUIPOS!$A$3:$I$326,MATCH('APUS2 (1001 - 1053)'!A1290,[1]EQUIPOS!$A$3:$A$326,0),5)</f>
        <v>0.3</v>
      </c>
      <c r="G1290" s="79">
        <f>+E1290*F1290</f>
        <v>0.6</v>
      </c>
      <c r="H1290" s="80">
        <f>I1285</f>
        <v>6</v>
      </c>
      <c r="I1290" s="81">
        <f>(G1290*H1290)</f>
        <v>3.5999999999999996</v>
      </c>
      <c r="J1290" s="64"/>
      <c r="K1290" s="70">
        <f t="shared" ref="K1290:K1291" si="207">((I1290*100%)/$I$1354)</f>
        <v>1.0108781723322644E-2</v>
      </c>
      <c r="L1290" s="82">
        <f>INDEX([1]EQUIPOS!$A$3:$I$326,MATCH('APUS2 (1001 - 1053)'!A1290,[1]EQUIPOS!$A$3:$A$326,0),6)</f>
        <v>4299217233</v>
      </c>
      <c r="M1290" s="83" t="str">
        <f>INDEX([1]EQUIPOS!$A$3:$I$326,MATCH('APUS2 (1001 - 1053)'!A1290,[1]EQUIPOS!$A$3:$A$326,0),7)</f>
        <v>NP</v>
      </c>
      <c r="N1290" s="84">
        <f>INDEX([1]EQUIPOS!$A$3:$I$326,MATCH('APUS2 (1001 - 1053)'!A1290,[1]EQUIPOS!$A$3:$A$326,0),8)</f>
        <v>0</v>
      </c>
      <c r="O1290" s="85">
        <f>INDEX([1]EQUIPOS!$A$3:$I$326,MATCH('APUS2 (1001 - 1053)'!A1290,[1]EQUIPOS!$A$3:$A$326,0),9)</f>
        <v>0</v>
      </c>
      <c r="P1290" s="7">
        <f t="shared" si="205"/>
        <v>1356</v>
      </c>
      <c r="Q1290" s="8">
        <f t="shared" ref="Q1290" si="208">+$Q1289</f>
        <v>1354</v>
      </c>
    </row>
    <row r="1291" spans="1:17" s="9" customFormat="1" ht="16.5" thickTop="1" thickBot="1" x14ac:dyDescent="0.3">
      <c r="A1291" s="1" t="s">
        <v>76</v>
      </c>
      <c r="B1291" s="75" t="str">
        <f>INDEX([1]EQUIPOS!$A$3:$I$326,MATCH('APUS2 (1001 - 1053)'!A1291,[1]EQUIPOS!$A$3:$A$326,0),2)</f>
        <v>EQUIPO DE PROTECCION PERSONAL</v>
      </c>
      <c r="C1291" s="76"/>
      <c r="D1291" s="77"/>
      <c r="E1291" s="78">
        <v>5</v>
      </c>
      <c r="F1291" s="79">
        <f>INDEX([1]EQUIPOS!$A$3:$I$326,MATCH('APUS2 (1001 - 1053)'!A1291,[1]EQUIPOS!$A$3:$A$326,0),5)</f>
        <v>0.5</v>
      </c>
      <c r="G1291" s="79">
        <f t="shared" ref="G1291" si="209">+E1291*F1291</f>
        <v>2.5</v>
      </c>
      <c r="H1291" s="80">
        <f>I1285</f>
        <v>6</v>
      </c>
      <c r="I1291" s="81">
        <f>(G1291*H1291)</f>
        <v>15</v>
      </c>
      <c r="J1291" s="64"/>
      <c r="K1291" s="70">
        <f t="shared" si="207"/>
        <v>4.2119923847177686E-2</v>
      </c>
      <c r="L1291" s="82">
        <f>INDEX([1]EQUIPOS!$A$3:$I$326,MATCH('APUS2 (1001 - 1053)'!A1291,[1]EQUIPOS!$A$3:$A$326,0),6)</f>
        <v>4817001110</v>
      </c>
      <c r="M1291" s="83" t="str">
        <f>INDEX([1]EQUIPOS!$A$3:$I$326,MATCH('APUS2 (1001 - 1053)'!A1291,[1]EQUIPOS!$A$3:$A$326,0),7)</f>
        <v>NP</v>
      </c>
      <c r="N1291" s="84">
        <f>INDEX([1]EQUIPOS!$A$3:$I$326,MATCH('APUS2 (1001 - 1053)'!A1291,[1]EQUIPOS!$A$3:$A$326,0),8)</f>
        <v>0</v>
      </c>
      <c r="O1291" s="85">
        <f>INDEX([1]EQUIPOS!$A$3:$I$326,MATCH('APUS2 (1001 - 1053)'!A1291,[1]EQUIPOS!$A$3:$A$326,0),9)</f>
        <v>0</v>
      </c>
      <c r="P1291" s="7">
        <f t="shared" si="202"/>
        <v>1357</v>
      </c>
      <c r="Q1291" s="8"/>
    </row>
    <row r="1292" spans="1:17" s="9" customFormat="1" ht="16.5" thickTop="1" thickBot="1" x14ac:dyDescent="0.3">
      <c r="A1292" s="1"/>
      <c r="B1292" s="75"/>
      <c r="C1292" s="76"/>
      <c r="D1292" s="77"/>
      <c r="E1292" s="78"/>
      <c r="F1292" s="79"/>
      <c r="G1292" s="79"/>
      <c r="H1292" s="80"/>
      <c r="I1292" s="81"/>
      <c r="J1292" s="64"/>
      <c r="K1292" s="70"/>
      <c r="L1292" s="82"/>
      <c r="M1292" s="83"/>
      <c r="N1292" s="84"/>
      <c r="O1292" s="85"/>
      <c r="P1292" s="7">
        <f t="shared" si="202"/>
        <v>1358</v>
      </c>
      <c r="Q1292" s="8"/>
    </row>
    <row r="1293" spans="1:17" s="9" customFormat="1" ht="16.5" thickTop="1" thickBot="1" x14ac:dyDescent="0.3">
      <c r="A1293" s="1"/>
      <c r="B1293" s="75"/>
      <c r="C1293" s="76"/>
      <c r="D1293" s="77"/>
      <c r="E1293" s="78"/>
      <c r="F1293" s="79"/>
      <c r="G1293" s="79"/>
      <c r="H1293" s="80"/>
      <c r="I1293" s="81"/>
      <c r="J1293" s="64"/>
      <c r="K1293" s="70"/>
      <c r="L1293" s="82"/>
      <c r="M1293" s="83"/>
      <c r="N1293" s="84"/>
      <c r="O1293" s="85"/>
      <c r="P1293" s="7">
        <f t="shared" si="202"/>
        <v>1359</v>
      </c>
      <c r="Q1293" s="8"/>
    </row>
    <row r="1294" spans="1:17" s="9" customFormat="1" ht="16.5" thickTop="1" thickBot="1" x14ac:dyDescent="0.3">
      <c r="A1294" s="1"/>
      <c r="B1294" s="75"/>
      <c r="C1294" s="76"/>
      <c r="D1294" s="77"/>
      <c r="E1294" s="78"/>
      <c r="F1294" s="79"/>
      <c r="G1294" s="86"/>
      <c r="H1294" s="80"/>
      <c r="I1294" s="81"/>
      <c r="J1294" s="64"/>
      <c r="K1294" s="87"/>
      <c r="L1294" s="82"/>
      <c r="M1294" s="83"/>
      <c r="N1294" s="84"/>
      <c r="O1294" s="85"/>
      <c r="P1294" s="7">
        <f t="shared" si="202"/>
        <v>1360</v>
      </c>
      <c r="Q1294" s="8"/>
    </row>
    <row r="1295" spans="1:17" s="9" customFormat="1" ht="16.5" thickTop="1" thickBot="1" x14ac:dyDescent="0.3">
      <c r="A1295" s="1"/>
      <c r="B1295" s="75"/>
      <c r="C1295" s="76"/>
      <c r="D1295" s="77"/>
      <c r="E1295" s="78"/>
      <c r="F1295" s="79"/>
      <c r="G1295" s="86"/>
      <c r="H1295" s="80"/>
      <c r="I1295" s="81"/>
      <c r="J1295" s="64"/>
      <c r="K1295" s="87"/>
      <c r="L1295" s="82"/>
      <c r="M1295" s="83"/>
      <c r="N1295" s="84"/>
      <c r="O1295" s="85"/>
      <c r="P1295" s="7">
        <f t="shared" si="202"/>
        <v>1361</v>
      </c>
      <c r="Q1295" s="8"/>
    </row>
    <row r="1296" spans="1:17" s="9" customFormat="1" ht="16.5" thickTop="1" thickBot="1" x14ac:dyDescent="0.3">
      <c r="A1296" s="1"/>
      <c r="B1296" s="75"/>
      <c r="C1296" s="76"/>
      <c r="D1296" s="77"/>
      <c r="E1296" s="78"/>
      <c r="F1296" s="79"/>
      <c r="G1296" s="86"/>
      <c r="H1296" s="80"/>
      <c r="I1296" s="81"/>
      <c r="J1296" s="64"/>
      <c r="K1296" s="87"/>
      <c r="L1296" s="82"/>
      <c r="M1296" s="83"/>
      <c r="N1296" s="84"/>
      <c r="O1296" s="85"/>
      <c r="P1296" s="7">
        <f t="shared" si="202"/>
        <v>1362</v>
      </c>
      <c r="Q1296" s="8"/>
    </row>
    <row r="1297" spans="1:17" s="9" customFormat="1" ht="16.5" thickTop="1" thickBot="1" x14ac:dyDescent="0.3">
      <c r="A1297" s="1"/>
      <c r="B1297" s="75"/>
      <c r="C1297" s="76"/>
      <c r="D1297" s="77"/>
      <c r="E1297" s="78"/>
      <c r="F1297" s="79"/>
      <c r="G1297" s="86"/>
      <c r="H1297" s="80"/>
      <c r="I1297" s="81"/>
      <c r="J1297" s="64"/>
      <c r="K1297" s="87"/>
      <c r="L1297" s="82"/>
      <c r="M1297" s="83"/>
      <c r="N1297" s="84"/>
      <c r="O1297" s="85"/>
      <c r="P1297" s="7">
        <f t="shared" si="202"/>
        <v>1363</v>
      </c>
      <c r="Q1297" s="8"/>
    </row>
    <row r="1298" spans="1:17" s="9" customFormat="1" ht="16.5" thickTop="1" thickBot="1" x14ac:dyDescent="0.3">
      <c r="A1298" s="1"/>
      <c r="B1298" s="75"/>
      <c r="C1298" s="76"/>
      <c r="D1298" s="77"/>
      <c r="E1298" s="78"/>
      <c r="F1298" s="79"/>
      <c r="G1298" s="86"/>
      <c r="H1298" s="80"/>
      <c r="I1298" s="81"/>
      <c r="J1298" s="64"/>
      <c r="K1298" s="87"/>
      <c r="L1298" s="82"/>
      <c r="M1298" s="83"/>
      <c r="N1298" s="84"/>
      <c r="O1298" s="85"/>
      <c r="P1298" s="7">
        <f t="shared" si="202"/>
        <v>1364</v>
      </c>
      <c r="Q1298" s="8"/>
    </row>
    <row r="1299" spans="1:17" s="9" customFormat="1" ht="16.5" thickTop="1" thickBot="1" x14ac:dyDescent="0.3">
      <c r="A1299" s="1"/>
      <c r="B1299" s="75"/>
      <c r="C1299" s="76"/>
      <c r="D1299" s="77"/>
      <c r="E1299" s="78"/>
      <c r="F1299" s="79"/>
      <c r="G1299" s="86"/>
      <c r="H1299" s="80"/>
      <c r="I1299" s="81"/>
      <c r="J1299" s="64"/>
      <c r="K1299" s="87"/>
      <c r="L1299" s="82"/>
      <c r="M1299" s="83"/>
      <c r="N1299" s="84"/>
      <c r="O1299" s="85"/>
      <c r="P1299" s="7">
        <f t="shared" si="202"/>
        <v>1365</v>
      </c>
      <c r="Q1299" s="8"/>
    </row>
    <row r="1300" spans="1:17" s="9" customFormat="1" ht="16.5" thickTop="1" thickBot="1" x14ac:dyDescent="0.3">
      <c r="A1300" s="1"/>
      <c r="B1300" s="75"/>
      <c r="C1300" s="76"/>
      <c r="D1300" s="77"/>
      <c r="E1300" s="78"/>
      <c r="F1300" s="79"/>
      <c r="G1300" s="86"/>
      <c r="H1300" s="80"/>
      <c r="I1300" s="81"/>
      <c r="J1300" s="64"/>
      <c r="K1300" s="87"/>
      <c r="L1300" s="82"/>
      <c r="M1300" s="83"/>
      <c r="N1300" s="84"/>
      <c r="O1300" s="85"/>
      <c r="P1300" s="7">
        <f t="shared" si="202"/>
        <v>1366</v>
      </c>
      <c r="Q1300" s="8"/>
    </row>
    <row r="1301" spans="1:17" s="9" customFormat="1" ht="16.5" thickTop="1" thickBot="1" x14ac:dyDescent="0.3">
      <c r="A1301" s="1"/>
      <c r="B1301" s="88"/>
      <c r="C1301" s="89"/>
      <c r="D1301" s="90"/>
      <c r="E1301" s="91"/>
      <c r="F1301" s="92"/>
      <c r="G1301" s="93"/>
      <c r="H1301" s="94"/>
      <c r="I1301" s="95"/>
      <c r="J1301" s="64"/>
      <c r="K1301" s="96"/>
      <c r="L1301" s="97"/>
      <c r="M1301" s="98"/>
      <c r="N1301" s="99"/>
      <c r="O1301" s="100"/>
      <c r="P1301" s="7">
        <f t="shared" si="202"/>
        <v>1367</v>
      </c>
      <c r="Q1301" s="8"/>
    </row>
    <row r="1302" spans="1:17" s="9" customFormat="1" ht="16.5" thickTop="1" thickBot="1" x14ac:dyDescent="0.3">
      <c r="A1302" s="1"/>
      <c r="B1302" s="101"/>
      <c r="C1302" s="101"/>
      <c r="D1302" s="101"/>
      <c r="E1302" s="101"/>
      <c r="F1302" s="101"/>
      <c r="G1302" s="101"/>
      <c r="H1302" s="102" t="s">
        <v>29</v>
      </c>
      <c r="I1302" s="103">
        <f>SUM(I1289:I1301)</f>
        <v>24.006</v>
      </c>
      <c r="J1302" s="104"/>
      <c r="K1302" s="105">
        <f>SUM(K1289:K1301)</f>
        <v>6.7408726125023161E-2</v>
      </c>
      <c r="L1302" s="106"/>
      <c r="M1302" s="107"/>
      <c r="N1302" s="108"/>
      <c r="O1302" s="105">
        <f>SUM(O1289:O1301)</f>
        <v>0</v>
      </c>
      <c r="P1302" s="7">
        <f t="shared" si="202"/>
        <v>1368</v>
      </c>
      <c r="Q1302" s="8"/>
    </row>
    <row r="1303" spans="1:17" s="9" customFormat="1" ht="16.5" customHeight="1" thickTop="1" thickBot="1" x14ac:dyDescent="0.3">
      <c r="A1303" s="1"/>
      <c r="B1303" s="58" t="s">
        <v>30</v>
      </c>
      <c r="C1303" s="109"/>
      <c r="D1303" s="109"/>
      <c r="E1303" s="109"/>
      <c r="F1303" s="109"/>
      <c r="G1303" s="109"/>
      <c r="H1303" s="110"/>
      <c r="I1303" s="111"/>
      <c r="J1303" s="60"/>
      <c r="K1303" s="61" t="s">
        <v>14</v>
      </c>
      <c r="L1303" s="61" t="s">
        <v>15</v>
      </c>
      <c r="M1303" s="61" t="s">
        <v>16</v>
      </c>
      <c r="N1303" s="61" t="s">
        <v>17</v>
      </c>
      <c r="O1303" s="61" t="s">
        <v>18</v>
      </c>
      <c r="P1303" s="7">
        <f t="shared" si="202"/>
        <v>1369</v>
      </c>
      <c r="Q1303" s="8"/>
    </row>
    <row r="1304" spans="1:17" s="9" customFormat="1" ht="22.5" customHeight="1" thickTop="1" thickBot="1" x14ac:dyDescent="0.3">
      <c r="A1304" s="1"/>
      <c r="B1304" s="112" t="s">
        <v>31</v>
      </c>
      <c r="C1304" s="113"/>
      <c r="D1304" s="114"/>
      <c r="E1304" s="115" t="s">
        <v>20</v>
      </c>
      <c r="F1304" s="115" t="s">
        <v>32</v>
      </c>
      <c r="G1304" s="63" t="s">
        <v>33</v>
      </c>
      <c r="H1304" s="116" t="s">
        <v>23</v>
      </c>
      <c r="I1304" s="116" t="s">
        <v>34</v>
      </c>
      <c r="J1304" s="28"/>
      <c r="K1304" s="61"/>
      <c r="L1304" s="61"/>
      <c r="M1304" s="61"/>
      <c r="N1304" s="61"/>
      <c r="O1304" s="61"/>
      <c r="P1304" s="7">
        <f t="shared" si="202"/>
        <v>1370</v>
      </c>
      <c r="Q1304" s="8"/>
    </row>
    <row r="1305" spans="1:17" s="9" customFormat="1" ht="16.5" customHeight="1" thickTop="1" thickBot="1" x14ac:dyDescent="0.3">
      <c r="A1305" s="1" t="s">
        <v>38</v>
      </c>
      <c r="B1305" s="65" t="str">
        <f>INDEX([1]SUELDOS!$B$3:$O$294,MATCH('APUS2 (1001 - 1053)'!A1305,[1]SUELDOS!$B$3:$B$294,0),2)</f>
        <v>PEON</v>
      </c>
      <c r="C1305" s="66"/>
      <c r="D1305" s="67"/>
      <c r="E1305" s="68">
        <v>1</v>
      </c>
      <c r="F1305" s="68">
        <f>INDEX([1]SUELDOS!$B$3:$O$294,MATCH('APUS2 (1001 - 1053)'!A1305,[1]SUELDOS!$B$3:$B$294,0),10)</f>
        <v>4.2300000000000004</v>
      </c>
      <c r="G1305" s="79">
        <f t="shared" ref="G1305:G1308" si="210">+E1305*F1305</f>
        <v>4.2300000000000004</v>
      </c>
      <c r="H1305" s="69">
        <f>I1285</f>
        <v>6</v>
      </c>
      <c r="I1305" s="81">
        <f t="shared" ref="I1305:I1308" si="211">(G1305*H1305)</f>
        <v>25.380000000000003</v>
      </c>
      <c r="J1305" s="64"/>
      <c r="K1305" s="70">
        <f t="shared" ref="K1305:K1308" si="212">((I1305*100%)/$I$1354)</f>
        <v>7.1266911149424655E-2</v>
      </c>
      <c r="L1305" s="117">
        <f>INDEX([1]SUELDOS!$B$3:$O$294,MATCH('APUS2 (1001 - 1053)'!A1305,[1]SUELDOS!$B$3:$B$294,0),11)</f>
        <v>851230012</v>
      </c>
      <c r="M1305" s="118" t="str">
        <f>INDEX([1]SUELDOS!$B$3:$O$294,MATCH('APUS2 (1001 - 1053)'!A1305,[1]SUELDOS!$B$3:$B$294,0),12)</f>
        <v>NP</v>
      </c>
      <c r="N1305" s="119">
        <f>INDEX([1]SUELDOS!$B$3:$O$294,MATCH('APUS2 (1001 - 1053)'!A1305,[1]SUELDOS!$B$3:$B$294,0),13)</f>
        <v>0</v>
      </c>
      <c r="O1305" s="120">
        <f>INDEX([1]SUELDOS!$B$3:$O$294,MATCH('APUS2 (1001 - 1053)'!A1305,[1]SUELDOS!$B$3:$B$294,0),14)</f>
        <v>0</v>
      </c>
      <c r="P1305" s="7">
        <f t="shared" si="202"/>
        <v>1371</v>
      </c>
      <c r="Q1305" s="8">
        <f t="shared" ref="Q1305" si="213">+Q1289</f>
        <v>1354</v>
      </c>
    </row>
    <row r="1306" spans="1:17" s="9" customFormat="1" ht="16.5" customHeight="1" thickTop="1" thickBot="1" x14ac:dyDescent="0.3">
      <c r="A1306" s="1" t="s">
        <v>35</v>
      </c>
      <c r="B1306" s="75" t="str">
        <f>INDEX([1]SUELDOS!$B$3:$O$294,MATCH('APUS2 (1001 - 1053)'!A1306,[1]SUELDOS!$B$3:$B$294,0),2)</f>
        <v xml:space="preserve">ELECTRICISTA O INSTALADOR DE REVESTIMIENTO EN GENERAL </v>
      </c>
      <c r="C1306" s="76"/>
      <c r="D1306" s="77"/>
      <c r="E1306" s="79">
        <v>1</v>
      </c>
      <c r="F1306" s="79">
        <f>INDEX([1]SUELDOS!$B$3:$O$294,MATCH('APUS2 (1001 - 1053)'!A1306,[1]SUELDOS!$B$3:$B$294,0),10)</f>
        <v>4.28</v>
      </c>
      <c r="G1306" s="79">
        <f t="shared" si="210"/>
        <v>4.28</v>
      </c>
      <c r="H1306" s="80">
        <f>I1285</f>
        <v>6</v>
      </c>
      <c r="I1306" s="81">
        <f t="shared" si="211"/>
        <v>25.68</v>
      </c>
      <c r="J1306" s="64"/>
      <c r="K1306" s="70">
        <f t="shared" si="212"/>
        <v>7.2109309626368204E-2</v>
      </c>
      <c r="L1306" s="82">
        <f>INDEX([1]SUELDOS!$B$3:$O$294,MATCH('APUS2 (1001 - 1053)'!A1306,[1]SUELDOS!$B$3:$B$294,0),11)</f>
        <v>546110012</v>
      </c>
      <c r="M1306" s="82" t="str">
        <f>INDEX([1]SUELDOS!$B$3:$O$294,MATCH('APUS2 (1001 - 1053)'!A1306,[1]SUELDOS!$B$3:$B$294,0),12)</f>
        <v>NP</v>
      </c>
      <c r="N1306" s="121">
        <f>INDEX([1]SUELDOS!$B$3:$O$294,MATCH('APUS2 (1001 - 1053)'!A1306,[1]SUELDOS!$B$3:$B$294,0),13)</f>
        <v>0</v>
      </c>
      <c r="O1306" s="85">
        <f>INDEX([1]SUELDOS!$B$3:$O$294,MATCH('APUS2 (1001 - 1053)'!A1306,[1]SUELDOS!$B$3:$B$294,0),14)</f>
        <v>0</v>
      </c>
      <c r="P1306" s="7">
        <f t="shared" si="202"/>
        <v>1372</v>
      </c>
      <c r="Q1306" s="8"/>
    </row>
    <row r="1307" spans="1:17" s="9" customFormat="1" ht="16.5" thickTop="1" thickBot="1" x14ac:dyDescent="0.3">
      <c r="A1307" s="1" t="s">
        <v>36</v>
      </c>
      <c r="B1307" s="75" t="str">
        <f>INDEX([1]SUELDOS!$B$3:$O$294,MATCH('APUS2 (1001 - 1053)'!A1307,[1]SUELDOS!$B$3:$B$294,0),2)</f>
        <v>MAESTRO ELECTRICO/LINIERO/SUBESTACIONES</v>
      </c>
      <c r="C1307" s="76"/>
      <c r="D1307" s="77"/>
      <c r="E1307" s="79">
        <v>1</v>
      </c>
      <c r="F1307" s="79">
        <f>INDEX([1]SUELDOS!$B$3:$O$294,MATCH('APUS2 (1001 - 1053)'!A1307,[1]SUELDOS!$B$3:$B$294,0),10)</f>
        <v>4.75</v>
      </c>
      <c r="G1307" s="79">
        <f t="shared" si="210"/>
        <v>4.75</v>
      </c>
      <c r="H1307" s="80">
        <f>I1285</f>
        <v>6</v>
      </c>
      <c r="I1307" s="81">
        <f t="shared" si="211"/>
        <v>28.5</v>
      </c>
      <c r="J1307" s="64"/>
      <c r="K1307" s="70">
        <f t="shared" si="212"/>
        <v>8.0027855309637602E-2</v>
      </c>
      <c r="L1307" s="82">
        <f>INDEX([1]SUELDOS!$B$3:$O$294,MATCH('APUS2 (1001 - 1053)'!A1307,[1]SUELDOS!$B$3:$B$294,0),11)</f>
        <v>851230012</v>
      </c>
      <c r="M1307" s="82" t="str">
        <f>INDEX([1]SUELDOS!$B$3:$O$294,MATCH('APUS2 (1001 - 1053)'!A1307,[1]SUELDOS!$B$3:$B$294,0),12)</f>
        <v>NP</v>
      </c>
      <c r="N1307" s="121">
        <f>INDEX([1]SUELDOS!$B$3:$O$294,MATCH('APUS2 (1001 - 1053)'!A1307,[1]SUELDOS!$B$3:$B$294,0),13)</f>
        <v>0</v>
      </c>
      <c r="O1307" s="85">
        <f>INDEX([1]SUELDOS!$B$3:$O$294,MATCH('APUS2 (1001 - 1053)'!A1307,[1]SUELDOS!$B$3:$B$294,0),14)</f>
        <v>0</v>
      </c>
      <c r="P1307" s="7">
        <f t="shared" si="202"/>
        <v>1373</v>
      </c>
      <c r="Q1307" s="8"/>
    </row>
    <row r="1308" spans="1:17" s="9" customFormat="1" ht="16.5" thickTop="1" thickBot="1" x14ac:dyDescent="0.3">
      <c r="A1308" s="1" t="s">
        <v>37</v>
      </c>
      <c r="B1308" s="75" t="str">
        <f>INDEX([1]SUELDOS!$B$3:$O$294,MATCH('APUS2 (1001 - 1053)'!A1308,[1]SUELDOS!$B$3:$B$294,0),2)</f>
        <v>SUPERVISOR ELECTRICO GENERAL / SUPERVISOR SANITARIO GENERAL</v>
      </c>
      <c r="C1308" s="76"/>
      <c r="D1308" s="77"/>
      <c r="E1308" s="79">
        <v>1</v>
      </c>
      <c r="F1308" s="79">
        <f>INDEX([1]SUELDOS!$B$3:$O$294,MATCH('APUS2 (1001 - 1053)'!A1308,[1]SUELDOS!$B$3:$B$294,0),10)</f>
        <v>4.76</v>
      </c>
      <c r="G1308" s="79">
        <f t="shared" si="210"/>
        <v>4.76</v>
      </c>
      <c r="H1308" s="80">
        <f>I1285</f>
        <v>6</v>
      </c>
      <c r="I1308" s="81">
        <f t="shared" si="211"/>
        <v>28.56</v>
      </c>
      <c r="J1308" s="64"/>
      <c r="K1308" s="70">
        <f t="shared" si="212"/>
        <v>8.0196335005026306E-2</v>
      </c>
      <c r="L1308" s="82">
        <f>INDEX([1]SUELDOS!$B$3:$O$294,MATCH('APUS2 (1001 - 1053)'!A1308,[1]SUELDOS!$B$3:$B$294,0),11)</f>
        <v>851230012</v>
      </c>
      <c r="M1308" s="82" t="str">
        <f>INDEX([1]SUELDOS!$B$3:$O$294,MATCH('APUS2 (1001 - 1053)'!A1308,[1]SUELDOS!$B$3:$B$294,0),12)</f>
        <v>NP</v>
      </c>
      <c r="N1308" s="121">
        <f>INDEX([1]SUELDOS!$B$3:$O$294,MATCH('APUS2 (1001 - 1053)'!A1308,[1]SUELDOS!$B$3:$B$294,0),13)</f>
        <v>0</v>
      </c>
      <c r="O1308" s="85">
        <f>INDEX([1]SUELDOS!$B$3:$O$294,MATCH('APUS2 (1001 - 1053)'!A1308,[1]SUELDOS!$B$3:$B$294,0),14)</f>
        <v>0</v>
      </c>
      <c r="P1308" s="7">
        <f t="shared" si="202"/>
        <v>1374</v>
      </c>
      <c r="Q1308" s="8"/>
    </row>
    <row r="1309" spans="1:17" s="9" customFormat="1" ht="16.5" thickTop="1" thickBot="1" x14ac:dyDescent="0.3">
      <c r="A1309" s="1"/>
      <c r="B1309" s="75"/>
      <c r="C1309" s="76"/>
      <c r="D1309" s="77"/>
      <c r="E1309" s="79"/>
      <c r="F1309" s="79"/>
      <c r="G1309" s="79"/>
      <c r="H1309" s="80"/>
      <c r="I1309" s="81"/>
      <c r="J1309" s="64"/>
      <c r="K1309" s="70"/>
      <c r="L1309" s="82"/>
      <c r="M1309" s="82"/>
      <c r="N1309" s="121"/>
      <c r="O1309" s="85"/>
      <c r="P1309" s="7">
        <f t="shared" si="202"/>
        <v>1375</v>
      </c>
      <c r="Q1309" s="8"/>
    </row>
    <row r="1310" spans="1:17" s="9" customFormat="1" ht="16.5" thickTop="1" thickBot="1" x14ac:dyDescent="0.3">
      <c r="A1310" s="1"/>
      <c r="B1310" s="75"/>
      <c r="C1310" s="76"/>
      <c r="D1310" s="77"/>
      <c r="E1310" s="79"/>
      <c r="F1310" s="79"/>
      <c r="G1310" s="79"/>
      <c r="H1310" s="80"/>
      <c r="I1310" s="81"/>
      <c r="J1310" s="64"/>
      <c r="K1310" s="70"/>
      <c r="L1310" s="82"/>
      <c r="M1310" s="82"/>
      <c r="N1310" s="121"/>
      <c r="O1310" s="85"/>
      <c r="P1310" s="7">
        <f t="shared" si="202"/>
        <v>1376</v>
      </c>
      <c r="Q1310" s="8"/>
    </row>
    <row r="1311" spans="1:17" s="9" customFormat="1" ht="16.5" thickTop="1" thickBot="1" x14ac:dyDescent="0.3">
      <c r="A1311" s="1"/>
      <c r="B1311" s="75"/>
      <c r="C1311" s="76"/>
      <c r="D1311" s="77"/>
      <c r="E1311" s="78"/>
      <c r="F1311" s="79"/>
      <c r="G1311" s="79"/>
      <c r="H1311" s="80"/>
      <c r="I1311" s="81"/>
      <c r="J1311" s="64"/>
      <c r="K1311" s="70"/>
      <c r="L1311" s="82"/>
      <c r="M1311" s="82"/>
      <c r="N1311" s="121"/>
      <c r="O1311" s="85"/>
      <c r="P1311" s="7">
        <f t="shared" ref="P1311:P1360" si="214">+P1310+1</f>
        <v>1377</v>
      </c>
      <c r="Q1311" s="8"/>
    </row>
    <row r="1312" spans="1:17" s="9" customFormat="1" ht="16.5" thickTop="1" thickBot="1" x14ac:dyDescent="0.3">
      <c r="A1312" s="1"/>
      <c r="B1312" s="75"/>
      <c r="C1312" s="76"/>
      <c r="D1312" s="77"/>
      <c r="E1312" s="78"/>
      <c r="F1312" s="79"/>
      <c r="G1312" s="79"/>
      <c r="H1312" s="80"/>
      <c r="I1312" s="81"/>
      <c r="J1312" s="64"/>
      <c r="K1312" s="87"/>
      <c r="L1312" s="82"/>
      <c r="M1312" s="82"/>
      <c r="N1312" s="121"/>
      <c r="O1312" s="85"/>
      <c r="P1312" s="7">
        <f t="shared" si="214"/>
        <v>1378</v>
      </c>
      <c r="Q1312" s="8"/>
    </row>
    <row r="1313" spans="1:17" s="9" customFormat="1" ht="16.5" thickTop="1" thickBot="1" x14ac:dyDescent="0.3">
      <c r="A1313" s="1"/>
      <c r="B1313" s="75"/>
      <c r="C1313" s="76"/>
      <c r="D1313" s="77"/>
      <c r="E1313" s="78"/>
      <c r="F1313" s="79"/>
      <c r="G1313" s="79"/>
      <c r="H1313" s="80"/>
      <c r="I1313" s="81"/>
      <c r="J1313" s="64"/>
      <c r="K1313" s="87"/>
      <c r="L1313" s="82"/>
      <c r="M1313" s="82"/>
      <c r="N1313" s="121"/>
      <c r="O1313" s="85"/>
      <c r="P1313" s="7">
        <f t="shared" si="214"/>
        <v>1379</v>
      </c>
      <c r="Q1313" s="8"/>
    </row>
    <row r="1314" spans="1:17" s="9" customFormat="1" ht="16.5" thickTop="1" thickBot="1" x14ac:dyDescent="0.3">
      <c r="A1314" s="1"/>
      <c r="B1314" s="75"/>
      <c r="C1314" s="76"/>
      <c r="D1314" s="77"/>
      <c r="E1314" s="78"/>
      <c r="F1314" s="79"/>
      <c r="G1314" s="79"/>
      <c r="H1314" s="80"/>
      <c r="I1314" s="81"/>
      <c r="J1314" s="64"/>
      <c r="K1314" s="87"/>
      <c r="L1314" s="82"/>
      <c r="M1314" s="82"/>
      <c r="N1314" s="121"/>
      <c r="O1314" s="85"/>
      <c r="P1314" s="7">
        <f t="shared" si="214"/>
        <v>1380</v>
      </c>
      <c r="Q1314" s="8"/>
    </row>
    <row r="1315" spans="1:17" s="9" customFormat="1" ht="16.5" thickTop="1" thickBot="1" x14ac:dyDescent="0.3">
      <c r="A1315" s="1"/>
      <c r="B1315" s="75"/>
      <c r="C1315" s="76"/>
      <c r="D1315" s="77"/>
      <c r="E1315" s="78"/>
      <c r="F1315" s="79"/>
      <c r="G1315" s="79"/>
      <c r="H1315" s="80"/>
      <c r="I1315" s="81"/>
      <c r="J1315" s="64"/>
      <c r="K1315" s="87"/>
      <c r="L1315" s="82"/>
      <c r="M1315" s="82"/>
      <c r="N1315" s="121"/>
      <c r="O1315" s="85"/>
      <c r="P1315" s="7">
        <f t="shared" si="214"/>
        <v>1381</v>
      </c>
      <c r="Q1315" s="8"/>
    </row>
    <row r="1316" spans="1:17" s="9" customFormat="1" ht="16.5" thickTop="1" thickBot="1" x14ac:dyDescent="0.3">
      <c r="A1316" s="1"/>
      <c r="B1316" s="75"/>
      <c r="C1316" s="76"/>
      <c r="D1316" s="77"/>
      <c r="E1316" s="78"/>
      <c r="F1316" s="79"/>
      <c r="G1316" s="79"/>
      <c r="H1316" s="80"/>
      <c r="I1316" s="81"/>
      <c r="J1316" s="64"/>
      <c r="K1316" s="87"/>
      <c r="L1316" s="82"/>
      <c r="M1316" s="82"/>
      <c r="N1316" s="121"/>
      <c r="O1316" s="85"/>
      <c r="P1316" s="7">
        <f t="shared" si="214"/>
        <v>1382</v>
      </c>
      <c r="Q1316" s="8"/>
    </row>
    <row r="1317" spans="1:17" s="9" customFormat="1" ht="16.5" thickTop="1" thickBot="1" x14ac:dyDescent="0.3">
      <c r="A1317" s="1"/>
      <c r="B1317" s="122" t="s">
        <v>26</v>
      </c>
      <c r="C1317" s="123"/>
      <c r="D1317" s="124"/>
      <c r="E1317" s="91" t="s">
        <v>26</v>
      </c>
      <c r="F1317" s="125" t="s">
        <v>26</v>
      </c>
      <c r="G1317" s="126" t="s">
        <v>26</v>
      </c>
      <c r="H1317" s="94" t="s">
        <v>26</v>
      </c>
      <c r="I1317" s="127" t="s">
        <v>26</v>
      </c>
      <c r="J1317" s="64"/>
      <c r="K1317" s="96" t="s">
        <v>26</v>
      </c>
      <c r="L1317" s="97" t="s">
        <v>26</v>
      </c>
      <c r="M1317" s="98" t="s">
        <v>26</v>
      </c>
      <c r="N1317" s="99" t="s">
        <v>26</v>
      </c>
      <c r="O1317" s="100" t="s">
        <v>26</v>
      </c>
      <c r="P1317" s="7">
        <f t="shared" si="214"/>
        <v>1383</v>
      </c>
      <c r="Q1317" s="8"/>
    </row>
    <row r="1318" spans="1:17" s="9" customFormat="1" ht="16.5" thickTop="1" thickBot="1" x14ac:dyDescent="0.3">
      <c r="A1318" s="1"/>
      <c r="B1318" s="101"/>
      <c r="C1318" s="101"/>
      <c r="D1318" s="101"/>
      <c r="E1318" s="101"/>
      <c r="F1318" s="101"/>
      <c r="G1318" s="101"/>
      <c r="H1318" s="128" t="s">
        <v>39</v>
      </c>
      <c r="I1318" s="103">
        <f>SUM(I1305:I1317)</f>
        <v>108.12</v>
      </c>
      <c r="J1318" s="104"/>
      <c r="K1318" s="105">
        <f>SUM(K1305:K1317)</f>
        <v>0.30360041109045677</v>
      </c>
      <c r="L1318" s="106"/>
      <c r="M1318" s="107"/>
      <c r="N1318" s="108"/>
      <c r="O1318" s="105">
        <f>SUM(O1305:O1317)</f>
        <v>0</v>
      </c>
      <c r="P1318" s="7">
        <f t="shared" si="214"/>
        <v>1384</v>
      </c>
      <c r="Q1318" s="8"/>
    </row>
    <row r="1319" spans="1:17" s="9" customFormat="1" ht="16.5" customHeight="1" thickTop="1" thickBot="1" x14ac:dyDescent="0.3">
      <c r="A1319" s="1"/>
      <c r="B1319" s="58" t="s">
        <v>40</v>
      </c>
      <c r="C1319" s="109"/>
      <c r="D1319" s="109"/>
      <c r="E1319" s="109"/>
      <c r="F1319" s="109"/>
      <c r="G1319" s="109"/>
      <c r="H1319" s="110"/>
      <c r="I1319" s="111"/>
      <c r="J1319" s="60"/>
      <c r="K1319" s="61" t="s">
        <v>14</v>
      </c>
      <c r="L1319" s="61" t="s">
        <v>15</v>
      </c>
      <c r="M1319" s="61" t="s">
        <v>16</v>
      </c>
      <c r="N1319" s="61" t="s">
        <v>17</v>
      </c>
      <c r="O1319" s="61" t="s">
        <v>18</v>
      </c>
      <c r="P1319" s="7">
        <f t="shared" si="214"/>
        <v>1385</v>
      </c>
      <c r="Q1319" s="8"/>
    </row>
    <row r="1320" spans="1:17" s="9" customFormat="1" ht="22.5" thickTop="1" thickBot="1" x14ac:dyDescent="0.3">
      <c r="A1320" s="1"/>
      <c r="B1320" s="112" t="s">
        <v>41</v>
      </c>
      <c r="C1320" s="113"/>
      <c r="D1320" s="113"/>
      <c r="E1320" s="114"/>
      <c r="F1320" s="63" t="s">
        <v>42</v>
      </c>
      <c r="G1320" s="63" t="s">
        <v>20</v>
      </c>
      <c r="H1320" s="63" t="s">
        <v>34</v>
      </c>
      <c r="I1320" s="63" t="s">
        <v>24</v>
      </c>
      <c r="J1320" s="28"/>
      <c r="K1320" s="61"/>
      <c r="L1320" s="61"/>
      <c r="M1320" s="61"/>
      <c r="N1320" s="61"/>
      <c r="O1320" s="61"/>
      <c r="P1320" s="7">
        <f t="shared" si="214"/>
        <v>1386</v>
      </c>
      <c r="Q1320" s="8"/>
    </row>
    <row r="1321" spans="1:17" s="9" customFormat="1" ht="15.75" customHeight="1" thickTop="1" x14ac:dyDescent="0.25">
      <c r="A1321" s="1" t="s">
        <v>113</v>
      </c>
      <c r="B1321" s="129" t="str">
        <f>INDEX('[1]MATERIAL-TRANSPORTE'!$A$3:$K$1016,MATCH('APUS2 (1001 - 1053)'!A1321,'[1]MATERIAL-TRANSPORTE'!$A$3:$A$1016,0),2)</f>
        <v>DISCO DURO 6 TB - 3.5</v>
      </c>
      <c r="C1321" s="130"/>
      <c r="D1321" s="130"/>
      <c r="E1321" s="131"/>
      <c r="F1321" s="132" t="str">
        <f>INDEX('[1]MATERIAL-TRANSPORTE'!$A$3:$K$1016,MATCH('APUS2 (1001 - 1053)'!A1321,'[1]MATERIAL-TRANSPORTE'!$A$3:$A$1016,0),6)</f>
        <v>u</v>
      </c>
      <c r="G1321" s="80">
        <v>1</v>
      </c>
      <c r="H1321" s="80">
        <f>INDEX('[1]MATERIAL-TRANSPORTE'!$A$3:$K$1016,MATCH('APUS2 (1001 - 1053)'!A1321,'[1]MATERIAL-TRANSPORTE'!$A$3:$A$1016,0),7)</f>
        <v>224</v>
      </c>
      <c r="I1321" s="81">
        <f>(G1321*H1321)</f>
        <v>224</v>
      </c>
      <c r="J1321" s="64"/>
      <c r="K1321" s="70">
        <f>((I1321*100%)/$I$1354)</f>
        <v>0.6289908627845201</v>
      </c>
      <c r="L1321" s="82" t="str">
        <f>INDEX('[1]MATERIAL-TRANSPORTE'!$A$3:$K$1016,MATCH('APUS2 (1001 - 1053)'!A1321,'[1]MATERIAL-TRANSPORTE'!$A$3:$A$1016,0),8)</f>
        <v>452900019</v>
      </c>
      <c r="M1321" s="83" t="str">
        <f>INDEX('[1]MATERIAL-TRANSPORTE'!$A$3:$K$1016,MATCH('APUS2 (1001 - 1053)'!A1321,'[1]MATERIAL-TRANSPORTE'!$A$3:$A$1016,0),9)</f>
        <v>NP</v>
      </c>
      <c r="N1321" s="84">
        <f>INDEX('[1]MATERIAL-TRANSPORTE'!$A$3:$K$1016,MATCH('APUS2 (1001 - 1053)'!A1321,'[1]MATERIAL-TRANSPORTE'!$A$3:$A$1016,0),10)</f>
        <v>0</v>
      </c>
      <c r="O1321" s="85">
        <f>INDEX('[1]MATERIAL-TRANSPORTE'!$A$3:$K$1016,MATCH('APUS2 (1001 - 1053)'!A1321,'[1]MATERIAL-TRANSPORTE'!$A$3:$A$1016,0),11)</f>
        <v>0</v>
      </c>
      <c r="P1321" s="7">
        <f t="shared" si="214"/>
        <v>1387</v>
      </c>
      <c r="Q1321" s="8">
        <f t="shared" ref="Q1321" si="215">+Q1305</f>
        <v>1354</v>
      </c>
    </row>
    <row r="1322" spans="1:17" s="9" customFormat="1" x14ac:dyDescent="0.25">
      <c r="A1322" s="1"/>
      <c r="B1322" s="129"/>
      <c r="C1322" s="130"/>
      <c r="D1322" s="130"/>
      <c r="E1322" s="131"/>
      <c r="F1322" s="132"/>
      <c r="G1322" s="80"/>
      <c r="H1322" s="80"/>
      <c r="I1322" s="81"/>
      <c r="J1322" s="64"/>
      <c r="K1322" s="87"/>
      <c r="L1322" s="82"/>
      <c r="M1322" s="83"/>
      <c r="N1322" s="84"/>
      <c r="O1322" s="85"/>
      <c r="P1322" s="7">
        <f t="shared" si="214"/>
        <v>1388</v>
      </c>
      <c r="Q1322" s="8"/>
    </row>
    <row r="1323" spans="1:17" s="9" customFormat="1" x14ac:dyDescent="0.25">
      <c r="A1323" s="1"/>
      <c r="B1323" s="129"/>
      <c r="C1323" s="130"/>
      <c r="D1323" s="130"/>
      <c r="E1323" s="131"/>
      <c r="F1323" s="132"/>
      <c r="G1323" s="80"/>
      <c r="H1323" s="80"/>
      <c r="I1323" s="81"/>
      <c r="J1323" s="64"/>
      <c r="K1323" s="87"/>
      <c r="L1323" s="82"/>
      <c r="M1323" s="83"/>
      <c r="N1323" s="84"/>
      <c r="O1323" s="85"/>
      <c r="P1323" s="7">
        <f t="shared" si="214"/>
        <v>1389</v>
      </c>
      <c r="Q1323" s="8"/>
    </row>
    <row r="1324" spans="1:17" s="9" customFormat="1" x14ac:dyDescent="0.25">
      <c r="A1324" s="1"/>
      <c r="B1324" s="129"/>
      <c r="C1324" s="130"/>
      <c r="D1324" s="130"/>
      <c r="E1324" s="131"/>
      <c r="F1324" s="132"/>
      <c r="G1324" s="80"/>
      <c r="H1324" s="80"/>
      <c r="I1324" s="81"/>
      <c r="J1324" s="64"/>
      <c r="K1324" s="87"/>
      <c r="L1324" s="82"/>
      <c r="M1324" s="83"/>
      <c r="N1324" s="84"/>
      <c r="O1324" s="85"/>
      <c r="P1324" s="7">
        <f t="shared" si="214"/>
        <v>1390</v>
      </c>
      <c r="Q1324" s="8"/>
    </row>
    <row r="1325" spans="1:17" s="9" customFormat="1" x14ac:dyDescent="0.25">
      <c r="A1325" s="1"/>
      <c r="B1325" s="129"/>
      <c r="C1325" s="130"/>
      <c r="D1325" s="130"/>
      <c r="E1325" s="131"/>
      <c r="F1325" s="132"/>
      <c r="G1325" s="80"/>
      <c r="H1325" s="80"/>
      <c r="I1325" s="81"/>
      <c r="J1325" s="64"/>
      <c r="K1325" s="87"/>
      <c r="L1325" s="82"/>
      <c r="M1325" s="83"/>
      <c r="N1325" s="84"/>
      <c r="O1325" s="85"/>
      <c r="P1325" s="7">
        <f t="shared" si="214"/>
        <v>1391</v>
      </c>
      <c r="Q1325" s="8"/>
    </row>
    <row r="1326" spans="1:17" s="9" customFormat="1" x14ac:dyDescent="0.25">
      <c r="A1326" s="1"/>
      <c r="B1326" s="129"/>
      <c r="C1326" s="130"/>
      <c r="D1326" s="130"/>
      <c r="E1326" s="131"/>
      <c r="F1326" s="132"/>
      <c r="G1326" s="80"/>
      <c r="H1326" s="80"/>
      <c r="I1326" s="81"/>
      <c r="J1326" s="64"/>
      <c r="K1326" s="87"/>
      <c r="L1326" s="82"/>
      <c r="M1326" s="83"/>
      <c r="N1326" s="84"/>
      <c r="O1326" s="85"/>
      <c r="P1326" s="7">
        <f t="shared" si="214"/>
        <v>1392</v>
      </c>
      <c r="Q1326" s="8"/>
    </row>
    <row r="1327" spans="1:17" s="9" customFormat="1" x14ac:dyDescent="0.25">
      <c r="A1327" s="1"/>
      <c r="B1327" s="129"/>
      <c r="C1327" s="130"/>
      <c r="D1327" s="130"/>
      <c r="E1327" s="131"/>
      <c r="F1327" s="132"/>
      <c r="G1327" s="80"/>
      <c r="H1327" s="80"/>
      <c r="I1327" s="81"/>
      <c r="J1327" s="64"/>
      <c r="K1327" s="87"/>
      <c r="L1327" s="82"/>
      <c r="M1327" s="83"/>
      <c r="N1327" s="84"/>
      <c r="O1327" s="85"/>
      <c r="P1327" s="7">
        <f t="shared" si="214"/>
        <v>1393</v>
      </c>
      <c r="Q1327" s="8"/>
    </row>
    <row r="1328" spans="1:17" s="9" customFormat="1" x14ac:dyDescent="0.25">
      <c r="A1328" s="1"/>
      <c r="B1328" s="129"/>
      <c r="C1328" s="130"/>
      <c r="D1328" s="130"/>
      <c r="E1328" s="131"/>
      <c r="F1328" s="132"/>
      <c r="G1328" s="80"/>
      <c r="H1328" s="80"/>
      <c r="I1328" s="81"/>
      <c r="J1328" s="64"/>
      <c r="K1328" s="87"/>
      <c r="L1328" s="82"/>
      <c r="M1328" s="83"/>
      <c r="N1328" s="84"/>
      <c r="O1328" s="85"/>
      <c r="P1328" s="7">
        <f t="shared" si="214"/>
        <v>1394</v>
      </c>
      <c r="Q1328" s="8"/>
    </row>
    <row r="1329" spans="1:17" s="9" customFormat="1" x14ac:dyDescent="0.25">
      <c r="A1329" s="1"/>
      <c r="B1329" s="129"/>
      <c r="C1329" s="130"/>
      <c r="D1329" s="130"/>
      <c r="E1329" s="131"/>
      <c r="F1329" s="132"/>
      <c r="G1329" s="80"/>
      <c r="H1329" s="80"/>
      <c r="I1329" s="81"/>
      <c r="J1329" s="64"/>
      <c r="K1329" s="87"/>
      <c r="L1329" s="82"/>
      <c r="M1329" s="83"/>
      <c r="N1329" s="84"/>
      <c r="O1329" s="85"/>
      <c r="P1329" s="7">
        <f t="shared" si="214"/>
        <v>1395</v>
      </c>
      <c r="Q1329" s="8"/>
    </row>
    <row r="1330" spans="1:17" s="9" customFormat="1" x14ac:dyDescent="0.25">
      <c r="A1330" s="1"/>
      <c r="B1330" s="129"/>
      <c r="C1330" s="130"/>
      <c r="D1330" s="130"/>
      <c r="E1330" s="131"/>
      <c r="F1330" s="132"/>
      <c r="G1330" s="80"/>
      <c r="H1330" s="80"/>
      <c r="I1330" s="81"/>
      <c r="J1330" s="64"/>
      <c r="K1330" s="87"/>
      <c r="L1330" s="82"/>
      <c r="M1330" s="83"/>
      <c r="N1330" s="84"/>
      <c r="O1330" s="85"/>
      <c r="P1330" s="7">
        <f t="shared" si="214"/>
        <v>1396</v>
      </c>
      <c r="Q1330" s="8"/>
    </row>
    <row r="1331" spans="1:17" s="9" customFormat="1" x14ac:dyDescent="0.25">
      <c r="A1331" s="1"/>
      <c r="B1331" s="129"/>
      <c r="C1331" s="130"/>
      <c r="D1331" s="130"/>
      <c r="E1331" s="131"/>
      <c r="F1331" s="132"/>
      <c r="G1331" s="80"/>
      <c r="H1331" s="80"/>
      <c r="I1331" s="81"/>
      <c r="J1331" s="64"/>
      <c r="K1331" s="87"/>
      <c r="L1331" s="82"/>
      <c r="M1331" s="83"/>
      <c r="N1331" s="84"/>
      <c r="O1331" s="85"/>
      <c r="P1331" s="7">
        <f t="shared" si="214"/>
        <v>1397</v>
      </c>
      <c r="Q1331" s="8"/>
    </row>
    <row r="1332" spans="1:17" s="9" customFormat="1" x14ac:dyDescent="0.25">
      <c r="A1332" s="1"/>
      <c r="B1332" s="129"/>
      <c r="C1332" s="130"/>
      <c r="D1332" s="130"/>
      <c r="E1332" s="131"/>
      <c r="F1332" s="132"/>
      <c r="G1332" s="80"/>
      <c r="H1332" s="80"/>
      <c r="I1332" s="81"/>
      <c r="J1332" s="64"/>
      <c r="K1332" s="87"/>
      <c r="L1332" s="82"/>
      <c r="M1332" s="83"/>
      <c r="N1332" s="84"/>
      <c r="O1332" s="85"/>
      <c r="P1332" s="7">
        <f t="shared" si="214"/>
        <v>1398</v>
      </c>
      <c r="Q1332" s="8"/>
    </row>
    <row r="1333" spans="1:17" s="9" customFormat="1" x14ac:dyDescent="0.25">
      <c r="A1333" s="1"/>
      <c r="B1333" s="129"/>
      <c r="C1333" s="130"/>
      <c r="D1333" s="130"/>
      <c r="E1333" s="131"/>
      <c r="F1333" s="132"/>
      <c r="G1333" s="80"/>
      <c r="H1333" s="80"/>
      <c r="I1333" s="81"/>
      <c r="J1333" s="64"/>
      <c r="K1333" s="87"/>
      <c r="L1333" s="82"/>
      <c r="M1333" s="83"/>
      <c r="N1333" s="84"/>
      <c r="O1333" s="85"/>
      <c r="P1333" s="7">
        <f t="shared" si="214"/>
        <v>1399</v>
      </c>
      <c r="Q1333" s="8"/>
    </row>
    <row r="1334" spans="1:17" s="9" customFormat="1" x14ac:dyDescent="0.25">
      <c r="A1334" s="1"/>
      <c r="B1334" s="129"/>
      <c r="C1334" s="130"/>
      <c r="D1334" s="130"/>
      <c r="E1334" s="131"/>
      <c r="F1334" s="132"/>
      <c r="G1334" s="80"/>
      <c r="H1334" s="80"/>
      <c r="I1334" s="81"/>
      <c r="J1334" s="64"/>
      <c r="K1334" s="87"/>
      <c r="L1334" s="82"/>
      <c r="M1334" s="83"/>
      <c r="N1334" s="84"/>
      <c r="O1334" s="85"/>
      <c r="P1334" s="7">
        <f t="shared" si="214"/>
        <v>1400</v>
      </c>
      <c r="Q1334" s="8"/>
    </row>
    <row r="1335" spans="1:17" s="9" customFormat="1" x14ac:dyDescent="0.25">
      <c r="A1335" s="1"/>
      <c r="B1335" s="129"/>
      <c r="C1335" s="130"/>
      <c r="D1335" s="130"/>
      <c r="E1335" s="131"/>
      <c r="F1335" s="132"/>
      <c r="G1335" s="80"/>
      <c r="H1335" s="80"/>
      <c r="I1335" s="81"/>
      <c r="J1335" s="64"/>
      <c r="K1335" s="87"/>
      <c r="L1335" s="82"/>
      <c r="M1335" s="83"/>
      <c r="N1335" s="84"/>
      <c r="O1335" s="85"/>
      <c r="P1335" s="7">
        <f t="shared" si="214"/>
        <v>1401</v>
      </c>
      <c r="Q1335" s="8"/>
    </row>
    <row r="1336" spans="1:17" s="9" customFormat="1" x14ac:dyDescent="0.25">
      <c r="A1336" s="1"/>
      <c r="B1336" s="129"/>
      <c r="C1336" s="130"/>
      <c r="D1336" s="130"/>
      <c r="E1336" s="131"/>
      <c r="F1336" s="132"/>
      <c r="G1336" s="80"/>
      <c r="H1336" s="80"/>
      <c r="I1336" s="81"/>
      <c r="J1336" s="64"/>
      <c r="K1336" s="87"/>
      <c r="L1336" s="82"/>
      <c r="M1336" s="83"/>
      <c r="N1336" s="84"/>
      <c r="O1336" s="85"/>
      <c r="P1336" s="7">
        <f t="shared" si="214"/>
        <v>1402</v>
      </c>
      <c r="Q1336" s="8"/>
    </row>
    <row r="1337" spans="1:17" s="9" customFormat="1" x14ac:dyDescent="0.25">
      <c r="A1337" s="1"/>
      <c r="B1337" s="129"/>
      <c r="C1337" s="130"/>
      <c r="D1337" s="130"/>
      <c r="E1337" s="131"/>
      <c r="F1337" s="132"/>
      <c r="G1337" s="80"/>
      <c r="H1337" s="80"/>
      <c r="I1337" s="81"/>
      <c r="J1337" s="64"/>
      <c r="K1337" s="87"/>
      <c r="L1337" s="82"/>
      <c r="M1337" s="83"/>
      <c r="N1337" s="84"/>
      <c r="O1337" s="85"/>
      <c r="P1337" s="7">
        <f t="shared" si="214"/>
        <v>1403</v>
      </c>
      <c r="Q1337" s="8"/>
    </row>
    <row r="1338" spans="1:17" s="9" customFormat="1" x14ac:dyDescent="0.25">
      <c r="A1338" s="1"/>
      <c r="B1338" s="129" t="s">
        <v>26</v>
      </c>
      <c r="C1338" s="130"/>
      <c r="D1338" s="130"/>
      <c r="E1338" s="131"/>
      <c r="F1338" s="132" t="s">
        <v>26</v>
      </c>
      <c r="G1338" s="80" t="s">
        <v>26</v>
      </c>
      <c r="H1338" s="80" t="s">
        <v>26</v>
      </c>
      <c r="I1338" s="81" t="s">
        <v>26</v>
      </c>
      <c r="J1338" s="64"/>
      <c r="K1338" s="87" t="s">
        <v>26</v>
      </c>
      <c r="L1338" s="82" t="s">
        <v>26</v>
      </c>
      <c r="M1338" s="83" t="s">
        <v>26</v>
      </c>
      <c r="N1338" s="84" t="s">
        <v>26</v>
      </c>
      <c r="O1338" s="85" t="s">
        <v>26</v>
      </c>
      <c r="P1338" s="7">
        <f t="shared" si="214"/>
        <v>1404</v>
      </c>
      <c r="Q1338" s="8"/>
    </row>
    <row r="1339" spans="1:17" s="9" customFormat="1" x14ac:dyDescent="0.25">
      <c r="A1339" s="1"/>
      <c r="B1339" s="129" t="s">
        <v>26</v>
      </c>
      <c r="C1339" s="130"/>
      <c r="D1339" s="130"/>
      <c r="E1339" s="131"/>
      <c r="F1339" s="132" t="s">
        <v>26</v>
      </c>
      <c r="G1339" s="80" t="s">
        <v>26</v>
      </c>
      <c r="H1339" s="80" t="s">
        <v>26</v>
      </c>
      <c r="I1339" s="81" t="s">
        <v>26</v>
      </c>
      <c r="J1339" s="64"/>
      <c r="K1339" s="87" t="s">
        <v>26</v>
      </c>
      <c r="L1339" s="82" t="s">
        <v>26</v>
      </c>
      <c r="M1339" s="83" t="s">
        <v>26</v>
      </c>
      <c r="N1339" s="84" t="s">
        <v>26</v>
      </c>
      <c r="O1339" s="85" t="s">
        <v>26</v>
      </c>
      <c r="P1339" s="7">
        <f t="shared" si="214"/>
        <v>1405</v>
      </c>
      <c r="Q1339" s="8"/>
    </row>
    <row r="1340" spans="1:17" s="9" customFormat="1" x14ac:dyDescent="0.25">
      <c r="A1340" s="1"/>
      <c r="B1340" s="129" t="s">
        <v>26</v>
      </c>
      <c r="C1340" s="130"/>
      <c r="D1340" s="130"/>
      <c r="E1340" s="131"/>
      <c r="F1340" s="132" t="s">
        <v>26</v>
      </c>
      <c r="G1340" s="80" t="s">
        <v>26</v>
      </c>
      <c r="H1340" s="80" t="s">
        <v>26</v>
      </c>
      <c r="I1340" s="81" t="s">
        <v>26</v>
      </c>
      <c r="J1340" s="64"/>
      <c r="K1340" s="87" t="s">
        <v>26</v>
      </c>
      <c r="L1340" s="82" t="s">
        <v>26</v>
      </c>
      <c r="M1340" s="83" t="s">
        <v>26</v>
      </c>
      <c r="N1340" s="84" t="s">
        <v>26</v>
      </c>
      <c r="O1340" s="85" t="s">
        <v>26</v>
      </c>
      <c r="P1340" s="7">
        <f t="shared" si="214"/>
        <v>1406</v>
      </c>
      <c r="Q1340" s="8"/>
    </row>
    <row r="1341" spans="1:17" s="9" customFormat="1" x14ac:dyDescent="0.25">
      <c r="A1341" s="1"/>
      <c r="B1341" s="129" t="s">
        <v>26</v>
      </c>
      <c r="C1341" s="130"/>
      <c r="D1341" s="130"/>
      <c r="E1341" s="131"/>
      <c r="F1341" s="132" t="s">
        <v>26</v>
      </c>
      <c r="G1341" s="80" t="s">
        <v>26</v>
      </c>
      <c r="H1341" s="80" t="s">
        <v>26</v>
      </c>
      <c r="I1341" s="81" t="s">
        <v>26</v>
      </c>
      <c r="J1341" s="64"/>
      <c r="K1341" s="87" t="s">
        <v>26</v>
      </c>
      <c r="L1341" s="82" t="s">
        <v>26</v>
      </c>
      <c r="M1341" s="83" t="s">
        <v>26</v>
      </c>
      <c r="N1341" s="84" t="s">
        <v>26</v>
      </c>
      <c r="O1341" s="85" t="s">
        <v>26</v>
      </c>
      <c r="P1341" s="7">
        <f t="shared" si="214"/>
        <v>1407</v>
      </c>
      <c r="Q1341" s="8"/>
    </row>
    <row r="1342" spans="1:17" s="9" customFormat="1" x14ac:dyDescent="0.25">
      <c r="A1342" s="1"/>
      <c r="B1342" s="129" t="s">
        <v>26</v>
      </c>
      <c r="C1342" s="130"/>
      <c r="D1342" s="130"/>
      <c r="E1342" s="131"/>
      <c r="F1342" s="132" t="s">
        <v>26</v>
      </c>
      <c r="G1342" s="80" t="s">
        <v>26</v>
      </c>
      <c r="H1342" s="80" t="s">
        <v>26</v>
      </c>
      <c r="I1342" s="81" t="s">
        <v>26</v>
      </c>
      <c r="J1342" s="64"/>
      <c r="K1342" s="87" t="s">
        <v>26</v>
      </c>
      <c r="L1342" s="82" t="s">
        <v>26</v>
      </c>
      <c r="M1342" s="83" t="s">
        <v>26</v>
      </c>
      <c r="N1342" s="84" t="s">
        <v>26</v>
      </c>
      <c r="O1342" s="85" t="s">
        <v>26</v>
      </c>
      <c r="P1342" s="7">
        <f t="shared" si="214"/>
        <v>1408</v>
      </c>
      <c r="Q1342" s="8"/>
    </row>
    <row r="1343" spans="1:17" s="9" customFormat="1" x14ac:dyDescent="0.25">
      <c r="A1343" s="1"/>
      <c r="B1343" s="129" t="s">
        <v>26</v>
      </c>
      <c r="C1343" s="130"/>
      <c r="D1343" s="130"/>
      <c r="E1343" s="131"/>
      <c r="F1343" s="132" t="s">
        <v>26</v>
      </c>
      <c r="G1343" s="80" t="s">
        <v>26</v>
      </c>
      <c r="H1343" s="80" t="s">
        <v>26</v>
      </c>
      <c r="I1343" s="81" t="s">
        <v>26</v>
      </c>
      <c r="J1343" s="64"/>
      <c r="K1343" s="87" t="s">
        <v>26</v>
      </c>
      <c r="L1343" s="82" t="s">
        <v>26</v>
      </c>
      <c r="M1343" s="83" t="s">
        <v>26</v>
      </c>
      <c r="N1343" s="84" t="s">
        <v>26</v>
      </c>
      <c r="O1343" s="85" t="s">
        <v>26</v>
      </c>
      <c r="P1343" s="7">
        <f t="shared" si="214"/>
        <v>1409</v>
      </c>
      <c r="Q1343" s="8"/>
    </row>
    <row r="1344" spans="1:17" s="9" customFormat="1" x14ac:dyDescent="0.25">
      <c r="A1344" s="1"/>
      <c r="B1344" s="129" t="s">
        <v>26</v>
      </c>
      <c r="C1344" s="130"/>
      <c r="D1344" s="130"/>
      <c r="E1344" s="131"/>
      <c r="F1344" s="132" t="s">
        <v>26</v>
      </c>
      <c r="G1344" s="80" t="s">
        <v>26</v>
      </c>
      <c r="H1344" s="80" t="s">
        <v>26</v>
      </c>
      <c r="I1344" s="81" t="s">
        <v>26</v>
      </c>
      <c r="J1344" s="64"/>
      <c r="K1344" s="87" t="s">
        <v>26</v>
      </c>
      <c r="L1344" s="82" t="s">
        <v>26</v>
      </c>
      <c r="M1344" s="83" t="s">
        <v>26</v>
      </c>
      <c r="N1344" s="84" t="s">
        <v>26</v>
      </c>
      <c r="O1344" s="85" t="s">
        <v>26</v>
      </c>
      <c r="P1344" s="7">
        <f t="shared" si="214"/>
        <v>1410</v>
      </c>
      <c r="Q1344" s="8"/>
    </row>
    <row r="1345" spans="1:17" s="9" customFormat="1" x14ac:dyDescent="0.25">
      <c r="A1345" s="1"/>
      <c r="B1345" s="129" t="s">
        <v>26</v>
      </c>
      <c r="C1345" s="130"/>
      <c r="D1345" s="130"/>
      <c r="E1345" s="131"/>
      <c r="F1345" s="132" t="s">
        <v>26</v>
      </c>
      <c r="G1345" s="80" t="s">
        <v>26</v>
      </c>
      <c r="H1345" s="80" t="s">
        <v>26</v>
      </c>
      <c r="I1345" s="81" t="s">
        <v>26</v>
      </c>
      <c r="J1345" s="64"/>
      <c r="K1345" s="87" t="s">
        <v>26</v>
      </c>
      <c r="L1345" s="82" t="s">
        <v>26</v>
      </c>
      <c r="M1345" s="83" t="s">
        <v>26</v>
      </c>
      <c r="N1345" s="84" t="s">
        <v>26</v>
      </c>
      <c r="O1345" s="85" t="s">
        <v>26</v>
      </c>
      <c r="P1345" s="7">
        <f t="shared" si="214"/>
        <v>1411</v>
      </c>
      <c r="Q1345" s="8"/>
    </row>
    <row r="1346" spans="1:17" s="9" customFormat="1" ht="15.75" thickBot="1" x14ac:dyDescent="0.3">
      <c r="A1346" s="1"/>
      <c r="B1346" s="122" t="s">
        <v>26</v>
      </c>
      <c r="C1346" s="123"/>
      <c r="D1346" s="123"/>
      <c r="E1346" s="124"/>
      <c r="F1346" s="133" t="s">
        <v>26</v>
      </c>
      <c r="G1346" s="94" t="s">
        <v>26</v>
      </c>
      <c r="H1346" s="94" t="s">
        <v>26</v>
      </c>
      <c r="I1346" s="95" t="s">
        <v>26</v>
      </c>
      <c r="J1346" s="64"/>
      <c r="K1346" s="96" t="s">
        <v>26</v>
      </c>
      <c r="L1346" s="97" t="s">
        <v>26</v>
      </c>
      <c r="M1346" s="98" t="s">
        <v>26</v>
      </c>
      <c r="N1346" s="99" t="s">
        <v>26</v>
      </c>
      <c r="O1346" s="100" t="s">
        <v>26</v>
      </c>
      <c r="P1346" s="7">
        <f t="shared" si="214"/>
        <v>1412</v>
      </c>
      <c r="Q1346" s="8"/>
    </row>
    <row r="1347" spans="1:17" s="9" customFormat="1" ht="16.5" thickTop="1" thickBot="1" x14ac:dyDescent="0.3">
      <c r="A1347" s="1"/>
      <c r="B1347" s="101"/>
      <c r="C1347" s="101"/>
      <c r="D1347" s="101"/>
      <c r="E1347" s="101"/>
      <c r="F1347" s="101"/>
      <c r="G1347" s="101"/>
      <c r="H1347" s="128" t="s">
        <v>50</v>
      </c>
      <c r="I1347" s="103">
        <f>SUM(I1321:I1346)</f>
        <v>224</v>
      </c>
      <c r="J1347" s="104"/>
      <c r="K1347" s="105">
        <f>SUM(K1321:K1346)</f>
        <v>0.6289908627845201</v>
      </c>
      <c r="L1347" s="106"/>
      <c r="M1347" s="107"/>
      <c r="N1347" s="108"/>
      <c r="O1347" s="105">
        <f>SUM(O1321:O1346)</f>
        <v>0</v>
      </c>
      <c r="P1347" s="7">
        <f t="shared" si="214"/>
        <v>1413</v>
      </c>
      <c r="Q1347" s="8"/>
    </row>
    <row r="1348" spans="1:17" s="9" customFormat="1" ht="16.5" customHeight="1" thickTop="1" thickBot="1" x14ac:dyDescent="0.3">
      <c r="A1348" s="1"/>
      <c r="B1348" s="58" t="s">
        <v>51</v>
      </c>
      <c r="C1348" s="109"/>
      <c r="D1348" s="109"/>
      <c r="E1348" s="109"/>
      <c r="F1348" s="109"/>
      <c r="G1348" s="109"/>
      <c r="H1348" s="110"/>
      <c r="I1348" s="111"/>
      <c r="J1348" s="60"/>
      <c r="K1348" s="134" t="s">
        <v>14</v>
      </c>
      <c r="L1348" s="61" t="s">
        <v>15</v>
      </c>
      <c r="M1348" s="61" t="s">
        <v>16</v>
      </c>
      <c r="N1348" s="61" t="s">
        <v>17</v>
      </c>
      <c r="O1348" s="61" t="s">
        <v>18</v>
      </c>
      <c r="P1348" s="7">
        <f t="shared" si="214"/>
        <v>1414</v>
      </c>
      <c r="Q1348" s="8"/>
    </row>
    <row r="1349" spans="1:17" s="9" customFormat="1" ht="22.5" customHeight="1" thickTop="1" thickBot="1" x14ac:dyDescent="0.3">
      <c r="A1349" s="1"/>
      <c r="B1349" s="112" t="s">
        <v>52</v>
      </c>
      <c r="C1349" s="113"/>
      <c r="D1349" s="113"/>
      <c r="E1349" s="114"/>
      <c r="F1349" s="115" t="s">
        <v>42</v>
      </c>
      <c r="G1349" s="63" t="s">
        <v>20</v>
      </c>
      <c r="H1349" s="63" t="s">
        <v>34</v>
      </c>
      <c r="I1349" s="63" t="s">
        <v>34</v>
      </c>
      <c r="J1349" s="28"/>
      <c r="K1349" s="135"/>
      <c r="L1349" s="61"/>
      <c r="M1349" s="61"/>
      <c r="N1349" s="61"/>
      <c r="O1349" s="61"/>
      <c r="P1349" s="7">
        <f t="shared" si="214"/>
        <v>1415</v>
      </c>
      <c r="Q1349" s="8"/>
    </row>
    <row r="1350" spans="1:17" s="9" customFormat="1" ht="15.75" thickTop="1" x14ac:dyDescent="0.25">
      <c r="A1350" s="1"/>
      <c r="B1350" s="136"/>
      <c r="C1350" s="137"/>
      <c r="D1350" s="137"/>
      <c r="E1350" s="138"/>
      <c r="F1350" s="139"/>
      <c r="G1350" s="69"/>
      <c r="H1350" s="69"/>
      <c r="I1350" s="81"/>
      <c r="J1350" s="64"/>
      <c r="K1350" s="70"/>
      <c r="L1350" s="117"/>
      <c r="M1350" s="118"/>
      <c r="N1350" s="119"/>
      <c r="O1350" s="120"/>
      <c r="P1350" s="7">
        <f t="shared" si="214"/>
        <v>1416</v>
      </c>
      <c r="Q1350" s="8">
        <f t="shared" ref="Q1350" si="216">+Q1321</f>
        <v>1354</v>
      </c>
    </row>
    <row r="1351" spans="1:17" s="9" customFormat="1" ht="15.75" thickBot="1" x14ac:dyDescent="0.3">
      <c r="A1351" s="1"/>
      <c r="B1351" s="140" t="s">
        <v>26</v>
      </c>
      <c r="C1351" s="141"/>
      <c r="D1351" s="141"/>
      <c r="E1351" s="142"/>
      <c r="F1351" s="143">
        <v>0</v>
      </c>
      <c r="G1351" s="144" t="s">
        <v>26</v>
      </c>
      <c r="H1351" s="143">
        <v>0</v>
      </c>
      <c r="I1351" s="143">
        <v>0</v>
      </c>
      <c r="J1351" s="64"/>
      <c r="K1351" s="145" t="s">
        <v>26</v>
      </c>
      <c r="L1351" s="146" t="s">
        <v>26</v>
      </c>
      <c r="M1351" s="147" t="s">
        <v>26</v>
      </c>
      <c r="N1351" s="143">
        <v>0</v>
      </c>
      <c r="O1351" s="143">
        <v>0</v>
      </c>
      <c r="P1351" s="7">
        <f t="shared" si="214"/>
        <v>1417</v>
      </c>
      <c r="Q1351" s="8"/>
    </row>
    <row r="1352" spans="1:17" s="9" customFormat="1" ht="16.5" thickTop="1" thickBot="1" x14ac:dyDescent="0.3">
      <c r="A1352" s="1"/>
      <c r="B1352" s="101"/>
      <c r="C1352" s="101"/>
      <c r="D1352" s="101"/>
      <c r="E1352" s="101"/>
      <c r="F1352" s="101"/>
      <c r="G1352" s="101"/>
      <c r="H1352" s="128" t="s">
        <v>53</v>
      </c>
      <c r="I1352" s="103">
        <f>SUM(I1350:I1351)</f>
        <v>0</v>
      </c>
      <c r="J1352" s="28"/>
      <c r="K1352" s="148">
        <f>SUM(K1350:K1351)</f>
        <v>0</v>
      </c>
      <c r="L1352" s="149"/>
      <c r="M1352" s="150"/>
      <c r="N1352" s="151"/>
      <c r="O1352" s="148">
        <f>SUM(O1350:O1351)</f>
        <v>0</v>
      </c>
      <c r="P1352" s="7">
        <f t="shared" si="214"/>
        <v>1418</v>
      </c>
      <c r="Q1352" s="8"/>
    </row>
    <row r="1353" spans="1:17" s="9" customFormat="1" ht="16.5" thickTop="1" thickBot="1" x14ac:dyDescent="0.3">
      <c r="A1353" s="1"/>
      <c r="B1353" s="28"/>
      <c r="C1353" s="28"/>
      <c r="D1353" s="28"/>
      <c r="E1353" s="152"/>
      <c r="F1353" s="152"/>
      <c r="G1353" s="152"/>
      <c r="H1353" s="153"/>
      <c r="I1353" s="154"/>
      <c r="J1353" s="28"/>
      <c r="K1353" s="155"/>
      <c r="L1353" s="156"/>
      <c r="M1353" s="156"/>
      <c r="N1353" s="156"/>
      <c r="O1353" s="157"/>
      <c r="P1353" s="7">
        <f t="shared" si="214"/>
        <v>1419</v>
      </c>
      <c r="Q1353" s="8"/>
    </row>
    <row r="1354" spans="1:17" s="9" customFormat="1" ht="16.5" customHeight="1" thickTop="1" thickBot="1" x14ac:dyDescent="0.3">
      <c r="A1354" s="1"/>
      <c r="B1354" s="28"/>
      <c r="C1354" s="28"/>
      <c r="D1354" s="158"/>
      <c r="E1354" s="159" t="s">
        <v>54</v>
      </c>
      <c r="F1354" s="159"/>
      <c r="G1354" s="159"/>
      <c r="H1354" s="159"/>
      <c r="I1354" s="160">
        <f>I1302+I1318+I1347+I1352</f>
        <v>356.12599999999998</v>
      </c>
      <c r="J1354" s="28"/>
      <c r="K1354" s="161"/>
      <c r="L1354" s="162"/>
      <c r="M1354" s="162"/>
      <c r="N1354" s="162"/>
      <c r="O1354" s="163"/>
      <c r="P1354" s="7">
        <f t="shared" si="214"/>
        <v>1420</v>
      </c>
      <c r="Q1354" s="8"/>
    </row>
    <row r="1355" spans="1:17" s="9" customFormat="1" ht="16.5" thickTop="1" thickBot="1" x14ac:dyDescent="0.3">
      <c r="A1355" s="1"/>
      <c r="B1355" s="28"/>
      <c r="C1355" s="28"/>
      <c r="D1355" s="158"/>
      <c r="E1355" s="164" t="s">
        <v>55</v>
      </c>
      <c r="F1355" s="164"/>
      <c r="G1355" s="164"/>
      <c r="H1355" s="165">
        <v>0.2</v>
      </c>
      <c r="I1355" s="166">
        <f>I1354*H1355</f>
        <v>71.225200000000001</v>
      </c>
      <c r="J1355" s="28"/>
      <c r="K1355" s="167"/>
      <c r="L1355" s="168"/>
      <c r="M1355" s="168"/>
      <c r="N1355" s="168"/>
      <c r="O1355" s="169"/>
      <c r="P1355" s="7">
        <f t="shared" si="214"/>
        <v>1421</v>
      </c>
      <c r="Q1355" s="8"/>
    </row>
    <row r="1356" spans="1:17" s="9" customFormat="1" ht="16.5" thickTop="1" thickBot="1" x14ac:dyDescent="0.3">
      <c r="A1356" s="1"/>
      <c r="B1356" s="28"/>
      <c r="C1356" s="28"/>
      <c r="D1356" s="158"/>
      <c r="E1356" s="170" t="s">
        <v>56</v>
      </c>
      <c r="F1356" s="170"/>
      <c r="G1356" s="170"/>
      <c r="H1356" s="171">
        <v>0</v>
      </c>
      <c r="I1356" s="166">
        <v>0</v>
      </c>
      <c r="J1356" s="28"/>
      <c r="K1356" s="172">
        <f>+K1302+K1318+K1347+K1352</f>
        <v>1</v>
      </c>
      <c r="L1356" s="173"/>
      <c r="M1356" s="174"/>
      <c r="N1356" s="175"/>
      <c r="O1356" s="172">
        <f>+O1302+O1318+O1347+O1352</f>
        <v>0</v>
      </c>
      <c r="P1356" s="7">
        <f t="shared" si="214"/>
        <v>1422</v>
      </c>
      <c r="Q1356" s="8"/>
    </row>
    <row r="1357" spans="1:17" s="9" customFormat="1" ht="16.5" thickTop="1" thickBot="1" x14ac:dyDescent="0.3">
      <c r="A1357" s="1"/>
      <c r="B1357" s="28" t="s">
        <v>27</v>
      </c>
      <c r="C1357" s="28"/>
      <c r="D1357" s="158"/>
      <c r="E1357" s="170" t="s">
        <v>57</v>
      </c>
      <c r="F1357" s="170"/>
      <c r="G1357" s="170"/>
      <c r="H1357" s="170"/>
      <c r="I1357" s="166">
        <f>+I1354+I1355</f>
        <v>427.35119999999995</v>
      </c>
      <c r="J1357" s="28"/>
      <c r="K1357" s="176" t="s">
        <v>58</v>
      </c>
      <c r="L1357" s="177"/>
      <c r="M1357" s="178"/>
      <c r="N1357" s="179"/>
      <c r="O1357" s="176" t="s">
        <v>59</v>
      </c>
      <c r="P1357" s="7">
        <f t="shared" si="214"/>
        <v>1423</v>
      </c>
      <c r="Q1357" s="8"/>
    </row>
    <row r="1358" spans="1:17" s="9" customFormat="1" ht="16.5" thickTop="1" thickBot="1" x14ac:dyDescent="0.3">
      <c r="A1358" s="1"/>
      <c r="B1358" s="28" t="s">
        <v>27</v>
      </c>
      <c r="C1358" s="28"/>
      <c r="D1358" s="158"/>
      <c r="E1358" s="180" t="s">
        <v>60</v>
      </c>
      <c r="F1358" s="181"/>
      <c r="G1358" s="181"/>
      <c r="H1358" s="182"/>
      <c r="I1358" s="183">
        <f>ROUND(I1357,2)</f>
        <v>427.35</v>
      </c>
      <c r="J1358" s="152"/>
      <c r="K1358" s="184"/>
      <c r="L1358" s="185"/>
      <c r="M1358" s="184"/>
      <c r="N1358" s="185"/>
      <c r="O1358" s="185"/>
      <c r="P1358" s="7">
        <f t="shared" si="214"/>
        <v>1424</v>
      </c>
      <c r="Q1358" s="8"/>
    </row>
    <row r="1359" spans="1:17" s="9" customFormat="1" ht="15.75" thickTop="1" x14ac:dyDescent="0.25">
      <c r="A1359" s="1"/>
      <c r="B1359" s="5"/>
      <c r="C1359" s="5"/>
      <c r="D1359" s="28"/>
      <c r="E1359" s="101"/>
      <c r="F1359" s="101"/>
      <c r="G1359" s="101"/>
      <c r="H1359" s="186"/>
      <c r="I1359" s="101"/>
      <c r="J1359" s="28"/>
      <c r="K1359" s="14"/>
      <c r="L1359" s="15"/>
      <c r="M1359" s="14"/>
      <c r="N1359" s="15"/>
      <c r="O1359" s="15"/>
      <c r="P1359" s="7">
        <f t="shared" si="214"/>
        <v>1425</v>
      </c>
      <c r="Q1359" s="8"/>
    </row>
    <row r="1360" spans="1:17" s="9" customFormat="1" x14ac:dyDescent="0.25">
      <c r="A1360" s="1"/>
      <c r="B1360" s="5"/>
      <c r="C1360" s="5"/>
      <c r="D1360" s="28"/>
      <c r="E1360" s="101"/>
      <c r="F1360" s="101"/>
      <c r="G1360" s="101"/>
      <c r="H1360" s="186"/>
      <c r="I1360" s="101"/>
      <c r="J1360" s="28"/>
      <c r="K1360" s="14"/>
      <c r="L1360" s="15"/>
      <c r="M1360" s="14"/>
      <c r="N1360" s="15"/>
      <c r="O1360" s="15"/>
      <c r="P1360" s="7">
        <f t="shared" si="214"/>
        <v>1426</v>
      </c>
      <c r="Q1360" s="8"/>
    </row>
    <row r="1361" spans="1:17" s="9" customFormat="1" ht="15.75" thickBot="1" x14ac:dyDescent="0.3">
      <c r="A1361" s="1"/>
      <c r="B1361" s="2"/>
      <c r="C1361" s="2"/>
      <c r="D1361" s="2"/>
      <c r="E1361" s="2"/>
      <c r="F1361" s="2"/>
      <c r="G1361" s="2"/>
      <c r="H1361" s="3"/>
      <c r="I1361" s="4"/>
      <c r="J1361" s="5"/>
      <c r="K1361" s="6"/>
      <c r="L1361" s="6"/>
      <c r="M1361" s="6"/>
      <c r="N1361" s="6"/>
      <c r="O1361" s="6"/>
      <c r="P1361" s="7"/>
      <c r="Q1361" s="8"/>
    </row>
    <row r="1362" spans="1:17" s="9" customFormat="1" ht="16.5" thickTop="1" thickBot="1" x14ac:dyDescent="0.3">
      <c r="A1362" s="1"/>
      <c r="B1362" s="10" t="s">
        <v>0</v>
      </c>
      <c r="C1362" s="11" t="str">
        <f>'[1]PRESUPUESTO REFERENCIAL'!$B$6</f>
        <v>CONSTRUCCIÓN DEL MALECÓN EN LA PARROQUIA URBANA SATÉLITE LA AURORA</v>
      </c>
      <c r="D1362" s="12"/>
      <c r="E1362" s="12"/>
      <c r="F1362" s="12"/>
      <c r="G1362" s="12"/>
      <c r="H1362" s="12"/>
      <c r="I1362" s="13"/>
      <c r="J1362" s="5"/>
      <c r="K1362" s="14"/>
      <c r="L1362" s="14"/>
      <c r="M1362" s="14"/>
      <c r="N1362" s="14"/>
      <c r="O1362" s="15"/>
      <c r="P1362" s="7"/>
      <c r="Q1362" s="8"/>
    </row>
    <row r="1363" spans="1:17" s="9" customFormat="1" ht="15.75" thickTop="1" x14ac:dyDescent="0.25">
      <c r="A1363" s="1"/>
      <c r="B1363" s="16" t="s">
        <v>1</v>
      </c>
      <c r="C1363" s="17"/>
      <c r="D1363" s="17"/>
      <c r="E1363" s="17"/>
      <c r="F1363" s="17"/>
      <c r="G1363" s="17"/>
      <c r="H1363" s="17"/>
      <c r="I1363" s="18"/>
      <c r="J1363" s="5"/>
      <c r="K1363" s="14"/>
      <c r="L1363" s="14"/>
      <c r="M1363" s="14"/>
      <c r="N1363" s="14"/>
      <c r="O1363" s="15"/>
      <c r="P1363" s="7"/>
      <c r="Q1363" s="8"/>
    </row>
    <row r="1364" spans="1:17" s="9" customFormat="1" x14ac:dyDescent="0.25">
      <c r="A1364" s="1"/>
      <c r="B1364" s="5"/>
      <c r="C1364" s="5"/>
      <c r="D1364" s="5"/>
      <c r="E1364" s="5"/>
      <c r="F1364" s="5"/>
      <c r="G1364" s="19"/>
      <c r="H1364" s="19"/>
      <c r="I1364" s="19"/>
      <c r="J1364" s="5"/>
      <c r="K1364" s="14"/>
      <c r="L1364" s="14"/>
      <c r="M1364" s="14"/>
      <c r="N1364" s="14"/>
      <c r="O1364" s="15"/>
      <c r="P1364" s="7"/>
      <c r="Q1364" s="8"/>
    </row>
    <row r="1365" spans="1:17" s="9" customFormat="1" x14ac:dyDescent="0.25">
      <c r="A1365" s="1"/>
      <c r="B1365" s="5"/>
      <c r="C1365" s="20" t="s">
        <v>2</v>
      </c>
      <c r="D1365" s="21" t="s">
        <v>3</v>
      </c>
      <c r="E1365" s="22"/>
      <c r="F1365" s="22"/>
      <c r="G1365" s="19"/>
      <c r="H1365" s="19"/>
      <c r="I1365" s="19"/>
      <c r="J1365" s="5"/>
      <c r="K1365" s="14"/>
      <c r="L1365" s="14"/>
      <c r="M1365" s="14"/>
      <c r="N1365" s="14"/>
      <c r="O1365" s="15"/>
      <c r="P1365" s="7"/>
      <c r="Q1365" s="8"/>
    </row>
    <row r="1366" spans="1:17" s="9" customFormat="1" x14ac:dyDescent="0.25">
      <c r="A1366" s="1"/>
      <c r="B1366" s="5"/>
      <c r="C1366" s="20" t="s">
        <v>4</v>
      </c>
      <c r="D1366" s="21" t="s">
        <v>5</v>
      </c>
      <c r="E1366" s="5"/>
      <c r="F1366" s="5"/>
      <c r="G1366" s="19"/>
      <c r="H1366" s="19"/>
      <c r="I1366" s="19"/>
      <c r="J1366" s="5"/>
      <c r="K1366" s="14"/>
      <c r="L1366" s="14"/>
      <c r="M1366" s="14"/>
      <c r="N1366" s="14"/>
      <c r="O1366" s="15"/>
      <c r="P1366" s="7"/>
      <c r="Q1366" s="8"/>
    </row>
    <row r="1367" spans="1:17" s="9" customFormat="1" x14ac:dyDescent="0.25">
      <c r="A1367" s="1"/>
      <c r="B1367" s="23"/>
      <c r="C1367" s="2"/>
      <c r="D1367" s="24"/>
      <c r="E1367" s="2"/>
      <c r="F1367" s="2"/>
      <c r="G1367" s="19"/>
      <c r="H1367" s="19"/>
      <c r="I1367" s="19"/>
      <c r="J1367" s="5"/>
      <c r="K1367" s="14"/>
      <c r="L1367" s="14"/>
      <c r="M1367" s="14"/>
      <c r="N1367" s="14"/>
      <c r="O1367" s="15"/>
      <c r="P1367" s="7"/>
      <c r="Q1367" s="8"/>
    </row>
    <row r="1368" spans="1:17" s="9" customFormat="1" ht="15.75" thickBot="1" x14ac:dyDescent="0.3">
      <c r="A1368" s="1"/>
      <c r="B1368" s="25" t="s">
        <v>6</v>
      </c>
      <c r="C1368" s="26"/>
      <c r="D1368" s="26"/>
      <c r="E1368" s="26"/>
      <c r="F1368" s="26"/>
      <c r="G1368" s="26"/>
      <c r="H1368" s="26"/>
      <c r="I1368" s="27"/>
      <c r="J1368" s="28"/>
      <c r="K1368" s="29"/>
      <c r="L1368" s="30"/>
      <c r="M1368" s="30"/>
      <c r="N1368" s="30"/>
      <c r="O1368" s="31"/>
      <c r="P1368" s="7"/>
      <c r="Q1368" s="8"/>
    </row>
    <row r="1369" spans="1:17" s="9" customFormat="1" ht="15.75" customHeight="1" thickTop="1" x14ac:dyDescent="0.25">
      <c r="A1369" s="1"/>
      <c r="B1369" s="32"/>
      <c r="C1369" s="33"/>
      <c r="D1369" s="34"/>
      <c r="E1369" s="34"/>
      <c r="F1369" s="34"/>
      <c r="G1369" s="34"/>
      <c r="H1369" s="35"/>
      <c r="I1369" s="36" t="s">
        <v>7</v>
      </c>
      <c r="J1369" s="37"/>
      <c r="K1369" s="38" t="s">
        <v>8</v>
      </c>
      <c r="L1369" s="39"/>
      <c r="M1369" s="39"/>
      <c r="N1369" s="39"/>
      <c r="O1369" s="40"/>
      <c r="P1369" s="7"/>
      <c r="Q1369" s="8"/>
    </row>
    <row r="1370" spans="1:17" s="9" customFormat="1" x14ac:dyDescent="0.25">
      <c r="A1370" s="1"/>
      <c r="B1370" s="41" t="s">
        <v>9</v>
      </c>
      <c r="C1370" s="42">
        <f>+'[1]PRESUPUESTO REFERENCIAL'!B1140</f>
        <v>1017</v>
      </c>
      <c r="D1370" s="43"/>
      <c r="E1370" s="41" t="s">
        <v>10</v>
      </c>
      <c r="F1370" s="44" t="str">
        <f>+'[1]PRESUPUESTO REFERENCIAL'!D1140</f>
        <v>u</v>
      </c>
      <c r="G1370" s="45"/>
      <c r="H1370" s="46" t="s">
        <v>11</v>
      </c>
      <c r="I1370" s="47">
        <v>4</v>
      </c>
      <c r="J1370" s="37"/>
      <c r="K1370" s="48"/>
      <c r="L1370" s="49"/>
      <c r="M1370" s="49"/>
      <c r="N1370" s="49"/>
      <c r="O1370" s="50"/>
      <c r="P1370" s="7"/>
      <c r="Q1370" s="8"/>
    </row>
    <row r="1371" spans="1:17" s="9" customFormat="1" ht="15.75" thickBot="1" x14ac:dyDescent="0.3">
      <c r="A1371" s="1"/>
      <c r="B1371" s="51" t="s">
        <v>12</v>
      </c>
      <c r="C1371" s="52" t="str">
        <f>+'[1]PRESUPUESTO REFERENCIAL'!C1140</f>
        <v>UNIDAD UPS 1,5 KVA - ON LINE</v>
      </c>
      <c r="D1371" s="53"/>
      <c r="E1371" s="53"/>
      <c r="F1371" s="53"/>
      <c r="G1371" s="53"/>
      <c r="H1371" s="53"/>
      <c r="I1371" s="54"/>
      <c r="J1371" s="28"/>
      <c r="K1371" s="55"/>
      <c r="L1371" s="56"/>
      <c r="M1371" s="56"/>
      <c r="N1371" s="56"/>
      <c r="O1371" s="57"/>
      <c r="P1371" s="7"/>
      <c r="Q1371" s="8"/>
    </row>
    <row r="1372" spans="1:17" s="9" customFormat="1" ht="16.5" customHeight="1" thickTop="1" thickBot="1" x14ac:dyDescent="0.3">
      <c r="A1372" s="1"/>
      <c r="B1372" s="58" t="s">
        <v>13</v>
      </c>
      <c r="C1372" s="59"/>
      <c r="D1372" s="59"/>
      <c r="E1372" s="59"/>
      <c r="F1372" s="59"/>
      <c r="G1372" s="59"/>
      <c r="H1372" s="59"/>
      <c r="I1372" s="59"/>
      <c r="J1372" s="60"/>
      <c r="K1372" s="61" t="s">
        <v>14</v>
      </c>
      <c r="L1372" s="61" t="s">
        <v>15</v>
      </c>
      <c r="M1372" s="61" t="s">
        <v>16</v>
      </c>
      <c r="N1372" s="61" t="s">
        <v>17</v>
      </c>
      <c r="O1372" s="61" t="s">
        <v>18</v>
      </c>
      <c r="P1372" s="7"/>
      <c r="Q1372" s="8"/>
    </row>
    <row r="1373" spans="1:17" s="9" customFormat="1" ht="22.5" thickTop="1" thickBot="1" x14ac:dyDescent="0.3">
      <c r="A1373" s="1"/>
      <c r="B1373" s="62" t="s">
        <v>19</v>
      </c>
      <c r="C1373" s="62"/>
      <c r="D1373" s="62"/>
      <c r="E1373" s="63" t="s">
        <v>20</v>
      </c>
      <c r="F1373" s="63" t="s">
        <v>21</v>
      </c>
      <c r="G1373" s="63" t="s">
        <v>22</v>
      </c>
      <c r="H1373" s="63" t="s">
        <v>23</v>
      </c>
      <c r="I1373" s="63" t="s">
        <v>24</v>
      </c>
      <c r="J1373" s="64"/>
      <c r="K1373" s="61"/>
      <c r="L1373" s="61"/>
      <c r="M1373" s="61"/>
      <c r="N1373" s="61"/>
      <c r="O1373" s="61"/>
      <c r="P1373" s="7">
        <f t="shared" ref="P1373" si="217">ROW(A1374)+65</f>
        <v>1439</v>
      </c>
      <c r="Q1373" s="8"/>
    </row>
    <row r="1374" spans="1:17" s="9" customFormat="1" ht="16.5" customHeight="1" thickTop="1" thickBot="1" x14ac:dyDescent="0.3">
      <c r="A1374" s="1" t="s">
        <v>25</v>
      </c>
      <c r="B1374" s="65" t="str">
        <f>INDEX([1]EQUIPOS!$A$3:$I$326,MATCH('APUS2 (1001 - 1053)'!A1374,[1]EQUIPOS!$A$3:$A$326,0),2)</f>
        <v>HERRAMIENTA MENOR (5% MO)</v>
      </c>
      <c r="C1374" s="66"/>
      <c r="D1374" s="67"/>
      <c r="E1374" s="68" t="s">
        <v>26</v>
      </c>
      <c r="F1374" s="68">
        <v>0.05</v>
      </c>
      <c r="G1374" s="68" t="s">
        <v>27</v>
      </c>
      <c r="H1374" s="68" t="s">
        <v>26</v>
      </c>
      <c r="I1374" s="69">
        <f>(I1403*5%)</f>
        <v>4.45</v>
      </c>
      <c r="J1374" s="64"/>
      <c r="K1374" s="70">
        <f>((I1374*100%)/$I$1439)</f>
        <v>8.0813583946245347E-3</v>
      </c>
      <c r="L1374" s="71">
        <f>INDEX([1]EQUIPOS!$A$3:$I$326,MATCH('APUS2 (1001 - 1053)'!A1374,[1]EQUIPOS!$A$3:$A$326,0),6)</f>
        <v>4292100117</v>
      </c>
      <c r="M1374" s="72" t="str">
        <f>INDEX([1]EQUIPOS!$A$3:$I$326,MATCH('APUS2 (1001 - 1053)'!A1374,[1]EQUIPOS!$A$3:$A$326,0),7)</f>
        <v>NP</v>
      </c>
      <c r="N1374" s="73">
        <f>INDEX([1]EQUIPOS!$A$3:$I$326,MATCH('APUS2 (1001 - 1053)'!A1374,[1]EQUIPOS!$A$3:$A$326,0),8)</f>
        <v>0</v>
      </c>
      <c r="O1374" s="74">
        <f>INDEX([1]EQUIPOS!$A$3:$I$326,MATCH('APUS2 (1001 - 1053)'!A1374,[1]EQUIPOS!$A$3:$A$326,0),9)</f>
        <v>0</v>
      </c>
      <c r="P1374" s="7">
        <f t="shared" ref="P1374:P1437" si="218">+P1373+1</f>
        <v>1440</v>
      </c>
      <c r="Q1374" s="8">
        <f t="shared" ref="Q1374" si="219">IF($A1374=0," ",$P1373)</f>
        <v>1439</v>
      </c>
    </row>
    <row r="1375" spans="1:17" s="9" customFormat="1" ht="16.5" customHeight="1" thickTop="1" thickBot="1" x14ac:dyDescent="0.3">
      <c r="A1375" s="1" t="s">
        <v>75</v>
      </c>
      <c r="B1375" s="75" t="str">
        <f>INDEX([1]EQUIPOS!$A$3:$I$326,MATCH('APUS2 (1001 - 1053)'!A1375,[1]EQUIPOS!$A$3:$A$326,0),2)</f>
        <v>HERRAMIENTA ESPECIAL</v>
      </c>
      <c r="C1375" s="76"/>
      <c r="D1375" s="77"/>
      <c r="E1375" s="78">
        <v>1</v>
      </c>
      <c r="F1375" s="79">
        <f>INDEX([1]EQUIPOS!$A$3:$I$326,MATCH('APUS2 (1001 - 1053)'!A1375,[1]EQUIPOS!$A$3:$A$326,0),5)</f>
        <v>0.3</v>
      </c>
      <c r="G1375" s="79">
        <f>+E1375*F1375</f>
        <v>0.3</v>
      </c>
      <c r="H1375" s="80">
        <f>I1370</f>
        <v>4</v>
      </c>
      <c r="I1375" s="81">
        <f>(G1375*H1375)</f>
        <v>1.2</v>
      </c>
      <c r="J1375" s="64"/>
      <c r="K1375" s="70">
        <f t="shared" ref="K1375:K1376" si="220">((I1375*100%)/$I$1439)</f>
        <v>2.1792427131571779E-3</v>
      </c>
      <c r="L1375" s="82">
        <f>INDEX([1]EQUIPOS!$A$3:$I$326,MATCH('APUS2 (1001 - 1053)'!A1375,[1]EQUIPOS!$A$3:$A$326,0),6)</f>
        <v>4299217233</v>
      </c>
      <c r="M1375" s="83" t="str">
        <f>INDEX([1]EQUIPOS!$A$3:$I$326,MATCH('APUS2 (1001 - 1053)'!A1375,[1]EQUIPOS!$A$3:$A$326,0),7)</f>
        <v>NP</v>
      </c>
      <c r="N1375" s="84">
        <f>INDEX([1]EQUIPOS!$A$3:$I$326,MATCH('APUS2 (1001 - 1053)'!A1375,[1]EQUIPOS!$A$3:$A$326,0),8)</f>
        <v>0</v>
      </c>
      <c r="O1375" s="85">
        <f>INDEX([1]EQUIPOS!$A$3:$I$326,MATCH('APUS2 (1001 - 1053)'!A1375,[1]EQUIPOS!$A$3:$A$326,0),9)</f>
        <v>0</v>
      </c>
      <c r="P1375" s="7">
        <f t="shared" si="218"/>
        <v>1441</v>
      </c>
      <c r="Q1375" s="8">
        <f t="shared" ref="Q1375" si="221">+$Q1374</f>
        <v>1439</v>
      </c>
    </row>
    <row r="1376" spans="1:17" s="9" customFormat="1" ht="16.5" thickTop="1" thickBot="1" x14ac:dyDescent="0.3">
      <c r="A1376" s="1" t="s">
        <v>76</v>
      </c>
      <c r="B1376" s="75" t="str">
        <f>INDEX([1]EQUIPOS!$A$3:$I$326,MATCH('APUS2 (1001 - 1053)'!A1376,[1]EQUIPOS!$A$3:$A$326,0),2)</f>
        <v>EQUIPO DE PROTECCION PERSONAL</v>
      </c>
      <c r="C1376" s="76"/>
      <c r="D1376" s="77"/>
      <c r="E1376" s="78">
        <v>3</v>
      </c>
      <c r="F1376" s="79">
        <f>INDEX([1]EQUIPOS!$A$3:$I$326,MATCH('APUS2 (1001 - 1053)'!A1376,[1]EQUIPOS!$A$3:$A$326,0),5)</f>
        <v>0.5</v>
      </c>
      <c r="G1376" s="79">
        <f t="shared" ref="G1376" si="222">+E1376*F1376</f>
        <v>1.5</v>
      </c>
      <c r="H1376" s="80">
        <f>I1370</f>
        <v>4</v>
      </c>
      <c r="I1376" s="81">
        <f>(G1376*H1376)</f>
        <v>6</v>
      </c>
      <c r="J1376" s="64"/>
      <c r="K1376" s="70">
        <f t="shared" si="220"/>
        <v>1.089621356578589E-2</v>
      </c>
      <c r="L1376" s="82">
        <f>INDEX([1]EQUIPOS!$A$3:$I$326,MATCH('APUS2 (1001 - 1053)'!A1376,[1]EQUIPOS!$A$3:$A$326,0),6)</f>
        <v>4817001110</v>
      </c>
      <c r="M1376" s="83" t="str">
        <f>INDEX([1]EQUIPOS!$A$3:$I$326,MATCH('APUS2 (1001 - 1053)'!A1376,[1]EQUIPOS!$A$3:$A$326,0),7)</f>
        <v>NP</v>
      </c>
      <c r="N1376" s="84">
        <f>INDEX([1]EQUIPOS!$A$3:$I$326,MATCH('APUS2 (1001 - 1053)'!A1376,[1]EQUIPOS!$A$3:$A$326,0),8)</f>
        <v>0</v>
      </c>
      <c r="O1376" s="85">
        <f>INDEX([1]EQUIPOS!$A$3:$I$326,MATCH('APUS2 (1001 - 1053)'!A1376,[1]EQUIPOS!$A$3:$A$326,0),9)</f>
        <v>0</v>
      </c>
      <c r="P1376" s="7">
        <f t="shared" si="218"/>
        <v>1442</v>
      </c>
      <c r="Q1376" s="8"/>
    </row>
    <row r="1377" spans="1:17" s="9" customFormat="1" ht="16.5" thickTop="1" thickBot="1" x14ac:dyDescent="0.3">
      <c r="A1377" s="1"/>
      <c r="B1377" s="75"/>
      <c r="C1377" s="76"/>
      <c r="D1377" s="77"/>
      <c r="E1377" s="78"/>
      <c r="F1377" s="79"/>
      <c r="G1377" s="79"/>
      <c r="H1377" s="80"/>
      <c r="I1377" s="81"/>
      <c r="J1377" s="64"/>
      <c r="K1377" s="70"/>
      <c r="L1377" s="82"/>
      <c r="M1377" s="83"/>
      <c r="N1377" s="84"/>
      <c r="O1377" s="85"/>
      <c r="P1377" s="7">
        <f t="shared" si="218"/>
        <v>1443</v>
      </c>
      <c r="Q1377" s="8"/>
    </row>
    <row r="1378" spans="1:17" s="9" customFormat="1" ht="16.5" thickTop="1" thickBot="1" x14ac:dyDescent="0.3">
      <c r="A1378" s="1"/>
      <c r="B1378" s="75"/>
      <c r="C1378" s="76"/>
      <c r="D1378" s="77"/>
      <c r="E1378" s="78"/>
      <c r="F1378" s="79"/>
      <c r="G1378" s="79"/>
      <c r="H1378" s="80"/>
      <c r="I1378" s="81"/>
      <c r="J1378" s="64"/>
      <c r="K1378" s="70"/>
      <c r="L1378" s="82"/>
      <c r="M1378" s="83"/>
      <c r="N1378" s="84"/>
      <c r="O1378" s="85"/>
      <c r="P1378" s="7">
        <f t="shared" si="218"/>
        <v>1444</v>
      </c>
      <c r="Q1378" s="8"/>
    </row>
    <row r="1379" spans="1:17" s="9" customFormat="1" ht="16.5" thickTop="1" thickBot="1" x14ac:dyDescent="0.3">
      <c r="A1379" s="1"/>
      <c r="B1379" s="75"/>
      <c r="C1379" s="76"/>
      <c r="D1379" s="77"/>
      <c r="E1379" s="78"/>
      <c r="F1379" s="79"/>
      <c r="G1379" s="86"/>
      <c r="H1379" s="80"/>
      <c r="I1379" s="81"/>
      <c r="J1379" s="64"/>
      <c r="K1379" s="87"/>
      <c r="L1379" s="82"/>
      <c r="M1379" s="83"/>
      <c r="N1379" s="84"/>
      <c r="O1379" s="85"/>
      <c r="P1379" s="7">
        <f t="shared" si="218"/>
        <v>1445</v>
      </c>
      <c r="Q1379" s="8"/>
    </row>
    <row r="1380" spans="1:17" s="9" customFormat="1" ht="16.5" thickTop="1" thickBot="1" x14ac:dyDescent="0.3">
      <c r="A1380" s="1"/>
      <c r="B1380" s="75"/>
      <c r="C1380" s="76"/>
      <c r="D1380" s="77"/>
      <c r="E1380" s="78"/>
      <c r="F1380" s="79"/>
      <c r="G1380" s="86"/>
      <c r="H1380" s="80"/>
      <c r="I1380" s="81"/>
      <c r="J1380" s="64"/>
      <c r="K1380" s="87"/>
      <c r="L1380" s="82"/>
      <c r="M1380" s="83"/>
      <c r="N1380" s="84"/>
      <c r="O1380" s="85"/>
      <c r="P1380" s="7">
        <f t="shared" si="218"/>
        <v>1446</v>
      </c>
      <c r="Q1380" s="8"/>
    </row>
    <row r="1381" spans="1:17" s="9" customFormat="1" ht="16.5" thickTop="1" thickBot="1" x14ac:dyDescent="0.3">
      <c r="A1381" s="1"/>
      <c r="B1381" s="75"/>
      <c r="C1381" s="76"/>
      <c r="D1381" s="77"/>
      <c r="E1381" s="78"/>
      <c r="F1381" s="79"/>
      <c r="G1381" s="86"/>
      <c r="H1381" s="80"/>
      <c r="I1381" s="81"/>
      <c r="J1381" s="64"/>
      <c r="K1381" s="87"/>
      <c r="L1381" s="82"/>
      <c r="M1381" s="83"/>
      <c r="N1381" s="84"/>
      <c r="O1381" s="85"/>
      <c r="P1381" s="7">
        <f t="shared" si="218"/>
        <v>1447</v>
      </c>
      <c r="Q1381" s="8"/>
    </row>
    <row r="1382" spans="1:17" s="9" customFormat="1" ht="16.5" thickTop="1" thickBot="1" x14ac:dyDescent="0.3">
      <c r="A1382" s="1"/>
      <c r="B1382" s="75"/>
      <c r="C1382" s="76"/>
      <c r="D1382" s="77"/>
      <c r="E1382" s="78"/>
      <c r="F1382" s="79"/>
      <c r="G1382" s="86"/>
      <c r="H1382" s="80"/>
      <c r="I1382" s="81"/>
      <c r="J1382" s="64"/>
      <c r="K1382" s="87"/>
      <c r="L1382" s="82"/>
      <c r="M1382" s="83"/>
      <c r="N1382" s="84"/>
      <c r="O1382" s="85"/>
      <c r="P1382" s="7">
        <f t="shared" si="218"/>
        <v>1448</v>
      </c>
      <c r="Q1382" s="8"/>
    </row>
    <row r="1383" spans="1:17" s="9" customFormat="1" ht="16.5" thickTop="1" thickBot="1" x14ac:dyDescent="0.3">
      <c r="A1383" s="1"/>
      <c r="B1383" s="75"/>
      <c r="C1383" s="76"/>
      <c r="D1383" s="77"/>
      <c r="E1383" s="78"/>
      <c r="F1383" s="79"/>
      <c r="G1383" s="86"/>
      <c r="H1383" s="80"/>
      <c r="I1383" s="81"/>
      <c r="J1383" s="64"/>
      <c r="K1383" s="87"/>
      <c r="L1383" s="82"/>
      <c r="M1383" s="83"/>
      <c r="N1383" s="84"/>
      <c r="O1383" s="85"/>
      <c r="P1383" s="7">
        <f t="shared" si="218"/>
        <v>1449</v>
      </c>
      <c r="Q1383" s="8"/>
    </row>
    <row r="1384" spans="1:17" s="9" customFormat="1" ht="16.5" thickTop="1" thickBot="1" x14ac:dyDescent="0.3">
      <c r="A1384" s="1"/>
      <c r="B1384" s="75"/>
      <c r="C1384" s="76"/>
      <c r="D1384" s="77"/>
      <c r="E1384" s="78"/>
      <c r="F1384" s="79"/>
      <c r="G1384" s="86"/>
      <c r="H1384" s="80"/>
      <c r="I1384" s="81"/>
      <c r="J1384" s="64"/>
      <c r="K1384" s="87"/>
      <c r="L1384" s="82"/>
      <c r="M1384" s="83"/>
      <c r="N1384" s="84"/>
      <c r="O1384" s="85"/>
      <c r="P1384" s="7">
        <f t="shared" si="218"/>
        <v>1450</v>
      </c>
      <c r="Q1384" s="8"/>
    </row>
    <row r="1385" spans="1:17" s="9" customFormat="1" ht="16.5" thickTop="1" thickBot="1" x14ac:dyDescent="0.3">
      <c r="A1385" s="1"/>
      <c r="B1385" s="75"/>
      <c r="C1385" s="76"/>
      <c r="D1385" s="77"/>
      <c r="E1385" s="78"/>
      <c r="F1385" s="79"/>
      <c r="G1385" s="86"/>
      <c r="H1385" s="80"/>
      <c r="I1385" s="81"/>
      <c r="J1385" s="64"/>
      <c r="K1385" s="87"/>
      <c r="L1385" s="82"/>
      <c r="M1385" s="83"/>
      <c r="N1385" s="84"/>
      <c r="O1385" s="85"/>
      <c r="P1385" s="7">
        <f t="shared" si="218"/>
        <v>1451</v>
      </c>
      <c r="Q1385" s="8"/>
    </row>
    <row r="1386" spans="1:17" s="9" customFormat="1" ht="16.5" thickTop="1" thickBot="1" x14ac:dyDescent="0.3">
      <c r="A1386" s="1"/>
      <c r="B1386" s="88"/>
      <c r="C1386" s="89"/>
      <c r="D1386" s="90"/>
      <c r="E1386" s="91"/>
      <c r="F1386" s="92"/>
      <c r="G1386" s="93"/>
      <c r="H1386" s="94"/>
      <c r="I1386" s="95"/>
      <c r="J1386" s="64"/>
      <c r="K1386" s="96"/>
      <c r="L1386" s="97"/>
      <c r="M1386" s="98"/>
      <c r="N1386" s="99"/>
      <c r="O1386" s="100"/>
      <c r="P1386" s="7">
        <f t="shared" si="218"/>
        <v>1452</v>
      </c>
      <c r="Q1386" s="8"/>
    </row>
    <row r="1387" spans="1:17" s="9" customFormat="1" ht="16.5" thickTop="1" thickBot="1" x14ac:dyDescent="0.3">
      <c r="A1387" s="1"/>
      <c r="B1387" s="101"/>
      <c r="C1387" s="101"/>
      <c r="D1387" s="101"/>
      <c r="E1387" s="101"/>
      <c r="F1387" s="101"/>
      <c r="G1387" s="101"/>
      <c r="H1387" s="102" t="s">
        <v>29</v>
      </c>
      <c r="I1387" s="103">
        <f>SUM(I1374:I1386)</f>
        <v>11.65</v>
      </c>
      <c r="J1387" s="104"/>
      <c r="K1387" s="105">
        <f>SUM(K1374:K1386)</f>
        <v>2.11568146735676E-2</v>
      </c>
      <c r="L1387" s="106"/>
      <c r="M1387" s="107"/>
      <c r="N1387" s="108"/>
      <c r="O1387" s="105">
        <f>SUM(O1374:O1386)</f>
        <v>0</v>
      </c>
      <c r="P1387" s="7">
        <f t="shared" si="218"/>
        <v>1453</v>
      </c>
      <c r="Q1387" s="8"/>
    </row>
    <row r="1388" spans="1:17" s="9" customFormat="1" ht="16.5" customHeight="1" thickTop="1" thickBot="1" x14ac:dyDescent="0.3">
      <c r="A1388" s="1"/>
      <c r="B1388" s="58" t="s">
        <v>30</v>
      </c>
      <c r="C1388" s="109"/>
      <c r="D1388" s="109"/>
      <c r="E1388" s="109"/>
      <c r="F1388" s="109"/>
      <c r="G1388" s="109"/>
      <c r="H1388" s="110"/>
      <c r="I1388" s="111"/>
      <c r="J1388" s="60"/>
      <c r="K1388" s="61" t="s">
        <v>14</v>
      </c>
      <c r="L1388" s="61" t="s">
        <v>15</v>
      </c>
      <c r="M1388" s="61" t="s">
        <v>16</v>
      </c>
      <c r="N1388" s="61" t="s">
        <v>17</v>
      </c>
      <c r="O1388" s="61" t="s">
        <v>18</v>
      </c>
      <c r="P1388" s="7">
        <f t="shared" si="218"/>
        <v>1454</v>
      </c>
      <c r="Q1388" s="8"/>
    </row>
    <row r="1389" spans="1:17" s="9" customFormat="1" ht="22.5" customHeight="1" thickTop="1" thickBot="1" x14ac:dyDescent="0.3">
      <c r="A1389" s="1"/>
      <c r="B1389" s="112" t="s">
        <v>31</v>
      </c>
      <c r="C1389" s="113"/>
      <c r="D1389" s="114"/>
      <c r="E1389" s="115" t="s">
        <v>20</v>
      </c>
      <c r="F1389" s="115" t="s">
        <v>32</v>
      </c>
      <c r="G1389" s="63" t="s">
        <v>33</v>
      </c>
      <c r="H1389" s="116" t="s">
        <v>23</v>
      </c>
      <c r="I1389" s="116" t="s">
        <v>34</v>
      </c>
      <c r="J1389" s="28"/>
      <c r="K1389" s="61"/>
      <c r="L1389" s="61"/>
      <c r="M1389" s="61"/>
      <c r="N1389" s="61"/>
      <c r="O1389" s="61"/>
      <c r="P1389" s="7">
        <f t="shared" si="218"/>
        <v>1455</v>
      </c>
      <c r="Q1389" s="8"/>
    </row>
    <row r="1390" spans="1:17" s="9" customFormat="1" ht="16.5" customHeight="1" thickTop="1" thickBot="1" x14ac:dyDescent="0.3">
      <c r="A1390" s="1" t="s">
        <v>38</v>
      </c>
      <c r="B1390" s="65" t="str">
        <f>INDEX([1]SUELDOS!$B$3:$O$294,MATCH('APUS2 (1001 - 1053)'!A1390,[1]SUELDOS!$B$3:$B$294,0),2)</f>
        <v>PEON</v>
      </c>
      <c r="C1390" s="66"/>
      <c r="D1390" s="67"/>
      <c r="E1390" s="68">
        <v>2</v>
      </c>
      <c r="F1390" s="68">
        <f>INDEX([1]SUELDOS!$B$3:$O$294,MATCH('APUS2 (1001 - 1053)'!A1390,[1]SUELDOS!$B$3:$B$294,0),10)</f>
        <v>4.2300000000000004</v>
      </c>
      <c r="G1390" s="79">
        <f t="shared" ref="G1390:G1393" si="223">+E1390*F1390</f>
        <v>8.4600000000000009</v>
      </c>
      <c r="H1390" s="69">
        <f>I1370</f>
        <v>4</v>
      </c>
      <c r="I1390" s="81">
        <f t="shared" ref="I1390:I1393" si="224">(G1390*H1390)</f>
        <v>33.840000000000003</v>
      </c>
      <c r="J1390" s="64"/>
      <c r="K1390" s="70">
        <f t="shared" ref="K1390:K1393" si="225">((I1390*100%)/$I$1439)</f>
        <v>6.1454644511032427E-2</v>
      </c>
      <c r="L1390" s="117">
        <f>INDEX([1]SUELDOS!$B$3:$O$294,MATCH('APUS2 (1001 - 1053)'!A1390,[1]SUELDOS!$B$3:$B$294,0),11)</f>
        <v>851230012</v>
      </c>
      <c r="M1390" s="118" t="str">
        <f>INDEX([1]SUELDOS!$B$3:$O$294,MATCH('APUS2 (1001 - 1053)'!A1390,[1]SUELDOS!$B$3:$B$294,0),12)</f>
        <v>NP</v>
      </c>
      <c r="N1390" s="119">
        <f>INDEX([1]SUELDOS!$B$3:$O$294,MATCH('APUS2 (1001 - 1053)'!A1390,[1]SUELDOS!$B$3:$B$294,0),13)</f>
        <v>0</v>
      </c>
      <c r="O1390" s="120">
        <f>INDEX([1]SUELDOS!$B$3:$O$294,MATCH('APUS2 (1001 - 1053)'!A1390,[1]SUELDOS!$B$3:$B$294,0),14)</f>
        <v>0</v>
      </c>
      <c r="P1390" s="7">
        <f t="shared" si="218"/>
        <v>1456</v>
      </c>
      <c r="Q1390" s="8">
        <f t="shared" ref="Q1390" si="226">+Q1374</f>
        <v>1439</v>
      </c>
    </row>
    <row r="1391" spans="1:17" s="9" customFormat="1" ht="16.5" customHeight="1" thickTop="1" thickBot="1" x14ac:dyDescent="0.3">
      <c r="A1391" s="1" t="s">
        <v>35</v>
      </c>
      <c r="B1391" s="75" t="str">
        <f>INDEX([1]SUELDOS!$B$3:$O$294,MATCH('APUS2 (1001 - 1053)'!A1391,[1]SUELDOS!$B$3:$B$294,0),2)</f>
        <v xml:space="preserve">ELECTRICISTA O INSTALADOR DE REVESTIMIENTO EN GENERAL </v>
      </c>
      <c r="C1391" s="76"/>
      <c r="D1391" s="77"/>
      <c r="E1391" s="79">
        <v>1</v>
      </c>
      <c r="F1391" s="79">
        <f>INDEX([1]SUELDOS!$B$3:$O$294,MATCH('APUS2 (1001 - 1053)'!A1391,[1]SUELDOS!$B$3:$B$294,0),10)</f>
        <v>4.28</v>
      </c>
      <c r="G1391" s="79">
        <f t="shared" si="223"/>
        <v>4.28</v>
      </c>
      <c r="H1391" s="80">
        <f>I1370</f>
        <v>4</v>
      </c>
      <c r="I1391" s="81">
        <f t="shared" si="224"/>
        <v>17.12</v>
      </c>
      <c r="J1391" s="64"/>
      <c r="K1391" s="70">
        <f t="shared" si="225"/>
        <v>3.1090529374375741E-2</v>
      </c>
      <c r="L1391" s="82">
        <f>INDEX([1]SUELDOS!$B$3:$O$294,MATCH('APUS2 (1001 - 1053)'!A1391,[1]SUELDOS!$B$3:$B$294,0),11)</f>
        <v>546110012</v>
      </c>
      <c r="M1391" s="82" t="str">
        <f>INDEX([1]SUELDOS!$B$3:$O$294,MATCH('APUS2 (1001 - 1053)'!A1391,[1]SUELDOS!$B$3:$B$294,0),12)</f>
        <v>NP</v>
      </c>
      <c r="N1391" s="121">
        <f>INDEX([1]SUELDOS!$B$3:$O$294,MATCH('APUS2 (1001 - 1053)'!A1391,[1]SUELDOS!$B$3:$B$294,0),13)</f>
        <v>0</v>
      </c>
      <c r="O1391" s="85">
        <f>INDEX([1]SUELDOS!$B$3:$O$294,MATCH('APUS2 (1001 - 1053)'!A1391,[1]SUELDOS!$B$3:$B$294,0),14)</f>
        <v>0</v>
      </c>
      <c r="P1391" s="7">
        <f t="shared" si="218"/>
        <v>1457</v>
      </c>
      <c r="Q1391" s="8"/>
    </row>
    <row r="1392" spans="1:17" s="9" customFormat="1" ht="16.5" thickTop="1" thickBot="1" x14ac:dyDescent="0.3">
      <c r="A1392" s="1" t="s">
        <v>36</v>
      </c>
      <c r="B1392" s="75" t="str">
        <f>INDEX([1]SUELDOS!$B$3:$O$294,MATCH('APUS2 (1001 - 1053)'!A1392,[1]SUELDOS!$B$3:$B$294,0),2)</f>
        <v>MAESTRO ELECTRICO/LINIERO/SUBESTACIONES</v>
      </c>
      <c r="C1392" s="76"/>
      <c r="D1392" s="77"/>
      <c r="E1392" s="79">
        <v>1</v>
      </c>
      <c r="F1392" s="79">
        <f>INDEX([1]SUELDOS!$B$3:$O$294,MATCH('APUS2 (1001 - 1053)'!A1392,[1]SUELDOS!$B$3:$B$294,0),10)</f>
        <v>4.75</v>
      </c>
      <c r="G1392" s="79">
        <f t="shared" si="223"/>
        <v>4.75</v>
      </c>
      <c r="H1392" s="80">
        <f>I1370</f>
        <v>4</v>
      </c>
      <c r="I1392" s="81">
        <f t="shared" si="224"/>
        <v>19</v>
      </c>
      <c r="J1392" s="64"/>
      <c r="K1392" s="70">
        <f t="shared" si="225"/>
        <v>3.4504676291655316E-2</v>
      </c>
      <c r="L1392" s="82">
        <f>INDEX([1]SUELDOS!$B$3:$O$294,MATCH('APUS2 (1001 - 1053)'!A1392,[1]SUELDOS!$B$3:$B$294,0),11)</f>
        <v>851230012</v>
      </c>
      <c r="M1392" s="82" t="str">
        <f>INDEX([1]SUELDOS!$B$3:$O$294,MATCH('APUS2 (1001 - 1053)'!A1392,[1]SUELDOS!$B$3:$B$294,0),12)</f>
        <v>NP</v>
      </c>
      <c r="N1392" s="121">
        <f>INDEX([1]SUELDOS!$B$3:$O$294,MATCH('APUS2 (1001 - 1053)'!A1392,[1]SUELDOS!$B$3:$B$294,0),13)</f>
        <v>0</v>
      </c>
      <c r="O1392" s="85">
        <f>INDEX([1]SUELDOS!$B$3:$O$294,MATCH('APUS2 (1001 - 1053)'!A1392,[1]SUELDOS!$B$3:$B$294,0),14)</f>
        <v>0</v>
      </c>
      <c r="P1392" s="7">
        <f t="shared" si="218"/>
        <v>1458</v>
      </c>
      <c r="Q1392" s="8"/>
    </row>
    <row r="1393" spans="1:17" s="9" customFormat="1" ht="16.5" thickTop="1" thickBot="1" x14ac:dyDescent="0.3">
      <c r="A1393" s="1" t="s">
        <v>37</v>
      </c>
      <c r="B1393" s="75" t="str">
        <f>INDEX([1]SUELDOS!$B$3:$O$294,MATCH('APUS2 (1001 - 1053)'!A1393,[1]SUELDOS!$B$3:$B$294,0),2)</f>
        <v>SUPERVISOR ELECTRICO GENERAL / SUPERVISOR SANITARIO GENERAL</v>
      </c>
      <c r="C1393" s="76"/>
      <c r="D1393" s="77"/>
      <c r="E1393" s="79">
        <v>1</v>
      </c>
      <c r="F1393" s="79">
        <f>INDEX([1]SUELDOS!$B$3:$O$294,MATCH('APUS2 (1001 - 1053)'!A1393,[1]SUELDOS!$B$3:$B$294,0),10)</f>
        <v>4.76</v>
      </c>
      <c r="G1393" s="79">
        <f t="shared" si="223"/>
        <v>4.76</v>
      </c>
      <c r="H1393" s="80">
        <f>I1370</f>
        <v>4</v>
      </c>
      <c r="I1393" s="81">
        <f t="shared" si="224"/>
        <v>19.04</v>
      </c>
      <c r="J1393" s="64"/>
      <c r="K1393" s="70">
        <f t="shared" si="225"/>
        <v>3.4577317715427221E-2</v>
      </c>
      <c r="L1393" s="82">
        <f>INDEX([1]SUELDOS!$B$3:$O$294,MATCH('APUS2 (1001 - 1053)'!A1393,[1]SUELDOS!$B$3:$B$294,0),11)</f>
        <v>851230012</v>
      </c>
      <c r="M1393" s="82" t="str">
        <f>INDEX([1]SUELDOS!$B$3:$O$294,MATCH('APUS2 (1001 - 1053)'!A1393,[1]SUELDOS!$B$3:$B$294,0),12)</f>
        <v>NP</v>
      </c>
      <c r="N1393" s="121">
        <f>INDEX([1]SUELDOS!$B$3:$O$294,MATCH('APUS2 (1001 - 1053)'!A1393,[1]SUELDOS!$B$3:$B$294,0),13)</f>
        <v>0</v>
      </c>
      <c r="O1393" s="85">
        <f>INDEX([1]SUELDOS!$B$3:$O$294,MATCH('APUS2 (1001 - 1053)'!A1393,[1]SUELDOS!$B$3:$B$294,0),14)</f>
        <v>0</v>
      </c>
      <c r="P1393" s="7">
        <f t="shared" si="218"/>
        <v>1459</v>
      </c>
      <c r="Q1393" s="8"/>
    </row>
    <row r="1394" spans="1:17" s="9" customFormat="1" ht="16.5" thickTop="1" thickBot="1" x14ac:dyDescent="0.3">
      <c r="A1394" s="1"/>
      <c r="B1394" s="75"/>
      <c r="C1394" s="76"/>
      <c r="D1394" s="77"/>
      <c r="E1394" s="79"/>
      <c r="F1394" s="79"/>
      <c r="G1394" s="79"/>
      <c r="H1394" s="80"/>
      <c r="I1394" s="81"/>
      <c r="J1394" s="64"/>
      <c r="K1394" s="70"/>
      <c r="L1394" s="82"/>
      <c r="M1394" s="82"/>
      <c r="N1394" s="121"/>
      <c r="O1394" s="85"/>
      <c r="P1394" s="7">
        <f t="shared" si="218"/>
        <v>1460</v>
      </c>
      <c r="Q1394" s="8"/>
    </row>
    <row r="1395" spans="1:17" s="9" customFormat="1" ht="16.5" thickTop="1" thickBot="1" x14ac:dyDescent="0.3">
      <c r="A1395" s="1"/>
      <c r="B1395" s="75"/>
      <c r="C1395" s="76"/>
      <c r="D1395" s="77"/>
      <c r="E1395" s="79"/>
      <c r="F1395" s="79"/>
      <c r="G1395" s="79"/>
      <c r="H1395" s="80"/>
      <c r="I1395" s="81"/>
      <c r="J1395" s="64"/>
      <c r="K1395" s="70"/>
      <c r="L1395" s="82"/>
      <c r="M1395" s="82"/>
      <c r="N1395" s="121"/>
      <c r="O1395" s="85"/>
      <c r="P1395" s="7">
        <f t="shared" si="218"/>
        <v>1461</v>
      </c>
      <c r="Q1395" s="8"/>
    </row>
    <row r="1396" spans="1:17" s="9" customFormat="1" ht="16.5" thickTop="1" thickBot="1" x14ac:dyDescent="0.3">
      <c r="A1396" s="1"/>
      <c r="B1396" s="75"/>
      <c r="C1396" s="76"/>
      <c r="D1396" s="77"/>
      <c r="E1396" s="78"/>
      <c r="F1396" s="79"/>
      <c r="G1396" s="79"/>
      <c r="H1396" s="80"/>
      <c r="I1396" s="81"/>
      <c r="J1396" s="64"/>
      <c r="K1396" s="70"/>
      <c r="L1396" s="82"/>
      <c r="M1396" s="82"/>
      <c r="N1396" s="121"/>
      <c r="O1396" s="85"/>
      <c r="P1396" s="7">
        <f t="shared" si="218"/>
        <v>1462</v>
      </c>
      <c r="Q1396" s="8"/>
    </row>
    <row r="1397" spans="1:17" s="9" customFormat="1" ht="16.5" thickTop="1" thickBot="1" x14ac:dyDescent="0.3">
      <c r="A1397" s="1"/>
      <c r="B1397" s="75"/>
      <c r="C1397" s="76"/>
      <c r="D1397" s="77"/>
      <c r="E1397" s="78"/>
      <c r="F1397" s="79"/>
      <c r="G1397" s="79"/>
      <c r="H1397" s="80"/>
      <c r="I1397" s="81"/>
      <c r="J1397" s="64"/>
      <c r="K1397" s="87"/>
      <c r="L1397" s="82"/>
      <c r="M1397" s="82"/>
      <c r="N1397" s="121"/>
      <c r="O1397" s="85"/>
      <c r="P1397" s="7">
        <f t="shared" si="218"/>
        <v>1463</v>
      </c>
      <c r="Q1397" s="8"/>
    </row>
    <row r="1398" spans="1:17" s="9" customFormat="1" ht="16.5" thickTop="1" thickBot="1" x14ac:dyDescent="0.3">
      <c r="A1398" s="1"/>
      <c r="B1398" s="75"/>
      <c r="C1398" s="76"/>
      <c r="D1398" s="77"/>
      <c r="E1398" s="78"/>
      <c r="F1398" s="79"/>
      <c r="G1398" s="79"/>
      <c r="H1398" s="80"/>
      <c r="I1398" s="81"/>
      <c r="J1398" s="64"/>
      <c r="K1398" s="87"/>
      <c r="L1398" s="82"/>
      <c r="M1398" s="82"/>
      <c r="N1398" s="121"/>
      <c r="O1398" s="85"/>
      <c r="P1398" s="7">
        <f t="shared" si="218"/>
        <v>1464</v>
      </c>
      <c r="Q1398" s="8"/>
    </row>
    <row r="1399" spans="1:17" s="9" customFormat="1" ht="16.5" thickTop="1" thickBot="1" x14ac:dyDescent="0.3">
      <c r="A1399" s="1"/>
      <c r="B1399" s="75"/>
      <c r="C1399" s="76"/>
      <c r="D1399" s="77"/>
      <c r="E1399" s="78"/>
      <c r="F1399" s="79"/>
      <c r="G1399" s="79"/>
      <c r="H1399" s="80"/>
      <c r="I1399" s="81"/>
      <c r="J1399" s="64"/>
      <c r="K1399" s="87"/>
      <c r="L1399" s="82"/>
      <c r="M1399" s="82"/>
      <c r="N1399" s="121"/>
      <c r="O1399" s="85"/>
      <c r="P1399" s="7">
        <f t="shared" si="218"/>
        <v>1465</v>
      </c>
      <c r="Q1399" s="8"/>
    </row>
    <row r="1400" spans="1:17" s="9" customFormat="1" ht="16.5" thickTop="1" thickBot="1" x14ac:dyDescent="0.3">
      <c r="A1400" s="1"/>
      <c r="B1400" s="75"/>
      <c r="C1400" s="76"/>
      <c r="D1400" s="77"/>
      <c r="E1400" s="78"/>
      <c r="F1400" s="79"/>
      <c r="G1400" s="79"/>
      <c r="H1400" s="80"/>
      <c r="I1400" s="81"/>
      <c r="J1400" s="64"/>
      <c r="K1400" s="87"/>
      <c r="L1400" s="82"/>
      <c r="M1400" s="82"/>
      <c r="N1400" s="121"/>
      <c r="O1400" s="85"/>
      <c r="P1400" s="7">
        <f t="shared" si="218"/>
        <v>1466</v>
      </c>
      <c r="Q1400" s="8"/>
    </row>
    <row r="1401" spans="1:17" s="9" customFormat="1" ht="16.5" thickTop="1" thickBot="1" x14ac:dyDescent="0.3">
      <c r="A1401" s="1"/>
      <c r="B1401" s="75"/>
      <c r="C1401" s="76"/>
      <c r="D1401" s="77"/>
      <c r="E1401" s="78"/>
      <c r="F1401" s="79"/>
      <c r="G1401" s="79"/>
      <c r="H1401" s="80"/>
      <c r="I1401" s="81"/>
      <c r="J1401" s="64"/>
      <c r="K1401" s="87"/>
      <c r="L1401" s="82"/>
      <c r="M1401" s="82"/>
      <c r="N1401" s="121"/>
      <c r="O1401" s="85"/>
      <c r="P1401" s="7">
        <f t="shared" si="218"/>
        <v>1467</v>
      </c>
      <c r="Q1401" s="8"/>
    </row>
    <row r="1402" spans="1:17" s="9" customFormat="1" ht="16.5" thickTop="1" thickBot="1" x14ac:dyDescent="0.3">
      <c r="A1402" s="1"/>
      <c r="B1402" s="122" t="s">
        <v>26</v>
      </c>
      <c r="C1402" s="123"/>
      <c r="D1402" s="124"/>
      <c r="E1402" s="91" t="s">
        <v>26</v>
      </c>
      <c r="F1402" s="125" t="s">
        <v>26</v>
      </c>
      <c r="G1402" s="126" t="s">
        <v>26</v>
      </c>
      <c r="H1402" s="94" t="s">
        <v>26</v>
      </c>
      <c r="I1402" s="127" t="s">
        <v>26</v>
      </c>
      <c r="J1402" s="64"/>
      <c r="K1402" s="96" t="s">
        <v>26</v>
      </c>
      <c r="L1402" s="97" t="s">
        <v>26</v>
      </c>
      <c r="M1402" s="98" t="s">
        <v>26</v>
      </c>
      <c r="N1402" s="99" t="s">
        <v>26</v>
      </c>
      <c r="O1402" s="100" t="s">
        <v>26</v>
      </c>
      <c r="P1402" s="7">
        <f t="shared" si="218"/>
        <v>1468</v>
      </c>
      <c r="Q1402" s="8"/>
    </row>
    <row r="1403" spans="1:17" s="9" customFormat="1" ht="16.5" thickTop="1" thickBot="1" x14ac:dyDescent="0.3">
      <c r="A1403" s="1"/>
      <c r="B1403" s="101"/>
      <c r="C1403" s="101"/>
      <c r="D1403" s="101"/>
      <c r="E1403" s="101"/>
      <c r="F1403" s="101"/>
      <c r="G1403" s="101"/>
      <c r="H1403" s="128" t="s">
        <v>39</v>
      </c>
      <c r="I1403" s="103">
        <f>SUM(I1390:I1402)</f>
        <v>89</v>
      </c>
      <c r="J1403" s="104"/>
      <c r="K1403" s="105">
        <f>SUM(K1390:K1402)</f>
        <v>0.16162716789249071</v>
      </c>
      <c r="L1403" s="106"/>
      <c r="M1403" s="107"/>
      <c r="N1403" s="108"/>
      <c r="O1403" s="105">
        <f>SUM(O1390:O1402)</f>
        <v>0</v>
      </c>
      <c r="P1403" s="7">
        <f t="shared" si="218"/>
        <v>1469</v>
      </c>
      <c r="Q1403" s="8"/>
    </row>
    <row r="1404" spans="1:17" s="9" customFormat="1" ht="16.5" customHeight="1" thickTop="1" thickBot="1" x14ac:dyDescent="0.3">
      <c r="A1404" s="1"/>
      <c r="B1404" s="58" t="s">
        <v>40</v>
      </c>
      <c r="C1404" s="109"/>
      <c r="D1404" s="109"/>
      <c r="E1404" s="109"/>
      <c r="F1404" s="109"/>
      <c r="G1404" s="109"/>
      <c r="H1404" s="110"/>
      <c r="I1404" s="111"/>
      <c r="J1404" s="60"/>
      <c r="K1404" s="61" t="s">
        <v>14</v>
      </c>
      <c r="L1404" s="61" t="s">
        <v>15</v>
      </c>
      <c r="M1404" s="61" t="s">
        <v>16</v>
      </c>
      <c r="N1404" s="61" t="s">
        <v>17</v>
      </c>
      <c r="O1404" s="61" t="s">
        <v>18</v>
      </c>
      <c r="P1404" s="7">
        <f t="shared" si="218"/>
        <v>1470</v>
      </c>
      <c r="Q1404" s="8"/>
    </row>
    <row r="1405" spans="1:17" s="9" customFormat="1" ht="22.5" thickTop="1" thickBot="1" x14ac:dyDescent="0.3">
      <c r="A1405" s="1"/>
      <c r="B1405" s="112" t="s">
        <v>41</v>
      </c>
      <c r="C1405" s="113"/>
      <c r="D1405" s="113"/>
      <c r="E1405" s="114"/>
      <c r="F1405" s="63" t="s">
        <v>42</v>
      </c>
      <c r="G1405" s="63" t="s">
        <v>20</v>
      </c>
      <c r="H1405" s="63" t="s">
        <v>34</v>
      </c>
      <c r="I1405" s="63" t="s">
        <v>24</v>
      </c>
      <c r="J1405" s="28"/>
      <c r="K1405" s="61"/>
      <c r="L1405" s="61"/>
      <c r="M1405" s="61"/>
      <c r="N1405" s="61"/>
      <c r="O1405" s="61"/>
      <c r="P1405" s="7">
        <f t="shared" si="218"/>
        <v>1471</v>
      </c>
      <c r="Q1405" s="8"/>
    </row>
    <row r="1406" spans="1:17" s="9" customFormat="1" ht="15.75" customHeight="1" thickTop="1" x14ac:dyDescent="0.25">
      <c r="A1406" s="1" t="s">
        <v>114</v>
      </c>
      <c r="B1406" s="129" t="str">
        <f>INDEX('[1]MATERIAL-TRANSPORTE'!$A$3:$K$1016,MATCH('APUS2 (1001 - 1053)'!A1406,'[1]MATERIAL-TRANSPORTE'!$A$3:$A$1016,0),2)</f>
        <v>UNIDAD UPS 1.5 KVA - ON LINE</v>
      </c>
      <c r="C1406" s="130"/>
      <c r="D1406" s="130"/>
      <c r="E1406" s="131"/>
      <c r="F1406" s="132" t="str">
        <f>INDEX('[1]MATERIAL-TRANSPORTE'!$A$3:$K$1016,MATCH('APUS2 (1001 - 1053)'!A1406,'[1]MATERIAL-TRANSPORTE'!$A$3:$A$1016,0),6)</f>
        <v>u</v>
      </c>
      <c r="G1406" s="80">
        <v>1</v>
      </c>
      <c r="H1406" s="80">
        <f>INDEX('[1]MATERIAL-TRANSPORTE'!$A$3:$K$1016,MATCH('APUS2 (1001 - 1053)'!A1406,'[1]MATERIAL-TRANSPORTE'!$A$3:$A$1016,0),7)</f>
        <v>450</v>
      </c>
      <c r="I1406" s="81">
        <f>(G1406*H1406)</f>
        <v>450</v>
      </c>
      <c r="J1406" s="64"/>
      <c r="K1406" s="70">
        <f>((I1406*100%)/$I$1439)</f>
        <v>0.81721601743394179</v>
      </c>
      <c r="L1406" s="82" t="str">
        <f>INDEX('[1]MATERIAL-TRANSPORTE'!$A$3:$K$1016,MATCH('APUS2 (1001 - 1053)'!A1406,'[1]MATERIAL-TRANSPORTE'!$A$3:$A$1016,0),8)</f>
        <v>4529000114</v>
      </c>
      <c r="M1406" s="83" t="str">
        <f>INDEX('[1]MATERIAL-TRANSPORTE'!$A$3:$K$1016,MATCH('APUS2 (1001 - 1053)'!A1406,'[1]MATERIAL-TRANSPORTE'!$A$3:$A$1016,0),9)</f>
        <v>NP</v>
      </c>
      <c r="N1406" s="84">
        <f>INDEX('[1]MATERIAL-TRANSPORTE'!$A$3:$K$1016,MATCH('APUS2 (1001 - 1053)'!A1406,'[1]MATERIAL-TRANSPORTE'!$A$3:$A$1016,0),10)</f>
        <v>0</v>
      </c>
      <c r="O1406" s="85">
        <f>INDEX('[1]MATERIAL-TRANSPORTE'!$A$3:$K$1016,MATCH('APUS2 (1001 - 1053)'!A1406,'[1]MATERIAL-TRANSPORTE'!$A$3:$A$1016,0),11)</f>
        <v>0</v>
      </c>
      <c r="P1406" s="7">
        <f t="shared" si="218"/>
        <v>1472</v>
      </c>
      <c r="Q1406" s="8">
        <f t="shared" ref="Q1406" si="227">+Q1390</f>
        <v>1439</v>
      </c>
    </row>
    <row r="1407" spans="1:17" s="9" customFormat="1" x14ac:dyDescent="0.25">
      <c r="A1407" s="1"/>
      <c r="B1407" s="129"/>
      <c r="C1407" s="130"/>
      <c r="D1407" s="130"/>
      <c r="E1407" s="131"/>
      <c r="F1407" s="132"/>
      <c r="G1407" s="80"/>
      <c r="H1407" s="80"/>
      <c r="I1407" s="81"/>
      <c r="J1407" s="64"/>
      <c r="K1407" s="87"/>
      <c r="L1407" s="82"/>
      <c r="M1407" s="83"/>
      <c r="N1407" s="84"/>
      <c r="O1407" s="85"/>
      <c r="P1407" s="7">
        <f t="shared" si="218"/>
        <v>1473</v>
      </c>
      <c r="Q1407" s="8"/>
    </row>
    <row r="1408" spans="1:17" s="9" customFormat="1" x14ac:dyDescent="0.25">
      <c r="A1408" s="1"/>
      <c r="B1408" s="129"/>
      <c r="C1408" s="130"/>
      <c r="D1408" s="130"/>
      <c r="E1408" s="131"/>
      <c r="F1408" s="132"/>
      <c r="G1408" s="80"/>
      <c r="H1408" s="80"/>
      <c r="I1408" s="81"/>
      <c r="J1408" s="64"/>
      <c r="K1408" s="87"/>
      <c r="L1408" s="82"/>
      <c r="M1408" s="83"/>
      <c r="N1408" s="84"/>
      <c r="O1408" s="85"/>
      <c r="P1408" s="7">
        <f t="shared" si="218"/>
        <v>1474</v>
      </c>
      <c r="Q1408" s="8"/>
    </row>
    <row r="1409" spans="1:17" s="9" customFormat="1" x14ac:dyDescent="0.25">
      <c r="A1409" s="1"/>
      <c r="B1409" s="129"/>
      <c r="C1409" s="130"/>
      <c r="D1409" s="130"/>
      <c r="E1409" s="131"/>
      <c r="F1409" s="132"/>
      <c r="G1409" s="80"/>
      <c r="H1409" s="80"/>
      <c r="I1409" s="81"/>
      <c r="J1409" s="64"/>
      <c r="K1409" s="87"/>
      <c r="L1409" s="82"/>
      <c r="M1409" s="83"/>
      <c r="N1409" s="84"/>
      <c r="O1409" s="85"/>
      <c r="P1409" s="7">
        <f t="shared" si="218"/>
        <v>1475</v>
      </c>
      <c r="Q1409" s="8"/>
    </row>
    <row r="1410" spans="1:17" s="9" customFormat="1" x14ac:dyDescent="0.25">
      <c r="A1410" s="1"/>
      <c r="B1410" s="129"/>
      <c r="C1410" s="130"/>
      <c r="D1410" s="130"/>
      <c r="E1410" s="131"/>
      <c r="F1410" s="132"/>
      <c r="G1410" s="80"/>
      <c r="H1410" s="80"/>
      <c r="I1410" s="81"/>
      <c r="J1410" s="64"/>
      <c r="K1410" s="87"/>
      <c r="L1410" s="82"/>
      <c r="M1410" s="83"/>
      <c r="N1410" s="84"/>
      <c r="O1410" s="85"/>
      <c r="P1410" s="7">
        <f t="shared" si="218"/>
        <v>1476</v>
      </c>
      <c r="Q1410" s="8"/>
    </row>
    <row r="1411" spans="1:17" s="9" customFormat="1" x14ac:dyDescent="0.25">
      <c r="A1411" s="1"/>
      <c r="B1411" s="129"/>
      <c r="C1411" s="130"/>
      <c r="D1411" s="130"/>
      <c r="E1411" s="131"/>
      <c r="F1411" s="132"/>
      <c r="G1411" s="80"/>
      <c r="H1411" s="80"/>
      <c r="I1411" s="81"/>
      <c r="J1411" s="64"/>
      <c r="K1411" s="87"/>
      <c r="L1411" s="82"/>
      <c r="M1411" s="83"/>
      <c r="N1411" s="84"/>
      <c r="O1411" s="85"/>
      <c r="P1411" s="7">
        <f t="shared" si="218"/>
        <v>1477</v>
      </c>
      <c r="Q1411" s="8"/>
    </row>
    <row r="1412" spans="1:17" s="9" customFormat="1" x14ac:dyDescent="0.25">
      <c r="A1412" s="1"/>
      <c r="B1412" s="129"/>
      <c r="C1412" s="130"/>
      <c r="D1412" s="130"/>
      <c r="E1412" s="131"/>
      <c r="F1412" s="132"/>
      <c r="G1412" s="80"/>
      <c r="H1412" s="80"/>
      <c r="I1412" s="81"/>
      <c r="J1412" s="64"/>
      <c r="K1412" s="87"/>
      <c r="L1412" s="82"/>
      <c r="M1412" s="83"/>
      <c r="N1412" s="84"/>
      <c r="O1412" s="85"/>
      <c r="P1412" s="7">
        <f t="shared" si="218"/>
        <v>1478</v>
      </c>
      <c r="Q1412" s="8"/>
    </row>
    <row r="1413" spans="1:17" s="9" customFormat="1" x14ac:dyDescent="0.25">
      <c r="A1413" s="1"/>
      <c r="B1413" s="129"/>
      <c r="C1413" s="130"/>
      <c r="D1413" s="130"/>
      <c r="E1413" s="131"/>
      <c r="F1413" s="132"/>
      <c r="G1413" s="80"/>
      <c r="H1413" s="80"/>
      <c r="I1413" s="81"/>
      <c r="J1413" s="64"/>
      <c r="K1413" s="87"/>
      <c r="L1413" s="82"/>
      <c r="M1413" s="83"/>
      <c r="N1413" s="84"/>
      <c r="O1413" s="85"/>
      <c r="P1413" s="7">
        <f t="shared" si="218"/>
        <v>1479</v>
      </c>
      <c r="Q1413" s="8"/>
    </row>
    <row r="1414" spans="1:17" s="9" customFormat="1" x14ac:dyDescent="0.25">
      <c r="A1414" s="1"/>
      <c r="B1414" s="129"/>
      <c r="C1414" s="130"/>
      <c r="D1414" s="130"/>
      <c r="E1414" s="131"/>
      <c r="F1414" s="132"/>
      <c r="G1414" s="80"/>
      <c r="H1414" s="80"/>
      <c r="I1414" s="81"/>
      <c r="J1414" s="64"/>
      <c r="K1414" s="87"/>
      <c r="L1414" s="82"/>
      <c r="M1414" s="83"/>
      <c r="N1414" s="84"/>
      <c r="O1414" s="85"/>
      <c r="P1414" s="7">
        <f t="shared" si="218"/>
        <v>1480</v>
      </c>
      <c r="Q1414" s="8"/>
    </row>
    <row r="1415" spans="1:17" s="9" customFormat="1" x14ac:dyDescent="0.25">
      <c r="A1415" s="1"/>
      <c r="B1415" s="129"/>
      <c r="C1415" s="130"/>
      <c r="D1415" s="130"/>
      <c r="E1415" s="131"/>
      <c r="F1415" s="132"/>
      <c r="G1415" s="80"/>
      <c r="H1415" s="80"/>
      <c r="I1415" s="81"/>
      <c r="J1415" s="64"/>
      <c r="K1415" s="87"/>
      <c r="L1415" s="82"/>
      <c r="M1415" s="83"/>
      <c r="N1415" s="84"/>
      <c r="O1415" s="85"/>
      <c r="P1415" s="7">
        <f t="shared" si="218"/>
        <v>1481</v>
      </c>
      <c r="Q1415" s="8"/>
    </row>
    <row r="1416" spans="1:17" s="9" customFormat="1" x14ac:dyDescent="0.25">
      <c r="A1416" s="1"/>
      <c r="B1416" s="129"/>
      <c r="C1416" s="130"/>
      <c r="D1416" s="130"/>
      <c r="E1416" s="131"/>
      <c r="F1416" s="132"/>
      <c r="G1416" s="80"/>
      <c r="H1416" s="80"/>
      <c r="I1416" s="81"/>
      <c r="J1416" s="64"/>
      <c r="K1416" s="87"/>
      <c r="L1416" s="82"/>
      <c r="M1416" s="83"/>
      <c r="N1416" s="84"/>
      <c r="O1416" s="85"/>
      <c r="P1416" s="7">
        <f t="shared" si="218"/>
        <v>1482</v>
      </c>
      <c r="Q1416" s="8"/>
    </row>
    <row r="1417" spans="1:17" s="9" customFormat="1" x14ac:dyDescent="0.25">
      <c r="A1417" s="1"/>
      <c r="B1417" s="129"/>
      <c r="C1417" s="130"/>
      <c r="D1417" s="130"/>
      <c r="E1417" s="131"/>
      <c r="F1417" s="132"/>
      <c r="G1417" s="80"/>
      <c r="H1417" s="80"/>
      <c r="I1417" s="81"/>
      <c r="J1417" s="64"/>
      <c r="K1417" s="87"/>
      <c r="L1417" s="82"/>
      <c r="M1417" s="83"/>
      <c r="N1417" s="84"/>
      <c r="O1417" s="85"/>
      <c r="P1417" s="7">
        <f t="shared" si="218"/>
        <v>1483</v>
      </c>
      <c r="Q1417" s="8"/>
    </row>
    <row r="1418" spans="1:17" s="9" customFormat="1" x14ac:dyDescent="0.25">
      <c r="A1418" s="1"/>
      <c r="B1418" s="129"/>
      <c r="C1418" s="130"/>
      <c r="D1418" s="130"/>
      <c r="E1418" s="131"/>
      <c r="F1418" s="132"/>
      <c r="G1418" s="80"/>
      <c r="H1418" s="80"/>
      <c r="I1418" s="81"/>
      <c r="J1418" s="64"/>
      <c r="K1418" s="87"/>
      <c r="L1418" s="82"/>
      <c r="M1418" s="83"/>
      <c r="N1418" s="84"/>
      <c r="O1418" s="85"/>
      <c r="P1418" s="7">
        <f t="shared" si="218"/>
        <v>1484</v>
      </c>
      <c r="Q1418" s="8"/>
    </row>
    <row r="1419" spans="1:17" s="9" customFormat="1" x14ac:dyDescent="0.25">
      <c r="A1419" s="1"/>
      <c r="B1419" s="129"/>
      <c r="C1419" s="130"/>
      <c r="D1419" s="130"/>
      <c r="E1419" s="131"/>
      <c r="F1419" s="132"/>
      <c r="G1419" s="80"/>
      <c r="H1419" s="80"/>
      <c r="I1419" s="81"/>
      <c r="J1419" s="64"/>
      <c r="K1419" s="87"/>
      <c r="L1419" s="82"/>
      <c r="M1419" s="83"/>
      <c r="N1419" s="84"/>
      <c r="O1419" s="85"/>
      <c r="P1419" s="7">
        <f t="shared" si="218"/>
        <v>1485</v>
      </c>
      <c r="Q1419" s="8"/>
    </row>
    <row r="1420" spans="1:17" s="9" customFormat="1" x14ac:dyDescent="0.25">
      <c r="A1420" s="1"/>
      <c r="B1420" s="129"/>
      <c r="C1420" s="130"/>
      <c r="D1420" s="130"/>
      <c r="E1420" s="131"/>
      <c r="F1420" s="132"/>
      <c r="G1420" s="80"/>
      <c r="H1420" s="80"/>
      <c r="I1420" s="81"/>
      <c r="J1420" s="64"/>
      <c r="K1420" s="87"/>
      <c r="L1420" s="82"/>
      <c r="M1420" s="83"/>
      <c r="N1420" s="84"/>
      <c r="O1420" s="85"/>
      <c r="P1420" s="7">
        <f t="shared" si="218"/>
        <v>1486</v>
      </c>
      <c r="Q1420" s="8"/>
    </row>
    <row r="1421" spans="1:17" s="9" customFormat="1" x14ac:dyDescent="0.25">
      <c r="A1421" s="1"/>
      <c r="B1421" s="129"/>
      <c r="C1421" s="130"/>
      <c r="D1421" s="130"/>
      <c r="E1421" s="131"/>
      <c r="F1421" s="132"/>
      <c r="G1421" s="80"/>
      <c r="H1421" s="80"/>
      <c r="I1421" s="81"/>
      <c r="J1421" s="64"/>
      <c r="K1421" s="87"/>
      <c r="L1421" s="82"/>
      <c r="M1421" s="83"/>
      <c r="N1421" s="84"/>
      <c r="O1421" s="85"/>
      <c r="P1421" s="7">
        <f t="shared" si="218"/>
        <v>1487</v>
      </c>
      <c r="Q1421" s="8"/>
    </row>
    <row r="1422" spans="1:17" s="9" customFormat="1" x14ac:dyDescent="0.25">
      <c r="A1422" s="1"/>
      <c r="B1422" s="129"/>
      <c r="C1422" s="130"/>
      <c r="D1422" s="130"/>
      <c r="E1422" s="131"/>
      <c r="F1422" s="132"/>
      <c r="G1422" s="80"/>
      <c r="H1422" s="80"/>
      <c r="I1422" s="81"/>
      <c r="J1422" s="64"/>
      <c r="K1422" s="87"/>
      <c r="L1422" s="82"/>
      <c r="M1422" s="83"/>
      <c r="N1422" s="84"/>
      <c r="O1422" s="85"/>
      <c r="P1422" s="7">
        <f t="shared" si="218"/>
        <v>1488</v>
      </c>
      <c r="Q1422" s="8"/>
    </row>
    <row r="1423" spans="1:17" s="9" customFormat="1" x14ac:dyDescent="0.25">
      <c r="A1423" s="1"/>
      <c r="B1423" s="129" t="s">
        <v>26</v>
      </c>
      <c r="C1423" s="130"/>
      <c r="D1423" s="130"/>
      <c r="E1423" s="131"/>
      <c r="F1423" s="132" t="s">
        <v>26</v>
      </c>
      <c r="G1423" s="80" t="s">
        <v>26</v>
      </c>
      <c r="H1423" s="80" t="s">
        <v>26</v>
      </c>
      <c r="I1423" s="81" t="s">
        <v>26</v>
      </c>
      <c r="J1423" s="64"/>
      <c r="K1423" s="87" t="s">
        <v>26</v>
      </c>
      <c r="L1423" s="82" t="s">
        <v>26</v>
      </c>
      <c r="M1423" s="83" t="s">
        <v>26</v>
      </c>
      <c r="N1423" s="84" t="s">
        <v>26</v>
      </c>
      <c r="O1423" s="85" t="s">
        <v>26</v>
      </c>
      <c r="P1423" s="7">
        <f t="shared" si="218"/>
        <v>1489</v>
      </c>
      <c r="Q1423" s="8"/>
    </row>
    <row r="1424" spans="1:17" s="9" customFormat="1" x14ac:dyDescent="0.25">
      <c r="A1424" s="1"/>
      <c r="B1424" s="129" t="s">
        <v>26</v>
      </c>
      <c r="C1424" s="130"/>
      <c r="D1424" s="130"/>
      <c r="E1424" s="131"/>
      <c r="F1424" s="132" t="s">
        <v>26</v>
      </c>
      <c r="G1424" s="80" t="s">
        <v>26</v>
      </c>
      <c r="H1424" s="80" t="s">
        <v>26</v>
      </c>
      <c r="I1424" s="81" t="s">
        <v>26</v>
      </c>
      <c r="J1424" s="64"/>
      <c r="K1424" s="87" t="s">
        <v>26</v>
      </c>
      <c r="L1424" s="82" t="s">
        <v>26</v>
      </c>
      <c r="M1424" s="83" t="s">
        <v>26</v>
      </c>
      <c r="N1424" s="84" t="s">
        <v>26</v>
      </c>
      <c r="O1424" s="85" t="s">
        <v>26</v>
      </c>
      <c r="P1424" s="7">
        <f t="shared" si="218"/>
        <v>1490</v>
      </c>
      <c r="Q1424" s="8"/>
    </row>
    <row r="1425" spans="1:17" s="9" customFormat="1" x14ac:dyDescent="0.25">
      <c r="A1425" s="1"/>
      <c r="B1425" s="129" t="s">
        <v>26</v>
      </c>
      <c r="C1425" s="130"/>
      <c r="D1425" s="130"/>
      <c r="E1425" s="131"/>
      <c r="F1425" s="132" t="s">
        <v>26</v>
      </c>
      <c r="G1425" s="80" t="s">
        <v>26</v>
      </c>
      <c r="H1425" s="80" t="s">
        <v>26</v>
      </c>
      <c r="I1425" s="81" t="s">
        <v>26</v>
      </c>
      <c r="J1425" s="64"/>
      <c r="K1425" s="87" t="s">
        <v>26</v>
      </c>
      <c r="L1425" s="82" t="s">
        <v>26</v>
      </c>
      <c r="M1425" s="83" t="s">
        <v>26</v>
      </c>
      <c r="N1425" s="84" t="s">
        <v>26</v>
      </c>
      <c r="O1425" s="85" t="s">
        <v>26</v>
      </c>
      <c r="P1425" s="7">
        <f t="shared" si="218"/>
        <v>1491</v>
      </c>
      <c r="Q1425" s="8"/>
    </row>
    <row r="1426" spans="1:17" s="9" customFormat="1" x14ac:dyDescent="0.25">
      <c r="A1426" s="1"/>
      <c r="B1426" s="129" t="s">
        <v>26</v>
      </c>
      <c r="C1426" s="130"/>
      <c r="D1426" s="130"/>
      <c r="E1426" s="131"/>
      <c r="F1426" s="132" t="s">
        <v>26</v>
      </c>
      <c r="G1426" s="80" t="s">
        <v>26</v>
      </c>
      <c r="H1426" s="80" t="s">
        <v>26</v>
      </c>
      <c r="I1426" s="81" t="s">
        <v>26</v>
      </c>
      <c r="J1426" s="64"/>
      <c r="K1426" s="87" t="s">
        <v>26</v>
      </c>
      <c r="L1426" s="82" t="s">
        <v>26</v>
      </c>
      <c r="M1426" s="83" t="s">
        <v>26</v>
      </c>
      <c r="N1426" s="84" t="s">
        <v>26</v>
      </c>
      <c r="O1426" s="85" t="s">
        <v>26</v>
      </c>
      <c r="P1426" s="7">
        <f t="shared" si="218"/>
        <v>1492</v>
      </c>
      <c r="Q1426" s="8"/>
    </row>
    <row r="1427" spans="1:17" s="9" customFormat="1" x14ac:dyDescent="0.25">
      <c r="A1427" s="1"/>
      <c r="B1427" s="129" t="s">
        <v>26</v>
      </c>
      <c r="C1427" s="130"/>
      <c r="D1427" s="130"/>
      <c r="E1427" s="131"/>
      <c r="F1427" s="132" t="s">
        <v>26</v>
      </c>
      <c r="G1427" s="80" t="s">
        <v>26</v>
      </c>
      <c r="H1427" s="80" t="s">
        <v>26</v>
      </c>
      <c r="I1427" s="81" t="s">
        <v>26</v>
      </c>
      <c r="J1427" s="64"/>
      <c r="K1427" s="87" t="s">
        <v>26</v>
      </c>
      <c r="L1427" s="82" t="s">
        <v>26</v>
      </c>
      <c r="M1427" s="83" t="s">
        <v>26</v>
      </c>
      <c r="N1427" s="84" t="s">
        <v>26</v>
      </c>
      <c r="O1427" s="85" t="s">
        <v>26</v>
      </c>
      <c r="P1427" s="7">
        <f t="shared" si="218"/>
        <v>1493</v>
      </c>
      <c r="Q1427" s="8"/>
    </row>
    <row r="1428" spans="1:17" s="9" customFormat="1" x14ac:dyDescent="0.25">
      <c r="A1428" s="1"/>
      <c r="B1428" s="129" t="s">
        <v>26</v>
      </c>
      <c r="C1428" s="130"/>
      <c r="D1428" s="130"/>
      <c r="E1428" s="131"/>
      <c r="F1428" s="132" t="s">
        <v>26</v>
      </c>
      <c r="G1428" s="80" t="s">
        <v>26</v>
      </c>
      <c r="H1428" s="80" t="s">
        <v>26</v>
      </c>
      <c r="I1428" s="81" t="s">
        <v>26</v>
      </c>
      <c r="J1428" s="64"/>
      <c r="K1428" s="87" t="s">
        <v>26</v>
      </c>
      <c r="L1428" s="82" t="s">
        <v>26</v>
      </c>
      <c r="M1428" s="83" t="s">
        <v>26</v>
      </c>
      <c r="N1428" s="84" t="s">
        <v>26</v>
      </c>
      <c r="O1428" s="85" t="s">
        <v>26</v>
      </c>
      <c r="P1428" s="7">
        <f t="shared" si="218"/>
        <v>1494</v>
      </c>
      <c r="Q1428" s="8"/>
    </row>
    <row r="1429" spans="1:17" s="9" customFormat="1" x14ac:dyDescent="0.25">
      <c r="A1429" s="1"/>
      <c r="B1429" s="129" t="s">
        <v>26</v>
      </c>
      <c r="C1429" s="130"/>
      <c r="D1429" s="130"/>
      <c r="E1429" s="131"/>
      <c r="F1429" s="132" t="s">
        <v>26</v>
      </c>
      <c r="G1429" s="80" t="s">
        <v>26</v>
      </c>
      <c r="H1429" s="80" t="s">
        <v>26</v>
      </c>
      <c r="I1429" s="81" t="s">
        <v>26</v>
      </c>
      <c r="J1429" s="64"/>
      <c r="K1429" s="87" t="s">
        <v>26</v>
      </c>
      <c r="L1429" s="82" t="s">
        <v>26</v>
      </c>
      <c r="M1429" s="83" t="s">
        <v>26</v>
      </c>
      <c r="N1429" s="84" t="s">
        <v>26</v>
      </c>
      <c r="O1429" s="85" t="s">
        <v>26</v>
      </c>
      <c r="P1429" s="7">
        <f t="shared" si="218"/>
        <v>1495</v>
      </c>
      <c r="Q1429" s="8"/>
    </row>
    <row r="1430" spans="1:17" s="9" customFormat="1" x14ac:dyDescent="0.25">
      <c r="A1430" s="1"/>
      <c r="B1430" s="129" t="s">
        <v>26</v>
      </c>
      <c r="C1430" s="130"/>
      <c r="D1430" s="130"/>
      <c r="E1430" s="131"/>
      <c r="F1430" s="132" t="s">
        <v>26</v>
      </c>
      <c r="G1430" s="80" t="s">
        <v>26</v>
      </c>
      <c r="H1430" s="80" t="s">
        <v>26</v>
      </c>
      <c r="I1430" s="81" t="s">
        <v>26</v>
      </c>
      <c r="J1430" s="64"/>
      <c r="K1430" s="87" t="s">
        <v>26</v>
      </c>
      <c r="L1430" s="82" t="s">
        <v>26</v>
      </c>
      <c r="M1430" s="83" t="s">
        <v>26</v>
      </c>
      <c r="N1430" s="84" t="s">
        <v>26</v>
      </c>
      <c r="O1430" s="85" t="s">
        <v>26</v>
      </c>
      <c r="P1430" s="7">
        <f t="shared" si="218"/>
        <v>1496</v>
      </c>
      <c r="Q1430" s="8"/>
    </row>
    <row r="1431" spans="1:17" s="9" customFormat="1" ht="15.75" thickBot="1" x14ac:dyDescent="0.3">
      <c r="A1431" s="1"/>
      <c r="B1431" s="122" t="s">
        <v>26</v>
      </c>
      <c r="C1431" s="123"/>
      <c r="D1431" s="123"/>
      <c r="E1431" s="124"/>
      <c r="F1431" s="133" t="s">
        <v>26</v>
      </c>
      <c r="G1431" s="94" t="s">
        <v>26</v>
      </c>
      <c r="H1431" s="94" t="s">
        <v>26</v>
      </c>
      <c r="I1431" s="95" t="s">
        <v>26</v>
      </c>
      <c r="J1431" s="64"/>
      <c r="K1431" s="96" t="s">
        <v>26</v>
      </c>
      <c r="L1431" s="97" t="s">
        <v>26</v>
      </c>
      <c r="M1431" s="98" t="s">
        <v>26</v>
      </c>
      <c r="N1431" s="99" t="s">
        <v>26</v>
      </c>
      <c r="O1431" s="100" t="s">
        <v>26</v>
      </c>
      <c r="P1431" s="7">
        <f t="shared" si="218"/>
        <v>1497</v>
      </c>
      <c r="Q1431" s="8"/>
    </row>
    <row r="1432" spans="1:17" s="9" customFormat="1" ht="16.5" thickTop="1" thickBot="1" x14ac:dyDescent="0.3">
      <c r="A1432" s="1"/>
      <c r="B1432" s="101"/>
      <c r="C1432" s="101"/>
      <c r="D1432" s="101"/>
      <c r="E1432" s="101"/>
      <c r="F1432" s="101"/>
      <c r="G1432" s="101"/>
      <c r="H1432" s="128" t="s">
        <v>50</v>
      </c>
      <c r="I1432" s="103">
        <f>SUM(I1406:I1431)</f>
        <v>450</v>
      </c>
      <c r="J1432" s="104"/>
      <c r="K1432" s="105">
        <f>SUM(K1406:K1431)</f>
        <v>0.81721601743394179</v>
      </c>
      <c r="L1432" s="106"/>
      <c r="M1432" s="107"/>
      <c r="N1432" s="108"/>
      <c r="O1432" s="105">
        <f>SUM(O1406:O1431)</f>
        <v>0</v>
      </c>
      <c r="P1432" s="7">
        <f t="shared" si="218"/>
        <v>1498</v>
      </c>
      <c r="Q1432" s="8"/>
    </row>
    <row r="1433" spans="1:17" s="9" customFormat="1" ht="16.5" customHeight="1" thickTop="1" thickBot="1" x14ac:dyDescent="0.3">
      <c r="A1433" s="1"/>
      <c r="B1433" s="58" t="s">
        <v>51</v>
      </c>
      <c r="C1433" s="109"/>
      <c r="D1433" s="109"/>
      <c r="E1433" s="109"/>
      <c r="F1433" s="109"/>
      <c r="G1433" s="109"/>
      <c r="H1433" s="110"/>
      <c r="I1433" s="111"/>
      <c r="J1433" s="60"/>
      <c r="K1433" s="134" t="s">
        <v>14</v>
      </c>
      <c r="L1433" s="61" t="s">
        <v>15</v>
      </c>
      <c r="M1433" s="61" t="s">
        <v>16</v>
      </c>
      <c r="N1433" s="61" t="s">
        <v>17</v>
      </c>
      <c r="O1433" s="61" t="s">
        <v>18</v>
      </c>
      <c r="P1433" s="7">
        <f t="shared" si="218"/>
        <v>1499</v>
      </c>
      <c r="Q1433" s="8"/>
    </row>
    <row r="1434" spans="1:17" s="9" customFormat="1" ht="22.5" customHeight="1" thickTop="1" thickBot="1" x14ac:dyDescent="0.3">
      <c r="A1434" s="1"/>
      <c r="B1434" s="112" t="s">
        <v>52</v>
      </c>
      <c r="C1434" s="113"/>
      <c r="D1434" s="113"/>
      <c r="E1434" s="114"/>
      <c r="F1434" s="115" t="s">
        <v>42</v>
      </c>
      <c r="G1434" s="63" t="s">
        <v>20</v>
      </c>
      <c r="H1434" s="63" t="s">
        <v>34</v>
      </c>
      <c r="I1434" s="63" t="s">
        <v>34</v>
      </c>
      <c r="J1434" s="28"/>
      <c r="K1434" s="135"/>
      <c r="L1434" s="61"/>
      <c r="M1434" s="61"/>
      <c r="N1434" s="61"/>
      <c r="O1434" s="61"/>
      <c r="P1434" s="7">
        <f t="shared" si="218"/>
        <v>1500</v>
      </c>
      <c r="Q1434" s="8"/>
    </row>
    <row r="1435" spans="1:17" s="9" customFormat="1" ht="15.75" thickTop="1" x14ac:dyDescent="0.25">
      <c r="A1435" s="1"/>
      <c r="B1435" s="136"/>
      <c r="C1435" s="137"/>
      <c r="D1435" s="137"/>
      <c r="E1435" s="138"/>
      <c r="F1435" s="139"/>
      <c r="G1435" s="69"/>
      <c r="H1435" s="69"/>
      <c r="I1435" s="81"/>
      <c r="J1435" s="64"/>
      <c r="K1435" s="70"/>
      <c r="L1435" s="117"/>
      <c r="M1435" s="118"/>
      <c r="N1435" s="119"/>
      <c r="O1435" s="120"/>
      <c r="P1435" s="7">
        <f t="shared" si="218"/>
        <v>1501</v>
      </c>
      <c r="Q1435" s="8">
        <f t="shared" ref="Q1435" si="228">+Q1406</f>
        <v>1439</v>
      </c>
    </row>
    <row r="1436" spans="1:17" s="9" customFormat="1" ht="15.75" thickBot="1" x14ac:dyDescent="0.3">
      <c r="A1436" s="1"/>
      <c r="B1436" s="140" t="s">
        <v>26</v>
      </c>
      <c r="C1436" s="141"/>
      <c r="D1436" s="141"/>
      <c r="E1436" s="142"/>
      <c r="F1436" s="143">
        <v>0</v>
      </c>
      <c r="G1436" s="144" t="s">
        <v>26</v>
      </c>
      <c r="H1436" s="143">
        <v>0</v>
      </c>
      <c r="I1436" s="143">
        <v>0</v>
      </c>
      <c r="J1436" s="64"/>
      <c r="K1436" s="145" t="s">
        <v>26</v>
      </c>
      <c r="L1436" s="146" t="s">
        <v>26</v>
      </c>
      <c r="M1436" s="147" t="s">
        <v>26</v>
      </c>
      <c r="N1436" s="143">
        <v>0</v>
      </c>
      <c r="O1436" s="143">
        <v>0</v>
      </c>
      <c r="P1436" s="7">
        <f t="shared" si="218"/>
        <v>1502</v>
      </c>
      <c r="Q1436" s="8"/>
    </row>
    <row r="1437" spans="1:17" s="9" customFormat="1" ht="16.5" thickTop="1" thickBot="1" x14ac:dyDescent="0.3">
      <c r="A1437" s="1"/>
      <c r="B1437" s="101"/>
      <c r="C1437" s="101"/>
      <c r="D1437" s="101"/>
      <c r="E1437" s="101"/>
      <c r="F1437" s="101"/>
      <c r="G1437" s="101"/>
      <c r="H1437" s="128" t="s">
        <v>53</v>
      </c>
      <c r="I1437" s="103">
        <f>SUM(I1435:I1436)</f>
        <v>0</v>
      </c>
      <c r="J1437" s="28"/>
      <c r="K1437" s="148">
        <f>SUM(K1435:K1436)</f>
        <v>0</v>
      </c>
      <c r="L1437" s="149"/>
      <c r="M1437" s="150"/>
      <c r="N1437" s="151"/>
      <c r="O1437" s="148">
        <f>SUM(O1435:O1436)</f>
        <v>0</v>
      </c>
      <c r="P1437" s="7">
        <f t="shared" si="218"/>
        <v>1503</v>
      </c>
      <c r="Q1437" s="8"/>
    </row>
    <row r="1438" spans="1:17" s="9" customFormat="1" ht="16.5" thickTop="1" thickBot="1" x14ac:dyDescent="0.3">
      <c r="A1438" s="1"/>
      <c r="B1438" s="28"/>
      <c r="C1438" s="28"/>
      <c r="D1438" s="28"/>
      <c r="E1438" s="152"/>
      <c r="F1438" s="152"/>
      <c r="G1438" s="152"/>
      <c r="H1438" s="153"/>
      <c r="I1438" s="154"/>
      <c r="J1438" s="28"/>
      <c r="K1438" s="155"/>
      <c r="L1438" s="156"/>
      <c r="M1438" s="156"/>
      <c r="N1438" s="156"/>
      <c r="O1438" s="157"/>
      <c r="P1438" s="7">
        <f t="shared" ref="P1438:P1501" si="229">+P1437+1</f>
        <v>1504</v>
      </c>
      <c r="Q1438" s="8"/>
    </row>
    <row r="1439" spans="1:17" s="9" customFormat="1" ht="16.5" customHeight="1" thickTop="1" thickBot="1" x14ac:dyDescent="0.3">
      <c r="A1439" s="1"/>
      <c r="B1439" s="28"/>
      <c r="C1439" s="28"/>
      <c r="D1439" s="158"/>
      <c r="E1439" s="159" t="s">
        <v>54</v>
      </c>
      <c r="F1439" s="159"/>
      <c r="G1439" s="159"/>
      <c r="H1439" s="159"/>
      <c r="I1439" s="160">
        <f>I1387+I1403+I1432+I1437</f>
        <v>550.65</v>
      </c>
      <c r="J1439" s="28"/>
      <c r="K1439" s="161"/>
      <c r="L1439" s="162"/>
      <c r="M1439" s="162"/>
      <c r="N1439" s="162"/>
      <c r="O1439" s="163"/>
      <c r="P1439" s="7">
        <f t="shared" si="229"/>
        <v>1505</v>
      </c>
      <c r="Q1439" s="8"/>
    </row>
    <row r="1440" spans="1:17" s="9" customFormat="1" ht="16.5" thickTop="1" thickBot="1" x14ac:dyDescent="0.3">
      <c r="A1440" s="1"/>
      <c r="B1440" s="28"/>
      <c r="C1440" s="28"/>
      <c r="D1440" s="158"/>
      <c r="E1440" s="164" t="s">
        <v>55</v>
      </c>
      <c r="F1440" s="164"/>
      <c r="G1440" s="164"/>
      <c r="H1440" s="165">
        <v>0.2</v>
      </c>
      <c r="I1440" s="166">
        <f>I1439*H1440</f>
        <v>110.13</v>
      </c>
      <c r="J1440" s="28"/>
      <c r="K1440" s="167"/>
      <c r="L1440" s="168"/>
      <c r="M1440" s="168"/>
      <c r="N1440" s="168"/>
      <c r="O1440" s="169"/>
      <c r="P1440" s="7">
        <f t="shared" si="229"/>
        <v>1506</v>
      </c>
      <c r="Q1440" s="8"/>
    </row>
    <row r="1441" spans="1:17" s="9" customFormat="1" ht="16.5" thickTop="1" thickBot="1" x14ac:dyDescent="0.3">
      <c r="A1441" s="1"/>
      <c r="B1441" s="28"/>
      <c r="C1441" s="28"/>
      <c r="D1441" s="158"/>
      <c r="E1441" s="170" t="s">
        <v>56</v>
      </c>
      <c r="F1441" s="170"/>
      <c r="G1441" s="170"/>
      <c r="H1441" s="171">
        <v>0</v>
      </c>
      <c r="I1441" s="166">
        <v>0</v>
      </c>
      <c r="J1441" s="28"/>
      <c r="K1441" s="172">
        <f>+K1387+K1403+K1432+K1437</f>
        <v>1</v>
      </c>
      <c r="L1441" s="173"/>
      <c r="M1441" s="174"/>
      <c r="N1441" s="175"/>
      <c r="O1441" s="172">
        <f>+O1387+O1403+O1432+O1437</f>
        <v>0</v>
      </c>
      <c r="P1441" s="7">
        <f t="shared" si="229"/>
        <v>1507</v>
      </c>
      <c r="Q1441" s="8"/>
    </row>
    <row r="1442" spans="1:17" s="9" customFormat="1" ht="16.5" thickTop="1" thickBot="1" x14ac:dyDescent="0.3">
      <c r="A1442" s="1"/>
      <c r="B1442" s="28" t="s">
        <v>27</v>
      </c>
      <c r="C1442" s="28"/>
      <c r="D1442" s="158"/>
      <c r="E1442" s="170" t="s">
        <v>57</v>
      </c>
      <c r="F1442" s="170"/>
      <c r="G1442" s="170"/>
      <c r="H1442" s="170"/>
      <c r="I1442" s="166">
        <f>+I1439+I1440</f>
        <v>660.78</v>
      </c>
      <c r="J1442" s="28"/>
      <c r="K1442" s="176" t="s">
        <v>58</v>
      </c>
      <c r="L1442" s="177"/>
      <c r="M1442" s="178"/>
      <c r="N1442" s="179"/>
      <c r="O1442" s="176" t="s">
        <v>59</v>
      </c>
      <c r="P1442" s="7">
        <f t="shared" si="229"/>
        <v>1508</v>
      </c>
      <c r="Q1442" s="8"/>
    </row>
    <row r="1443" spans="1:17" s="9" customFormat="1" ht="16.5" thickTop="1" thickBot="1" x14ac:dyDescent="0.3">
      <c r="A1443" s="1"/>
      <c r="B1443" s="28" t="s">
        <v>27</v>
      </c>
      <c r="C1443" s="28"/>
      <c r="D1443" s="158"/>
      <c r="E1443" s="180" t="s">
        <v>60</v>
      </c>
      <c r="F1443" s="181"/>
      <c r="G1443" s="181"/>
      <c r="H1443" s="182"/>
      <c r="I1443" s="183">
        <f>ROUND(I1442,2)</f>
        <v>660.78</v>
      </c>
      <c r="J1443" s="152"/>
      <c r="K1443" s="184"/>
      <c r="L1443" s="185"/>
      <c r="M1443" s="184"/>
      <c r="N1443" s="185"/>
      <c r="O1443" s="185"/>
      <c r="P1443" s="7">
        <f t="shared" si="229"/>
        <v>1509</v>
      </c>
      <c r="Q1443" s="8"/>
    </row>
    <row r="1444" spans="1:17" s="9" customFormat="1" ht="15.75" thickTop="1" x14ac:dyDescent="0.25">
      <c r="A1444" s="1"/>
      <c r="B1444" s="5"/>
      <c r="C1444" s="5"/>
      <c r="D1444" s="28"/>
      <c r="E1444" s="101"/>
      <c r="F1444" s="101"/>
      <c r="G1444" s="101"/>
      <c r="H1444" s="186"/>
      <c r="I1444" s="101"/>
      <c r="J1444" s="28"/>
      <c r="K1444" s="14"/>
      <c r="L1444" s="15"/>
      <c r="M1444" s="14"/>
      <c r="N1444" s="15"/>
      <c r="O1444" s="15"/>
      <c r="P1444" s="7">
        <f t="shared" si="229"/>
        <v>1510</v>
      </c>
      <c r="Q1444" s="8"/>
    </row>
    <row r="1445" spans="1:17" s="9" customFormat="1" x14ac:dyDescent="0.25">
      <c r="A1445" s="1"/>
      <c r="B1445" s="5"/>
      <c r="C1445" s="5"/>
      <c r="D1445" s="28"/>
      <c r="E1445" s="101"/>
      <c r="F1445" s="101"/>
      <c r="G1445" s="101"/>
      <c r="H1445" s="186"/>
      <c r="I1445" s="101"/>
      <c r="J1445" s="28"/>
      <c r="K1445" s="14"/>
      <c r="L1445" s="15"/>
      <c r="M1445" s="14"/>
      <c r="N1445" s="15"/>
      <c r="O1445" s="15"/>
      <c r="P1445" s="7">
        <f t="shared" si="229"/>
        <v>1511</v>
      </c>
      <c r="Q1445" s="8"/>
    </row>
    <row r="1446" spans="1:17" s="9" customFormat="1" ht="15.75" thickBot="1" x14ac:dyDescent="0.3">
      <c r="A1446" s="1"/>
      <c r="B1446" s="2"/>
      <c r="C1446" s="2"/>
      <c r="D1446" s="2"/>
      <c r="E1446" s="2"/>
      <c r="F1446" s="2"/>
      <c r="G1446" s="2"/>
      <c r="H1446" s="3"/>
      <c r="I1446" s="4"/>
      <c r="J1446" s="5"/>
      <c r="K1446" s="6"/>
      <c r="L1446" s="6"/>
      <c r="M1446" s="6"/>
      <c r="N1446" s="6"/>
      <c r="O1446" s="6"/>
      <c r="P1446" s="7"/>
      <c r="Q1446" s="8"/>
    </row>
    <row r="1447" spans="1:17" s="9" customFormat="1" ht="16.5" thickTop="1" thickBot="1" x14ac:dyDescent="0.3">
      <c r="A1447" s="1"/>
      <c r="B1447" s="10" t="s">
        <v>0</v>
      </c>
      <c r="C1447" s="11" t="str">
        <f>'[1]PRESUPUESTO REFERENCIAL'!$B$6</f>
        <v>CONSTRUCCIÓN DEL MALECÓN EN LA PARROQUIA URBANA SATÉLITE LA AURORA</v>
      </c>
      <c r="D1447" s="12"/>
      <c r="E1447" s="12"/>
      <c r="F1447" s="12"/>
      <c r="G1447" s="12"/>
      <c r="H1447" s="12"/>
      <c r="I1447" s="13"/>
      <c r="J1447" s="5"/>
      <c r="K1447" s="14"/>
      <c r="L1447" s="14"/>
      <c r="M1447" s="14"/>
      <c r="N1447" s="14"/>
      <c r="O1447" s="15"/>
      <c r="P1447" s="7"/>
      <c r="Q1447" s="8"/>
    </row>
    <row r="1448" spans="1:17" s="9" customFormat="1" ht="15.75" thickTop="1" x14ac:dyDescent="0.25">
      <c r="A1448" s="1"/>
      <c r="B1448" s="16" t="s">
        <v>1</v>
      </c>
      <c r="C1448" s="17"/>
      <c r="D1448" s="17"/>
      <c r="E1448" s="17"/>
      <c r="F1448" s="17"/>
      <c r="G1448" s="17"/>
      <c r="H1448" s="17"/>
      <c r="I1448" s="18"/>
      <c r="J1448" s="5"/>
      <c r="K1448" s="14"/>
      <c r="L1448" s="14"/>
      <c r="M1448" s="14"/>
      <c r="N1448" s="14"/>
      <c r="O1448" s="15"/>
      <c r="P1448" s="7"/>
      <c r="Q1448" s="8"/>
    </row>
    <row r="1449" spans="1:17" s="9" customFormat="1" x14ac:dyDescent="0.25">
      <c r="A1449" s="1"/>
      <c r="B1449" s="5"/>
      <c r="C1449" s="5"/>
      <c r="D1449" s="5"/>
      <c r="E1449" s="5"/>
      <c r="F1449" s="5"/>
      <c r="G1449" s="19"/>
      <c r="H1449" s="19"/>
      <c r="I1449" s="19"/>
      <c r="J1449" s="5"/>
      <c r="K1449" s="14"/>
      <c r="L1449" s="14"/>
      <c r="M1449" s="14"/>
      <c r="N1449" s="14"/>
      <c r="O1449" s="15"/>
      <c r="P1449" s="7"/>
      <c r="Q1449" s="8"/>
    </row>
    <row r="1450" spans="1:17" s="9" customFormat="1" x14ac:dyDescent="0.25">
      <c r="A1450" s="1"/>
      <c r="B1450" s="5"/>
      <c r="C1450" s="20" t="s">
        <v>2</v>
      </c>
      <c r="D1450" s="21" t="s">
        <v>3</v>
      </c>
      <c r="E1450" s="22"/>
      <c r="F1450" s="22"/>
      <c r="G1450" s="19"/>
      <c r="H1450" s="19"/>
      <c r="I1450" s="19"/>
      <c r="J1450" s="5"/>
      <c r="K1450" s="14"/>
      <c r="L1450" s="14"/>
      <c r="M1450" s="14"/>
      <c r="N1450" s="14"/>
      <c r="O1450" s="15"/>
      <c r="P1450" s="7"/>
      <c r="Q1450" s="8"/>
    </row>
    <row r="1451" spans="1:17" s="9" customFormat="1" x14ac:dyDescent="0.25">
      <c r="A1451" s="1"/>
      <c r="B1451" s="5"/>
      <c r="C1451" s="20" t="s">
        <v>4</v>
      </c>
      <c r="D1451" s="21" t="s">
        <v>5</v>
      </c>
      <c r="E1451" s="5"/>
      <c r="F1451" s="5"/>
      <c r="G1451" s="19"/>
      <c r="H1451" s="19"/>
      <c r="I1451" s="19"/>
      <c r="J1451" s="5"/>
      <c r="K1451" s="14"/>
      <c r="L1451" s="14"/>
      <c r="M1451" s="14"/>
      <c r="N1451" s="14"/>
      <c r="O1451" s="15"/>
      <c r="P1451" s="7"/>
      <c r="Q1451" s="8"/>
    </row>
    <row r="1452" spans="1:17" s="9" customFormat="1" x14ac:dyDescent="0.25">
      <c r="A1452" s="1"/>
      <c r="B1452" s="23"/>
      <c r="C1452" s="2"/>
      <c r="D1452" s="24"/>
      <c r="E1452" s="2"/>
      <c r="F1452" s="2"/>
      <c r="G1452" s="19"/>
      <c r="H1452" s="19"/>
      <c r="I1452" s="19"/>
      <c r="J1452" s="5"/>
      <c r="K1452" s="14"/>
      <c r="L1452" s="14"/>
      <c r="M1452" s="14"/>
      <c r="N1452" s="14"/>
      <c r="O1452" s="15"/>
      <c r="P1452" s="7"/>
      <c r="Q1452" s="8"/>
    </row>
    <row r="1453" spans="1:17" s="9" customFormat="1" ht="15.75" thickBot="1" x14ac:dyDescent="0.3">
      <c r="A1453" s="1"/>
      <c r="B1453" s="25" t="s">
        <v>6</v>
      </c>
      <c r="C1453" s="26"/>
      <c r="D1453" s="26"/>
      <c r="E1453" s="26"/>
      <c r="F1453" s="26"/>
      <c r="G1453" s="26"/>
      <c r="H1453" s="26"/>
      <c r="I1453" s="27"/>
      <c r="J1453" s="28"/>
      <c r="K1453" s="29"/>
      <c r="L1453" s="30"/>
      <c r="M1453" s="30"/>
      <c r="N1453" s="30"/>
      <c r="O1453" s="31"/>
      <c r="P1453" s="7"/>
      <c r="Q1453" s="8"/>
    </row>
    <row r="1454" spans="1:17" s="9" customFormat="1" ht="15.75" customHeight="1" thickTop="1" x14ac:dyDescent="0.25">
      <c r="A1454" s="1"/>
      <c r="B1454" s="32"/>
      <c r="C1454" s="33"/>
      <c r="D1454" s="34"/>
      <c r="E1454" s="34"/>
      <c r="F1454" s="34"/>
      <c r="G1454" s="34"/>
      <c r="H1454" s="35"/>
      <c r="I1454" s="36" t="s">
        <v>7</v>
      </c>
      <c r="J1454" s="37"/>
      <c r="K1454" s="38" t="s">
        <v>8</v>
      </c>
      <c r="L1454" s="39"/>
      <c r="M1454" s="39"/>
      <c r="N1454" s="39"/>
      <c r="O1454" s="40"/>
      <c r="P1454" s="7"/>
      <c r="Q1454" s="8"/>
    </row>
    <row r="1455" spans="1:17" s="9" customFormat="1" x14ac:dyDescent="0.25">
      <c r="A1455" s="1"/>
      <c r="B1455" s="41" t="s">
        <v>9</v>
      </c>
      <c r="C1455" s="42">
        <f>+'[1]PRESUPUESTO REFERENCIAL'!B1141</f>
        <v>1018</v>
      </c>
      <c r="D1455" s="43"/>
      <c r="E1455" s="41" t="s">
        <v>10</v>
      </c>
      <c r="F1455" s="44" t="str">
        <f>+'[1]PRESUPUESTO REFERENCIAL'!D1141</f>
        <v>u</v>
      </c>
      <c r="G1455" s="45"/>
      <c r="H1455" s="46" t="s">
        <v>11</v>
      </c>
      <c r="I1455" s="47">
        <v>8</v>
      </c>
      <c r="J1455" s="37"/>
      <c r="K1455" s="48"/>
      <c r="L1455" s="49"/>
      <c r="M1455" s="49"/>
      <c r="N1455" s="49"/>
      <c r="O1455" s="50"/>
      <c r="P1455" s="7"/>
      <c r="Q1455" s="8"/>
    </row>
    <row r="1456" spans="1:17" s="9" customFormat="1" ht="15.75" thickBot="1" x14ac:dyDescent="0.3">
      <c r="A1456" s="1"/>
      <c r="B1456" s="51" t="s">
        <v>12</v>
      </c>
      <c r="C1456" s="52" t="str">
        <f>+'[1]PRESUPUESTO REFERENCIAL'!C1141</f>
        <v>UNIDAD UPS 3 KVA- ON LINE</v>
      </c>
      <c r="D1456" s="53"/>
      <c r="E1456" s="53"/>
      <c r="F1456" s="53"/>
      <c r="G1456" s="53"/>
      <c r="H1456" s="53"/>
      <c r="I1456" s="54"/>
      <c r="J1456" s="28"/>
      <c r="K1456" s="55"/>
      <c r="L1456" s="56"/>
      <c r="M1456" s="56"/>
      <c r="N1456" s="56"/>
      <c r="O1456" s="57"/>
      <c r="P1456" s="7"/>
      <c r="Q1456" s="8"/>
    </row>
    <row r="1457" spans="1:17" s="9" customFormat="1" ht="16.5" customHeight="1" thickTop="1" thickBot="1" x14ac:dyDescent="0.3">
      <c r="A1457" s="1"/>
      <c r="B1457" s="58" t="s">
        <v>13</v>
      </c>
      <c r="C1457" s="59"/>
      <c r="D1457" s="59"/>
      <c r="E1457" s="59"/>
      <c r="F1457" s="59"/>
      <c r="G1457" s="59"/>
      <c r="H1457" s="59"/>
      <c r="I1457" s="59"/>
      <c r="J1457" s="60"/>
      <c r="K1457" s="61" t="s">
        <v>14</v>
      </c>
      <c r="L1457" s="61" t="s">
        <v>15</v>
      </c>
      <c r="M1457" s="61" t="s">
        <v>16</v>
      </c>
      <c r="N1457" s="61" t="s">
        <v>17</v>
      </c>
      <c r="O1457" s="61" t="s">
        <v>18</v>
      </c>
      <c r="P1457" s="7"/>
      <c r="Q1457" s="8"/>
    </row>
    <row r="1458" spans="1:17" s="9" customFormat="1" ht="22.5" thickTop="1" thickBot="1" x14ac:dyDescent="0.3">
      <c r="A1458" s="1"/>
      <c r="B1458" s="62" t="s">
        <v>19</v>
      </c>
      <c r="C1458" s="62"/>
      <c r="D1458" s="62"/>
      <c r="E1458" s="63" t="s">
        <v>20</v>
      </c>
      <c r="F1458" s="63" t="s">
        <v>21</v>
      </c>
      <c r="G1458" s="63" t="s">
        <v>22</v>
      </c>
      <c r="H1458" s="63" t="s">
        <v>23</v>
      </c>
      <c r="I1458" s="63" t="s">
        <v>24</v>
      </c>
      <c r="J1458" s="64"/>
      <c r="K1458" s="61"/>
      <c r="L1458" s="61"/>
      <c r="M1458" s="61"/>
      <c r="N1458" s="61"/>
      <c r="O1458" s="61"/>
      <c r="P1458" s="7">
        <f t="shared" ref="P1458" si="230">ROW(A1459)+65</f>
        <v>1524</v>
      </c>
      <c r="Q1458" s="8"/>
    </row>
    <row r="1459" spans="1:17" s="9" customFormat="1" ht="16.5" customHeight="1" thickTop="1" thickBot="1" x14ac:dyDescent="0.3">
      <c r="A1459" s="1" t="s">
        <v>25</v>
      </c>
      <c r="B1459" s="65" t="str">
        <f>INDEX([1]EQUIPOS!$A$3:$I$326,MATCH('[1]APUS (1 - 1000)'!A1459,[1]EQUIPOS!$A$3:$A$326,0),2)</f>
        <v>HERRAMIENTA MENOR (5% MO)</v>
      </c>
      <c r="C1459" s="66"/>
      <c r="D1459" s="67"/>
      <c r="E1459" s="68" t="s">
        <v>26</v>
      </c>
      <c r="F1459" s="68">
        <v>0.05</v>
      </c>
      <c r="G1459" s="68" t="s">
        <v>27</v>
      </c>
      <c r="H1459" s="68" t="s">
        <v>26</v>
      </c>
      <c r="I1459" s="69">
        <f>(I1488*5%)</f>
        <v>7.208000000000002</v>
      </c>
      <c r="J1459" s="64"/>
      <c r="K1459" s="70">
        <f>((I1459*100%)/$I$1524)</f>
        <v>6.8143487040636525E-3</v>
      </c>
      <c r="L1459" s="71">
        <f>INDEX([1]EQUIPOS!$A$3:$I$326,MATCH('APUS2 (1001 - 1053)'!A1459,[1]EQUIPOS!$A$3:$A$326,0),6)</f>
        <v>4292100117</v>
      </c>
      <c r="M1459" s="72" t="str">
        <f>INDEX([1]EQUIPOS!$A$3:$I$326,MATCH('APUS2 (1001 - 1053)'!A1459,[1]EQUIPOS!$A$3:$A$326,0),7)</f>
        <v>NP</v>
      </c>
      <c r="N1459" s="73">
        <f>INDEX([1]EQUIPOS!$A$3:$I$326,MATCH('APUS2 (1001 - 1053)'!A1459,[1]EQUIPOS!$A$3:$A$326,0),8)</f>
        <v>0</v>
      </c>
      <c r="O1459" s="74">
        <f>INDEX([1]EQUIPOS!$A$3:$I$326,MATCH('APUS2 (1001 - 1053)'!A1459,[1]EQUIPOS!$A$3:$A$326,0),9)</f>
        <v>0</v>
      </c>
      <c r="P1459" s="7">
        <f t="shared" ref="P1459:P1460" si="231">+P1458+1</f>
        <v>1525</v>
      </c>
      <c r="Q1459" s="8">
        <f t="shared" ref="Q1459" si="232">IF($A1459=0," ",$P1458)</f>
        <v>1524</v>
      </c>
    </row>
    <row r="1460" spans="1:17" s="9" customFormat="1" ht="16.5" thickTop="1" thickBot="1" x14ac:dyDescent="0.3">
      <c r="A1460" s="1" t="s">
        <v>75</v>
      </c>
      <c r="B1460" s="75" t="str">
        <f>INDEX([1]EQUIPOS!$A$3:$I$326,MATCH('[1]APUS (1 - 1000)'!A1460,[1]EQUIPOS!$A$3:$A$326,0),2)</f>
        <v>ROTOMARTILLO</v>
      </c>
      <c r="C1460" s="76"/>
      <c r="D1460" s="77"/>
      <c r="E1460" s="78">
        <v>1</v>
      </c>
      <c r="F1460" s="79">
        <f>INDEX([1]EQUIPOS!$A$3:$I$326,MATCH('APUS2 (1001 - 1053)'!A1460,[1]EQUIPOS!$A$3:$A$326,0),5)</f>
        <v>0.3</v>
      </c>
      <c r="G1460" s="79">
        <f>+E1460*F1460</f>
        <v>0.3</v>
      </c>
      <c r="H1460" s="80">
        <f>I1455</f>
        <v>8</v>
      </c>
      <c r="I1460" s="81">
        <f>(G1460*H1460)</f>
        <v>2.4</v>
      </c>
      <c r="J1460" s="64"/>
      <c r="K1460" s="70">
        <f t="shared" ref="K1460:K1461" si="233">((I1460*100%)/$I$1524)</f>
        <v>2.2689285363142009E-3</v>
      </c>
      <c r="L1460" s="82">
        <f>INDEX([1]EQUIPOS!$A$3:$I$326,MATCH('APUS2 (1001 - 1053)'!A1460,[1]EQUIPOS!$A$3:$A$326,0),6)</f>
        <v>4299217233</v>
      </c>
      <c r="M1460" s="83" t="str">
        <f>INDEX([1]EQUIPOS!$A$3:$I$326,MATCH('APUS2 (1001 - 1053)'!A1460,[1]EQUIPOS!$A$3:$A$326,0),7)</f>
        <v>NP</v>
      </c>
      <c r="N1460" s="84">
        <f>INDEX([1]EQUIPOS!$A$3:$I$326,MATCH('APUS2 (1001 - 1053)'!A1460,[1]EQUIPOS!$A$3:$A$326,0),8)</f>
        <v>0</v>
      </c>
      <c r="O1460" s="85">
        <f>INDEX([1]EQUIPOS!$A$3:$I$326,MATCH('APUS2 (1001 - 1053)'!A1460,[1]EQUIPOS!$A$3:$A$326,0),9)</f>
        <v>0</v>
      </c>
      <c r="P1460" s="7">
        <f t="shared" si="231"/>
        <v>1526</v>
      </c>
      <c r="Q1460" s="8">
        <f t="shared" ref="Q1460" si="234">+$Q1459</f>
        <v>1524</v>
      </c>
    </row>
    <row r="1461" spans="1:17" s="9" customFormat="1" ht="16.5" thickTop="1" thickBot="1" x14ac:dyDescent="0.3">
      <c r="A1461" s="1" t="s">
        <v>76</v>
      </c>
      <c r="B1461" s="75" t="str">
        <f>INDEX([1]EQUIPOS!$A$3:$I$326,MATCH('[1]APUS (1 - 1000)'!A1461,[1]EQUIPOS!$A$3:$A$326,0),2)</f>
        <v>COMPRESOR</v>
      </c>
      <c r="C1461" s="76"/>
      <c r="D1461" s="77"/>
      <c r="E1461" s="78">
        <v>1</v>
      </c>
      <c r="F1461" s="79">
        <f>INDEX([1]EQUIPOS!$A$3:$I$326,MATCH('APUS2 (1001 - 1053)'!A1461,[1]EQUIPOS!$A$3:$A$326,0),5)</f>
        <v>0.5</v>
      </c>
      <c r="G1461" s="79">
        <f t="shared" ref="G1461" si="235">+E1461*F1461</f>
        <v>0.5</v>
      </c>
      <c r="H1461" s="80">
        <f>I1455</f>
        <v>8</v>
      </c>
      <c r="I1461" s="81">
        <f>(G1461*H1461)</f>
        <v>4</v>
      </c>
      <c r="J1461" s="64"/>
      <c r="K1461" s="70">
        <f t="shared" si="233"/>
        <v>3.7815475605236684E-3</v>
      </c>
      <c r="L1461" s="82">
        <f>INDEX([1]EQUIPOS!$A$3:$I$326,MATCH('APUS2 (1001 - 1053)'!A1461,[1]EQUIPOS!$A$3:$A$326,0),6)</f>
        <v>4817001110</v>
      </c>
      <c r="M1461" s="83" t="str">
        <f>INDEX([1]EQUIPOS!$A$3:$I$326,MATCH('APUS2 (1001 - 1053)'!A1461,[1]EQUIPOS!$A$3:$A$326,0),7)</f>
        <v>NP</v>
      </c>
      <c r="N1461" s="84">
        <f>INDEX([1]EQUIPOS!$A$3:$I$326,MATCH('APUS2 (1001 - 1053)'!A1461,[1]EQUIPOS!$A$3:$A$326,0),8)</f>
        <v>0</v>
      </c>
      <c r="O1461" s="85">
        <f>INDEX([1]EQUIPOS!$A$3:$I$326,MATCH('APUS2 (1001 - 1053)'!A1461,[1]EQUIPOS!$A$3:$A$326,0),9)</f>
        <v>0</v>
      </c>
      <c r="P1461" s="7">
        <f t="shared" si="229"/>
        <v>1527</v>
      </c>
      <c r="Q1461" s="8"/>
    </row>
    <row r="1462" spans="1:17" s="9" customFormat="1" ht="16.5" thickTop="1" thickBot="1" x14ac:dyDescent="0.3">
      <c r="A1462" s="1"/>
      <c r="B1462" s="75"/>
      <c r="C1462" s="76"/>
      <c r="D1462" s="77"/>
      <c r="E1462" s="78"/>
      <c r="F1462" s="79"/>
      <c r="G1462" s="79"/>
      <c r="H1462" s="80"/>
      <c r="I1462" s="81"/>
      <c r="J1462" s="64"/>
      <c r="K1462" s="70"/>
      <c r="L1462" s="82"/>
      <c r="M1462" s="83"/>
      <c r="N1462" s="84"/>
      <c r="O1462" s="85"/>
      <c r="P1462" s="7">
        <f t="shared" si="229"/>
        <v>1528</v>
      </c>
      <c r="Q1462" s="8"/>
    </row>
    <row r="1463" spans="1:17" s="9" customFormat="1" ht="16.5" thickTop="1" thickBot="1" x14ac:dyDescent="0.3">
      <c r="A1463" s="1"/>
      <c r="B1463" s="75"/>
      <c r="C1463" s="76"/>
      <c r="D1463" s="77"/>
      <c r="E1463" s="78"/>
      <c r="F1463" s="79"/>
      <c r="G1463" s="79"/>
      <c r="H1463" s="80"/>
      <c r="I1463" s="81"/>
      <c r="J1463" s="64"/>
      <c r="K1463" s="70"/>
      <c r="L1463" s="82"/>
      <c r="M1463" s="83"/>
      <c r="N1463" s="84"/>
      <c r="O1463" s="85"/>
      <c r="P1463" s="7">
        <f t="shared" si="229"/>
        <v>1529</v>
      </c>
      <c r="Q1463" s="8"/>
    </row>
    <row r="1464" spans="1:17" s="9" customFormat="1" ht="16.5" thickTop="1" thickBot="1" x14ac:dyDescent="0.3">
      <c r="A1464" s="1"/>
      <c r="B1464" s="75"/>
      <c r="C1464" s="76"/>
      <c r="D1464" s="77"/>
      <c r="E1464" s="78"/>
      <c r="F1464" s="79"/>
      <c r="G1464" s="86"/>
      <c r="H1464" s="80"/>
      <c r="I1464" s="81"/>
      <c r="J1464" s="64"/>
      <c r="K1464" s="87"/>
      <c r="L1464" s="82"/>
      <c r="M1464" s="83"/>
      <c r="N1464" s="84"/>
      <c r="O1464" s="85"/>
      <c r="P1464" s="7">
        <f t="shared" si="229"/>
        <v>1530</v>
      </c>
      <c r="Q1464" s="8"/>
    </row>
    <row r="1465" spans="1:17" s="9" customFormat="1" ht="16.5" thickTop="1" thickBot="1" x14ac:dyDescent="0.3">
      <c r="A1465" s="1"/>
      <c r="B1465" s="75"/>
      <c r="C1465" s="76"/>
      <c r="D1465" s="77"/>
      <c r="E1465" s="78"/>
      <c r="F1465" s="79"/>
      <c r="G1465" s="86"/>
      <c r="H1465" s="80"/>
      <c r="I1465" s="81"/>
      <c r="J1465" s="64"/>
      <c r="K1465" s="87"/>
      <c r="L1465" s="82"/>
      <c r="M1465" s="83"/>
      <c r="N1465" s="84"/>
      <c r="O1465" s="85"/>
      <c r="P1465" s="7">
        <f t="shared" si="229"/>
        <v>1531</v>
      </c>
      <c r="Q1465" s="8"/>
    </row>
    <row r="1466" spans="1:17" s="9" customFormat="1" ht="16.5" thickTop="1" thickBot="1" x14ac:dyDescent="0.3">
      <c r="A1466" s="1"/>
      <c r="B1466" s="75"/>
      <c r="C1466" s="76"/>
      <c r="D1466" s="77"/>
      <c r="E1466" s="78"/>
      <c r="F1466" s="79"/>
      <c r="G1466" s="86"/>
      <c r="H1466" s="80"/>
      <c r="I1466" s="81"/>
      <c r="J1466" s="64"/>
      <c r="K1466" s="87"/>
      <c r="L1466" s="82"/>
      <c r="M1466" s="83"/>
      <c r="N1466" s="84"/>
      <c r="O1466" s="85"/>
      <c r="P1466" s="7">
        <f t="shared" si="229"/>
        <v>1532</v>
      </c>
      <c r="Q1466" s="8"/>
    </row>
    <row r="1467" spans="1:17" s="9" customFormat="1" ht="16.5" thickTop="1" thickBot="1" x14ac:dyDescent="0.3">
      <c r="A1467" s="1"/>
      <c r="B1467" s="75"/>
      <c r="C1467" s="76"/>
      <c r="D1467" s="77"/>
      <c r="E1467" s="78"/>
      <c r="F1467" s="79"/>
      <c r="G1467" s="86"/>
      <c r="H1467" s="80"/>
      <c r="I1467" s="81"/>
      <c r="J1467" s="64"/>
      <c r="K1467" s="87"/>
      <c r="L1467" s="82"/>
      <c r="M1467" s="83"/>
      <c r="N1467" s="84"/>
      <c r="O1467" s="85"/>
      <c r="P1467" s="7">
        <f t="shared" si="229"/>
        <v>1533</v>
      </c>
      <c r="Q1467" s="8"/>
    </row>
    <row r="1468" spans="1:17" s="9" customFormat="1" ht="16.5" thickTop="1" thickBot="1" x14ac:dyDescent="0.3">
      <c r="A1468" s="1"/>
      <c r="B1468" s="75"/>
      <c r="C1468" s="76"/>
      <c r="D1468" s="77"/>
      <c r="E1468" s="78"/>
      <c r="F1468" s="79"/>
      <c r="G1468" s="86"/>
      <c r="H1468" s="80"/>
      <c r="I1468" s="81"/>
      <c r="J1468" s="64"/>
      <c r="K1468" s="87"/>
      <c r="L1468" s="82"/>
      <c r="M1468" s="83"/>
      <c r="N1468" s="84"/>
      <c r="O1468" s="85"/>
      <c r="P1468" s="7">
        <f t="shared" si="229"/>
        <v>1534</v>
      </c>
      <c r="Q1468" s="8"/>
    </row>
    <row r="1469" spans="1:17" s="9" customFormat="1" ht="16.5" thickTop="1" thickBot="1" x14ac:dyDescent="0.3">
      <c r="A1469" s="1"/>
      <c r="B1469" s="75"/>
      <c r="C1469" s="76"/>
      <c r="D1469" s="77"/>
      <c r="E1469" s="78"/>
      <c r="F1469" s="79"/>
      <c r="G1469" s="86"/>
      <c r="H1469" s="80"/>
      <c r="I1469" s="81"/>
      <c r="J1469" s="64"/>
      <c r="K1469" s="87"/>
      <c r="L1469" s="82"/>
      <c r="M1469" s="83"/>
      <c r="N1469" s="84"/>
      <c r="O1469" s="85"/>
      <c r="P1469" s="7">
        <f t="shared" si="229"/>
        <v>1535</v>
      </c>
      <c r="Q1469" s="8"/>
    </row>
    <row r="1470" spans="1:17" s="9" customFormat="1" ht="16.5" thickTop="1" thickBot="1" x14ac:dyDescent="0.3">
      <c r="A1470" s="1"/>
      <c r="B1470" s="75"/>
      <c r="C1470" s="76"/>
      <c r="D1470" s="77"/>
      <c r="E1470" s="78"/>
      <c r="F1470" s="79"/>
      <c r="G1470" s="86"/>
      <c r="H1470" s="80"/>
      <c r="I1470" s="81"/>
      <c r="J1470" s="64"/>
      <c r="K1470" s="87"/>
      <c r="L1470" s="82"/>
      <c r="M1470" s="83"/>
      <c r="N1470" s="84"/>
      <c r="O1470" s="85"/>
      <c r="P1470" s="7">
        <f t="shared" si="229"/>
        <v>1536</v>
      </c>
      <c r="Q1470" s="8"/>
    </row>
    <row r="1471" spans="1:17" s="9" customFormat="1" ht="16.5" thickTop="1" thickBot="1" x14ac:dyDescent="0.3">
      <c r="A1471" s="1"/>
      <c r="B1471" s="88"/>
      <c r="C1471" s="89"/>
      <c r="D1471" s="90"/>
      <c r="E1471" s="91"/>
      <c r="F1471" s="92"/>
      <c r="G1471" s="93"/>
      <c r="H1471" s="94"/>
      <c r="I1471" s="95"/>
      <c r="J1471" s="64"/>
      <c r="K1471" s="96"/>
      <c r="L1471" s="97"/>
      <c r="M1471" s="98"/>
      <c r="N1471" s="99"/>
      <c r="O1471" s="100"/>
      <c r="P1471" s="7">
        <f t="shared" si="229"/>
        <v>1537</v>
      </c>
      <c r="Q1471" s="8"/>
    </row>
    <row r="1472" spans="1:17" s="9" customFormat="1" ht="16.5" thickTop="1" thickBot="1" x14ac:dyDescent="0.3">
      <c r="A1472" s="1"/>
      <c r="B1472" s="101"/>
      <c r="C1472" s="101"/>
      <c r="D1472" s="101"/>
      <c r="E1472" s="101"/>
      <c r="F1472" s="101"/>
      <c r="G1472" s="101"/>
      <c r="H1472" s="102" t="s">
        <v>29</v>
      </c>
      <c r="I1472" s="103">
        <f>SUM(I1459:I1471)</f>
        <v>13.608000000000002</v>
      </c>
      <c r="J1472" s="104"/>
      <c r="K1472" s="105">
        <f>SUM(K1459:K1471)</f>
        <v>1.2864824800901523E-2</v>
      </c>
      <c r="L1472" s="106"/>
      <c r="M1472" s="107"/>
      <c r="N1472" s="108"/>
      <c r="O1472" s="105">
        <f>SUM(O1459:O1471)</f>
        <v>0</v>
      </c>
      <c r="P1472" s="7">
        <f t="shared" si="229"/>
        <v>1538</v>
      </c>
      <c r="Q1472" s="8"/>
    </row>
    <row r="1473" spans="1:17" s="9" customFormat="1" ht="16.5" customHeight="1" thickTop="1" thickBot="1" x14ac:dyDescent="0.3">
      <c r="A1473" s="1"/>
      <c r="B1473" s="58" t="s">
        <v>30</v>
      </c>
      <c r="C1473" s="109"/>
      <c r="D1473" s="109"/>
      <c r="E1473" s="109"/>
      <c r="F1473" s="109"/>
      <c r="G1473" s="109"/>
      <c r="H1473" s="110"/>
      <c r="I1473" s="111"/>
      <c r="J1473" s="60"/>
      <c r="K1473" s="61" t="s">
        <v>14</v>
      </c>
      <c r="L1473" s="61" t="s">
        <v>15</v>
      </c>
      <c r="M1473" s="61" t="s">
        <v>16</v>
      </c>
      <c r="N1473" s="61" t="s">
        <v>17</v>
      </c>
      <c r="O1473" s="61" t="s">
        <v>18</v>
      </c>
      <c r="P1473" s="7">
        <f t="shared" si="229"/>
        <v>1539</v>
      </c>
      <c r="Q1473" s="8"/>
    </row>
    <row r="1474" spans="1:17" s="9" customFormat="1" ht="22.5" customHeight="1" thickTop="1" thickBot="1" x14ac:dyDescent="0.3">
      <c r="A1474" s="1"/>
      <c r="B1474" s="112" t="s">
        <v>31</v>
      </c>
      <c r="C1474" s="113"/>
      <c r="D1474" s="114"/>
      <c r="E1474" s="115" t="s">
        <v>20</v>
      </c>
      <c r="F1474" s="115" t="s">
        <v>32</v>
      </c>
      <c r="G1474" s="63" t="s">
        <v>33</v>
      </c>
      <c r="H1474" s="116" t="s">
        <v>23</v>
      </c>
      <c r="I1474" s="116" t="s">
        <v>34</v>
      </c>
      <c r="J1474" s="28"/>
      <c r="K1474" s="61"/>
      <c r="L1474" s="61"/>
      <c r="M1474" s="61"/>
      <c r="N1474" s="61"/>
      <c r="O1474" s="61"/>
      <c r="P1474" s="7">
        <f t="shared" si="229"/>
        <v>1540</v>
      </c>
      <c r="Q1474" s="8"/>
    </row>
    <row r="1475" spans="1:17" s="9" customFormat="1" ht="16.5" customHeight="1" thickTop="1" thickBot="1" x14ac:dyDescent="0.3">
      <c r="A1475" s="1" t="s">
        <v>38</v>
      </c>
      <c r="B1475" s="65" t="str">
        <f>INDEX([1]SUELDOS!$B$3:$O$294,MATCH('APUS2 (1001 - 1053)'!A1475,[1]SUELDOS!$B$3:$B$294,0),2)</f>
        <v>PEON</v>
      </c>
      <c r="C1475" s="66"/>
      <c r="D1475" s="67"/>
      <c r="E1475" s="68">
        <v>1</v>
      </c>
      <c r="F1475" s="68">
        <f>INDEX([1]SUELDOS!$B$3:$O$294,MATCH('APUS2 (1001 - 1053)'!A1475,[1]SUELDOS!$B$3:$B$294,0),10)</f>
        <v>4.2300000000000004</v>
      </c>
      <c r="G1475" s="79">
        <f t="shared" ref="G1475:G1478" si="236">+E1475*F1475</f>
        <v>4.2300000000000004</v>
      </c>
      <c r="H1475" s="69">
        <f>I1455</f>
        <v>8</v>
      </c>
      <c r="I1475" s="81">
        <f t="shared" ref="I1475:I1478" si="237">(G1475*H1475)</f>
        <v>33.840000000000003</v>
      </c>
      <c r="J1475" s="64"/>
      <c r="K1475" s="70">
        <f t="shared" ref="K1475:K1478" si="238">((I1475*100%)/$I$1524)</f>
        <v>3.199189236203024E-2</v>
      </c>
      <c r="L1475" s="117">
        <f>INDEX([1]SUELDOS!$B$3:$O$294,MATCH('APUS2 (1001 - 1053)'!A1475,[1]SUELDOS!$B$3:$B$294,0),11)</f>
        <v>851230012</v>
      </c>
      <c r="M1475" s="118" t="str">
        <f>INDEX([1]SUELDOS!$B$3:$O$294,MATCH('APUS2 (1001 - 1053)'!A1475,[1]SUELDOS!$B$3:$B$294,0),12)</f>
        <v>NP</v>
      </c>
      <c r="N1475" s="119">
        <f>INDEX([1]SUELDOS!$B$3:$O$294,MATCH('APUS2 (1001 - 1053)'!A1475,[1]SUELDOS!$B$3:$B$294,0),13)</f>
        <v>0</v>
      </c>
      <c r="O1475" s="120">
        <f>INDEX([1]SUELDOS!$B$3:$O$294,MATCH('APUS2 (1001 - 1053)'!A1475,[1]SUELDOS!$B$3:$B$294,0),14)</f>
        <v>0</v>
      </c>
      <c r="P1475" s="7">
        <f t="shared" si="229"/>
        <v>1541</v>
      </c>
      <c r="Q1475" s="8">
        <f t="shared" ref="Q1475" si="239">+Q1459</f>
        <v>1524</v>
      </c>
    </row>
    <row r="1476" spans="1:17" s="9" customFormat="1" ht="16.5" customHeight="1" thickTop="1" thickBot="1" x14ac:dyDescent="0.3">
      <c r="A1476" s="1" t="s">
        <v>35</v>
      </c>
      <c r="B1476" s="75" t="str">
        <f>INDEX([1]SUELDOS!$B$3:$O$294,MATCH('APUS2 (1001 - 1053)'!A1476,[1]SUELDOS!$B$3:$B$294,0),2)</f>
        <v xml:space="preserve">ELECTRICISTA O INSTALADOR DE REVESTIMIENTO EN GENERAL </v>
      </c>
      <c r="C1476" s="76"/>
      <c r="D1476" s="77"/>
      <c r="E1476" s="79">
        <v>1</v>
      </c>
      <c r="F1476" s="79">
        <f>INDEX([1]SUELDOS!$B$3:$O$294,MATCH('APUS2 (1001 - 1053)'!A1476,[1]SUELDOS!$B$3:$B$294,0),10)</f>
        <v>4.28</v>
      </c>
      <c r="G1476" s="79">
        <f t="shared" si="236"/>
        <v>4.28</v>
      </c>
      <c r="H1476" s="80">
        <f>I1455</f>
        <v>8</v>
      </c>
      <c r="I1476" s="81">
        <f t="shared" si="237"/>
        <v>34.24</v>
      </c>
      <c r="J1476" s="64"/>
      <c r="K1476" s="70">
        <f t="shared" si="238"/>
        <v>3.2370047118082605E-2</v>
      </c>
      <c r="L1476" s="82">
        <f>INDEX([1]SUELDOS!$B$3:$O$294,MATCH('APUS2 (1001 - 1053)'!A1476,[1]SUELDOS!$B$3:$B$294,0),11)</f>
        <v>546110012</v>
      </c>
      <c r="M1476" s="82" t="str">
        <f>INDEX([1]SUELDOS!$B$3:$O$294,MATCH('APUS2 (1001 - 1053)'!A1476,[1]SUELDOS!$B$3:$B$294,0),12)</f>
        <v>NP</v>
      </c>
      <c r="N1476" s="121">
        <f>INDEX([1]SUELDOS!$B$3:$O$294,MATCH('APUS2 (1001 - 1053)'!A1476,[1]SUELDOS!$B$3:$B$294,0),13)</f>
        <v>0</v>
      </c>
      <c r="O1476" s="85">
        <f>INDEX([1]SUELDOS!$B$3:$O$294,MATCH('APUS2 (1001 - 1053)'!A1476,[1]SUELDOS!$B$3:$B$294,0),14)</f>
        <v>0</v>
      </c>
      <c r="P1476" s="7">
        <f t="shared" si="229"/>
        <v>1542</v>
      </c>
      <c r="Q1476" s="8"/>
    </row>
    <row r="1477" spans="1:17" s="9" customFormat="1" ht="16.5" thickTop="1" thickBot="1" x14ac:dyDescent="0.3">
      <c r="A1477" s="1" t="s">
        <v>36</v>
      </c>
      <c r="B1477" s="75" t="str">
        <f>INDEX([1]SUELDOS!$B$3:$O$294,MATCH('APUS2 (1001 - 1053)'!A1477,[1]SUELDOS!$B$3:$B$294,0),2)</f>
        <v>MAESTRO ELECTRICO/LINIERO/SUBESTACIONES</v>
      </c>
      <c r="C1477" s="76"/>
      <c r="D1477" s="77"/>
      <c r="E1477" s="79">
        <v>1</v>
      </c>
      <c r="F1477" s="79">
        <f>INDEX([1]SUELDOS!$B$3:$O$294,MATCH('APUS2 (1001 - 1053)'!A1477,[1]SUELDOS!$B$3:$B$294,0),10)</f>
        <v>4.75</v>
      </c>
      <c r="G1477" s="79">
        <f t="shared" si="236"/>
        <v>4.75</v>
      </c>
      <c r="H1477" s="80">
        <f>I1455</f>
        <v>8</v>
      </c>
      <c r="I1477" s="81">
        <f t="shared" si="237"/>
        <v>38</v>
      </c>
      <c r="J1477" s="64"/>
      <c r="K1477" s="70">
        <f t="shared" si="238"/>
        <v>3.5924701824974849E-2</v>
      </c>
      <c r="L1477" s="82">
        <f>INDEX([1]SUELDOS!$B$3:$O$294,MATCH('APUS2 (1001 - 1053)'!A1477,[1]SUELDOS!$B$3:$B$294,0),11)</f>
        <v>851230012</v>
      </c>
      <c r="M1477" s="82" t="str">
        <f>INDEX([1]SUELDOS!$B$3:$O$294,MATCH('APUS2 (1001 - 1053)'!A1477,[1]SUELDOS!$B$3:$B$294,0),12)</f>
        <v>NP</v>
      </c>
      <c r="N1477" s="121">
        <f>INDEX([1]SUELDOS!$B$3:$O$294,MATCH('APUS2 (1001 - 1053)'!A1477,[1]SUELDOS!$B$3:$B$294,0),13)</f>
        <v>0</v>
      </c>
      <c r="O1477" s="85">
        <f>INDEX([1]SUELDOS!$B$3:$O$294,MATCH('APUS2 (1001 - 1053)'!A1477,[1]SUELDOS!$B$3:$B$294,0),14)</f>
        <v>0</v>
      </c>
      <c r="P1477" s="7">
        <f t="shared" si="229"/>
        <v>1543</v>
      </c>
      <c r="Q1477" s="8"/>
    </row>
    <row r="1478" spans="1:17" s="9" customFormat="1" ht="16.5" thickTop="1" thickBot="1" x14ac:dyDescent="0.3">
      <c r="A1478" s="1" t="s">
        <v>37</v>
      </c>
      <c r="B1478" s="75" t="str">
        <f>INDEX([1]SUELDOS!$B$3:$O$294,MATCH('APUS2 (1001 - 1053)'!A1478,[1]SUELDOS!$B$3:$B$294,0),2)</f>
        <v>SUPERVISOR ELECTRICO GENERAL / SUPERVISOR SANITARIO GENERAL</v>
      </c>
      <c r="C1478" s="76"/>
      <c r="D1478" s="77"/>
      <c r="E1478" s="79">
        <v>1</v>
      </c>
      <c r="F1478" s="79">
        <f>INDEX([1]SUELDOS!$B$3:$O$294,MATCH('APUS2 (1001 - 1053)'!A1478,[1]SUELDOS!$B$3:$B$294,0),10)</f>
        <v>4.76</v>
      </c>
      <c r="G1478" s="79">
        <f t="shared" si="236"/>
        <v>4.76</v>
      </c>
      <c r="H1478" s="80">
        <f>I1455</f>
        <v>8</v>
      </c>
      <c r="I1478" s="81">
        <f t="shared" si="237"/>
        <v>38.08</v>
      </c>
      <c r="J1478" s="64"/>
      <c r="K1478" s="70">
        <f t="shared" si="238"/>
        <v>3.600033277618532E-2</v>
      </c>
      <c r="L1478" s="82">
        <f>INDEX([1]SUELDOS!$B$3:$O$294,MATCH('APUS2 (1001 - 1053)'!A1478,[1]SUELDOS!$B$3:$B$294,0),11)</f>
        <v>851230012</v>
      </c>
      <c r="M1478" s="82" t="str">
        <f>INDEX([1]SUELDOS!$B$3:$O$294,MATCH('APUS2 (1001 - 1053)'!A1478,[1]SUELDOS!$B$3:$B$294,0),12)</f>
        <v>NP</v>
      </c>
      <c r="N1478" s="121">
        <f>INDEX([1]SUELDOS!$B$3:$O$294,MATCH('APUS2 (1001 - 1053)'!A1478,[1]SUELDOS!$B$3:$B$294,0),13)</f>
        <v>0</v>
      </c>
      <c r="O1478" s="85">
        <f>INDEX([1]SUELDOS!$B$3:$O$294,MATCH('APUS2 (1001 - 1053)'!A1478,[1]SUELDOS!$B$3:$B$294,0),14)</f>
        <v>0</v>
      </c>
      <c r="P1478" s="7">
        <f t="shared" si="229"/>
        <v>1544</v>
      </c>
      <c r="Q1478" s="8"/>
    </row>
    <row r="1479" spans="1:17" s="9" customFormat="1" ht="16.5" thickTop="1" thickBot="1" x14ac:dyDescent="0.3">
      <c r="A1479" s="1"/>
      <c r="B1479" s="75"/>
      <c r="C1479" s="76"/>
      <c r="D1479" s="77"/>
      <c r="E1479" s="79"/>
      <c r="F1479" s="79"/>
      <c r="G1479" s="79"/>
      <c r="H1479" s="80"/>
      <c r="I1479" s="81"/>
      <c r="J1479" s="64"/>
      <c r="K1479" s="70"/>
      <c r="L1479" s="82"/>
      <c r="M1479" s="82"/>
      <c r="N1479" s="121"/>
      <c r="O1479" s="85"/>
      <c r="P1479" s="7">
        <f t="shared" si="229"/>
        <v>1545</v>
      </c>
      <c r="Q1479" s="8"/>
    </row>
    <row r="1480" spans="1:17" s="9" customFormat="1" ht="16.5" thickTop="1" thickBot="1" x14ac:dyDescent="0.3">
      <c r="A1480" s="1"/>
      <c r="B1480" s="75"/>
      <c r="C1480" s="76"/>
      <c r="D1480" s="77"/>
      <c r="E1480" s="79"/>
      <c r="F1480" s="79"/>
      <c r="G1480" s="79"/>
      <c r="H1480" s="80"/>
      <c r="I1480" s="81"/>
      <c r="J1480" s="64"/>
      <c r="K1480" s="70"/>
      <c r="L1480" s="82"/>
      <c r="M1480" s="82"/>
      <c r="N1480" s="121"/>
      <c r="O1480" s="85"/>
      <c r="P1480" s="7">
        <f t="shared" si="229"/>
        <v>1546</v>
      </c>
      <c r="Q1480" s="8"/>
    </row>
    <row r="1481" spans="1:17" s="9" customFormat="1" ht="16.5" thickTop="1" thickBot="1" x14ac:dyDescent="0.3">
      <c r="A1481" s="1"/>
      <c r="B1481" s="75"/>
      <c r="C1481" s="76"/>
      <c r="D1481" s="77"/>
      <c r="E1481" s="78"/>
      <c r="F1481" s="79"/>
      <c r="G1481" s="79"/>
      <c r="H1481" s="80"/>
      <c r="I1481" s="81"/>
      <c r="J1481" s="64"/>
      <c r="K1481" s="70"/>
      <c r="L1481" s="82"/>
      <c r="M1481" s="82"/>
      <c r="N1481" s="121"/>
      <c r="O1481" s="85"/>
      <c r="P1481" s="7">
        <f t="shared" si="229"/>
        <v>1547</v>
      </c>
      <c r="Q1481" s="8"/>
    </row>
    <row r="1482" spans="1:17" s="9" customFormat="1" ht="16.5" thickTop="1" thickBot="1" x14ac:dyDescent="0.3">
      <c r="A1482" s="1"/>
      <c r="B1482" s="75"/>
      <c r="C1482" s="76"/>
      <c r="D1482" s="77"/>
      <c r="E1482" s="78"/>
      <c r="F1482" s="79"/>
      <c r="G1482" s="79"/>
      <c r="H1482" s="80"/>
      <c r="I1482" s="81"/>
      <c r="J1482" s="64"/>
      <c r="K1482" s="87"/>
      <c r="L1482" s="82"/>
      <c r="M1482" s="82"/>
      <c r="N1482" s="121"/>
      <c r="O1482" s="85"/>
      <c r="P1482" s="7">
        <f t="shared" si="229"/>
        <v>1548</v>
      </c>
      <c r="Q1482" s="8"/>
    </row>
    <row r="1483" spans="1:17" s="9" customFormat="1" ht="16.5" thickTop="1" thickBot="1" x14ac:dyDescent="0.3">
      <c r="A1483" s="1"/>
      <c r="B1483" s="75"/>
      <c r="C1483" s="76"/>
      <c r="D1483" s="77"/>
      <c r="E1483" s="78"/>
      <c r="F1483" s="79"/>
      <c r="G1483" s="79"/>
      <c r="H1483" s="80"/>
      <c r="I1483" s="81"/>
      <c r="J1483" s="64"/>
      <c r="K1483" s="87"/>
      <c r="L1483" s="82"/>
      <c r="M1483" s="82"/>
      <c r="N1483" s="121"/>
      <c r="O1483" s="85"/>
      <c r="P1483" s="7">
        <f t="shared" si="229"/>
        <v>1549</v>
      </c>
      <c r="Q1483" s="8"/>
    </row>
    <row r="1484" spans="1:17" s="9" customFormat="1" ht="16.5" thickTop="1" thickBot="1" x14ac:dyDescent="0.3">
      <c r="A1484" s="1"/>
      <c r="B1484" s="75"/>
      <c r="C1484" s="76"/>
      <c r="D1484" s="77"/>
      <c r="E1484" s="78"/>
      <c r="F1484" s="79"/>
      <c r="G1484" s="79"/>
      <c r="H1484" s="80"/>
      <c r="I1484" s="81"/>
      <c r="J1484" s="64"/>
      <c r="K1484" s="87"/>
      <c r="L1484" s="82"/>
      <c r="M1484" s="82"/>
      <c r="N1484" s="121"/>
      <c r="O1484" s="85"/>
      <c r="P1484" s="7">
        <f t="shared" si="229"/>
        <v>1550</v>
      </c>
      <c r="Q1484" s="8"/>
    </row>
    <row r="1485" spans="1:17" s="9" customFormat="1" ht="16.5" thickTop="1" thickBot="1" x14ac:dyDescent="0.3">
      <c r="A1485" s="1"/>
      <c r="B1485" s="75"/>
      <c r="C1485" s="76"/>
      <c r="D1485" s="77"/>
      <c r="E1485" s="78"/>
      <c r="F1485" s="79"/>
      <c r="G1485" s="79"/>
      <c r="H1485" s="80"/>
      <c r="I1485" s="81"/>
      <c r="J1485" s="64"/>
      <c r="K1485" s="87"/>
      <c r="L1485" s="82"/>
      <c r="M1485" s="82"/>
      <c r="N1485" s="121"/>
      <c r="O1485" s="85"/>
      <c r="P1485" s="7">
        <f t="shared" si="229"/>
        <v>1551</v>
      </c>
      <c r="Q1485" s="8"/>
    </row>
    <row r="1486" spans="1:17" s="9" customFormat="1" ht="16.5" thickTop="1" thickBot="1" x14ac:dyDescent="0.3">
      <c r="A1486" s="1"/>
      <c r="B1486" s="75"/>
      <c r="C1486" s="76"/>
      <c r="D1486" s="77"/>
      <c r="E1486" s="78"/>
      <c r="F1486" s="79"/>
      <c r="G1486" s="79"/>
      <c r="H1486" s="80"/>
      <c r="I1486" s="81"/>
      <c r="J1486" s="64"/>
      <c r="K1486" s="87"/>
      <c r="L1486" s="82"/>
      <c r="M1486" s="82"/>
      <c r="N1486" s="121"/>
      <c r="O1486" s="85"/>
      <c r="P1486" s="7">
        <f t="shared" si="229"/>
        <v>1552</v>
      </c>
      <c r="Q1486" s="8"/>
    </row>
    <row r="1487" spans="1:17" s="9" customFormat="1" ht="16.5" thickTop="1" thickBot="1" x14ac:dyDescent="0.3">
      <c r="A1487" s="1"/>
      <c r="B1487" s="122" t="s">
        <v>26</v>
      </c>
      <c r="C1487" s="123"/>
      <c r="D1487" s="124"/>
      <c r="E1487" s="91" t="s">
        <v>26</v>
      </c>
      <c r="F1487" s="125" t="s">
        <v>26</v>
      </c>
      <c r="G1487" s="126" t="s">
        <v>26</v>
      </c>
      <c r="H1487" s="94" t="s">
        <v>26</v>
      </c>
      <c r="I1487" s="127" t="s">
        <v>26</v>
      </c>
      <c r="J1487" s="64"/>
      <c r="K1487" s="96" t="s">
        <v>26</v>
      </c>
      <c r="L1487" s="97" t="s">
        <v>26</v>
      </c>
      <c r="M1487" s="98" t="s">
        <v>26</v>
      </c>
      <c r="N1487" s="99" t="s">
        <v>26</v>
      </c>
      <c r="O1487" s="100" t="s">
        <v>26</v>
      </c>
      <c r="P1487" s="7">
        <f t="shared" si="229"/>
        <v>1553</v>
      </c>
      <c r="Q1487" s="8"/>
    </row>
    <row r="1488" spans="1:17" s="9" customFormat="1" ht="16.5" thickTop="1" thickBot="1" x14ac:dyDescent="0.3">
      <c r="A1488" s="1"/>
      <c r="B1488" s="101"/>
      <c r="C1488" s="101"/>
      <c r="D1488" s="101"/>
      <c r="E1488" s="101"/>
      <c r="F1488" s="101"/>
      <c r="G1488" s="101"/>
      <c r="H1488" s="128" t="s">
        <v>39</v>
      </c>
      <c r="I1488" s="103">
        <f>SUM(I1475:I1487)</f>
        <v>144.16000000000003</v>
      </c>
      <c r="J1488" s="104"/>
      <c r="K1488" s="105">
        <f>SUM(K1475:K1487)</f>
        <v>0.13628697408127299</v>
      </c>
      <c r="L1488" s="106"/>
      <c r="M1488" s="107"/>
      <c r="N1488" s="108"/>
      <c r="O1488" s="105">
        <f>SUM(O1475:O1487)</f>
        <v>0</v>
      </c>
      <c r="P1488" s="7">
        <f t="shared" si="229"/>
        <v>1554</v>
      </c>
      <c r="Q1488" s="8"/>
    </row>
    <row r="1489" spans="1:17" s="9" customFormat="1" ht="16.5" customHeight="1" thickTop="1" thickBot="1" x14ac:dyDescent="0.3">
      <c r="A1489" s="1"/>
      <c r="B1489" s="58" t="s">
        <v>40</v>
      </c>
      <c r="C1489" s="109"/>
      <c r="D1489" s="109"/>
      <c r="E1489" s="109"/>
      <c r="F1489" s="109"/>
      <c r="G1489" s="109"/>
      <c r="H1489" s="110"/>
      <c r="I1489" s="111"/>
      <c r="J1489" s="60"/>
      <c r="K1489" s="61" t="s">
        <v>14</v>
      </c>
      <c r="L1489" s="61" t="s">
        <v>15</v>
      </c>
      <c r="M1489" s="61" t="s">
        <v>16</v>
      </c>
      <c r="N1489" s="61" t="s">
        <v>17</v>
      </c>
      <c r="O1489" s="61" t="s">
        <v>18</v>
      </c>
      <c r="P1489" s="7">
        <f t="shared" si="229"/>
        <v>1555</v>
      </c>
      <c r="Q1489" s="8"/>
    </row>
    <row r="1490" spans="1:17" s="9" customFormat="1" ht="22.5" thickTop="1" thickBot="1" x14ac:dyDescent="0.3">
      <c r="A1490" s="1"/>
      <c r="B1490" s="112" t="s">
        <v>41</v>
      </c>
      <c r="C1490" s="113"/>
      <c r="D1490" s="113"/>
      <c r="E1490" s="114"/>
      <c r="F1490" s="63" t="s">
        <v>42</v>
      </c>
      <c r="G1490" s="63" t="s">
        <v>20</v>
      </c>
      <c r="H1490" s="63" t="s">
        <v>34</v>
      </c>
      <c r="I1490" s="63" t="s">
        <v>24</v>
      </c>
      <c r="J1490" s="28"/>
      <c r="K1490" s="61"/>
      <c r="L1490" s="61"/>
      <c r="M1490" s="61"/>
      <c r="N1490" s="61"/>
      <c r="O1490" s="61"/>
      <c r="P1490" s="7">
        <f t="shared" si="229"/>
        <v>1556</v>
      </c>
      <c r="Q1490" s="8"/>
    </row>
    <row r="1491" spans="1:17" s="9" customFormat="1" ht="15.75" customHeight="1" thickTop="1" x14ac:dyDescent="0.25">
      <c r="A1491" s="1" t="s">
        <v>115</v>
      </c>
      <c r="B1491" s="129" t="str">
        <f>INDEX('[1]MATERIAL-TRANSPORTE'!$A$3:$K$1016,MATCH('APUS2 (1001 - 1053)'!A1491,'[1]MATERIAL-TRANSPORTE'!$A$3:$A$1016,0),2)</f>
        <v>UNIDAD UPS 3 KVA - ON LINE</v>
      </c>
      <c r="C1491" s="130"/>
      <c r="D1491" s="130"/>
      <c r="E1491" s="131"/>
      <c r="F1491" s="132" t="str">
        <f>INDEX('[1]MATERIAL-TRANSPORTE'!$A$3:$K$1016,MATCH('APUS2 (1001 - 1053)'!A1491,'[1]MATERIAL-TRANSPORTE'!$A$3:$A$1016,0),6)</f>
        <v>u</v>
      </c>
      <c r="G1491" s="80">
        <v>1</v>
      </c>
      <c r="H1491" s="80">
        <f>INDEX('[1]MATERIAL-TRANSPORTE'!$A$3:$K$1016,MATCH('APUS2 (1001 - 1053)'!A1491,'[1]MATERIAL-TRANSPORTE'!$A$3:$A$1016,0),7)</f>
        <v>900</v>
      </c>
      <c r="I1491" s="81">
        <f>(G1491*H1491)</f>
        <v>900</v>
      </c>
      <c r="J1491" s="64"/>
      <c r="K1491" s="70">
        <f>((I1491*100%)/$I$1524)</f>
        <v>0.85084820111782544</v>
      </c>
      <c r="L1491" s="82" t="str">
        <f>INDEX('[1]MATERIAL-TRANSPORTE'!$A$3:$K$1016,MATCH('APUS2 (1001 - 1053)'!A1491,'[1]MATERIAL-TRANSPORTE'!$A$3:$A$1016,0),8)</f>
        <v>452900023</v>
      </c>
      <c r="M1491" s="83" t="str">
        <f>INDEX('[1]MATERIAL-TRANSPORTE'!$A$3:$K$1016,MATCH('APUS2 (1001 - 1053)'!A1491,'[1]MATERIAL-TRANSPORTE'!$A$3:$A$1016,0),9)</f>
        <v>NP</v>
      </c>
      <c r="N1491" s="84">
        <f>INDEX('[1]MATERIAL-TRANSPORTE'!$A$3:$K$1016,MATCH('APUS2 (1001 - 1053)'!A1491,'[1]MATERIAL-TRANSPORTE'!$A$3:$A$1016,0),10)</f>
        <v>0</v>
      </c>
      <c r="O1491" s="85">
        <f>INDEX('[1]MATERIAL-TRANSPORTE'!$A$3:$K$1016,MATCH('APUS2 (1001 - 1053)'!A1491,'[1]MATERIAL-TRANSPORTE'!$A$3:$A$1016,0),11)</f>
        <v>0</v>
      </c>
      <c r="P1491" s="7">
        <f t="shared" si="229"/>
        <v>1557</v>
      </c>
      <c r="Q1491" s="8">
        <f t="shared" ref="Q1491" si="240">+Q1475</f>
        <v>1524</v>
      </c>
    </row>
    <row r="1492" spans="1:17" s="9" customFormat="1" x14ac:dyDescent="0.25">
      <c r="A1492" s="1"/>
      <c r="B1492" s="129"/>
      <c r="C1492" s="130"/>
      <c r="D1492" s="130"/>
      <c r="E1492" s="131"/>
      <c r="F1492" s="132"/>
      <c r="G1492" s="80"/>
      <c r="H1492" s="80"/>
      <c r="I1492" s="81"/>
      <c r="J1492" s="64"/>
      <c r="K1492" s="87"/>
      <c r="L1492" s="82"/>
      <c r="M1492" s="83"/>
      <c r="N1492" s="84"/>
      <c r="O1492" s="85"/>
      <c r="P1492" s="7">
        <f t="shared" si="229"/>
        <v>1558</v>
      </c>
      <c r="Q1492" s="8"/>
    </row>
    <row r="1493" spans="1:17" s="9" customFormat="1" x14ac:dyDescent="0.25">
      <c r="A1493" s="1"/>
      <c r="B1493" s="129"/>
      <c r="C1493" s="130"/>
      <c r="D1493" s="130"/>
      <c r="E1493" s="131"/>
      <c r="F1493" s="132"/>
      <c r="G1493" s="80"/>
      <c r="H1493" s="80"/>
      <c r="I1493" s="81"/>
      <c r="J1493" s="64"/>
      <c r="K1493" s="87"/>
      <c r="L1493" s="82"/>
      <c r="M1493" s="83"/>
      <c r="N1493" s="84"/>
      <c r="O1493" s="85"/>
      <c r="P1493" s="7">
        <f t="shared" si="229"/>
        <v>1559</v>
      </c>
      <c r="Q1493" s="8"/>
    </row>
    <row r="1494" spans="1:17" s="9" customFormat="1" x14ac:dyDescent="0.25">
      <c r="A1494" s="1"/>
      <c r="B1494" s="129"/>
      <c r="C1494" s="130"/>
      <c r="D1494" s="130"/>
      <c r="E1494" s="131"/>
      <c r="F1494" s="132"/>
      <c r="G1494" s="80"/>
      <c r="H1494" s="80"/>
      <c r="I1494" s="81"/>
      <c r="J1494" s="64"/>
      <c r="K1494" s="87"/>
      <c r="L1494" s="82"/>
      <c r="M1494" s="83"/>
      <c r="N1494" s="84"/>
      <c r="O1494" s="85"/>
      <c r="P1494" s="7">
        <f t="shared" si="229"/>
        <v>1560</v>
      </c>
      <c r="Q1494" s="8"/>
    </row>
    <row r="1495" spans="1:17" s="9" customFormat="1" x14ac:dyDescent="0.25">
      <c r="A1495" s="1"/>
      <c r="B1495" s="129"/>
      <c r="C1495" s="130"/>
      <c r="D1495" s="130"/>
      <c r="E1495" s="131"/>
      <c r="F1495" s="132"/>
      <c r="G1495" s="80"/>
      <c r="H1495" s="80"/>
      <c r="I1495" s="81"/>
      <c r="J1495" s="64"/>
      <c r="K1495" s="87"/>
      <c r="L1495" s="82"/>
      <c r="M1495" s="83"/>
      <c r="N1495" s="84"/>
      <c r="O1495" s="85"/>
      <c r="P1495" s="7">
        <f t="shared" si="229"/>
        <v>1561</v>
      </c>
      <c r="Q1495" s="8"/>
    </row>
    <row r="1496" spans="1:17" s="9" customFormat="1" x14ac:dyDescent="0.25">
      <c r="A1496" s="1"/>
      <c r="B1496" s="129"/>
      <c r="C1496" s="130"/>
      <c r="D1496" s="130"/>
      <c r="E1496" s="131"/>
      <c r="F1496" s="132"/>
      <c r="G1496" s="80"/>
      <c r="H1496" s="80"/>
      <c r="I1496" s="81"/>
      <c r="J1496" s="64"/>
      <c r="K1496" s="87"/>
      <c r="L1496" s="82"/>
      <c r="M1496" s="83"/>
      <c r="N1496" s="84"/>
      <c r="O1496" s="85"/>
      <c r="P1496" s="7">
        <f t="shared" si="229"/>
        <v>1562</v>
      </c>
      <c r="Q1496" s="8"/>
    </row>
    <row r="1497" spans="1:17" s="9" customFormat="1" x14ac:dyDescent="0.25">
      <c r="A1497" s="1"/>
      <c r="B1497" s="129"/>
      <c r="C1497" s="130"/>
      <c r="D1497" s="130"/>
      <c r="E1497" s="131"/>
      <c r="F1497" s="132"/>
      <c r="G1497" s="80"/>
      <c r="H1497" s="80"/>
      <c r="I1497" s="81"/>
      <c r="J1497" s="64"/>
      <c r="K1497" s="87"/>
      <c r="L1497" s="82"/>
      <c r="M1497" s="83"/>
      <c r="N1497" s="84"/>
      <c r="O1497" s="85"/>
      <c r="P1497" s="7">
        <f t="shared" si="229"/>
        <v>1563</v>
      </c>
      <c r="Q1497" s="8"/>
    </row>
    <row r="1498" spans="1:17" s="9" customFormat="1" x14ac:dyDescent="0.25">
      <c r="A1498" s="1"/>
      <c r="B1498" s="129"/>
      <c r="C1498" s="130"/>
      <c r="D1498" s="130"/>
      <c r="E1498" s="131"/>
      <c r="F1498" s="132"/>
      <c r="G1498" s="80"/>
      <c r="H1498" s="80"/>
      <c r="I1498" s="81"/>
      <c r="J1498" s="64"/>
      <c r="K1498" s="87"/>
      <c r="L1498" s="82"/>
      <c r="M1498" s="83"/>
      <c r="N1498" s="84"/>
      <c r="O1498" s="85"/>
      <c r="P1498" s="7">
        <f t="shared" si="229"/>
        <v>1564</v>
      </c>
      <c r="Q1498" s="8"/>
    </row>
    <row r="1499" spans="1:17" s="9" customFormat="1" x14ac:dyDescent="0.25">
      <c r="A1499" s="1"/>
      <c r="B1499" s="129"/>
      <c r="C1499" s="130"/>
      <c r="D1499" s="130"/>
      <c r="E1499" s="131"/>
      <c r="F1499" s="132"/>
      <c r="G1499" s="80"/>
      <c r="H1499" s="80"/>
      <c r="I1499" s="81"/>
      <c r="J1499" s="64"/>
      <c r="K1499" s="87"/>
      <c r="L1499" s="82"/>
      <c r="M1499" s="83"/>
      <c r="N1499" s="84"/>
      <c r="O1499" s="85"/>
      <c r="P1499" s="7">
        <f t="shared" si="229"/>
        <v>1565</v>
      </c>
      <c r="Q1499" s="8"/>
    </row>
    <row r="1500" spans="1:17" s="9" customFormat="1" x14ac:dyDescent="0.25">
      <c r="A1500" s="1"/>
      <c r="B1500" s="129"/>
      <c r="C1500" s="130"/>
      <c r="D1500" s="130"/>
      <c r="E1500" s="131"/>
      <c r="F1500" s="132"/>
      <c r="G1500" s="80"/>
      <c r="H1500" s="80"/>
      <c r="I1500" s="81"/>
      <c r="J1500" s="64"/>
      <c r="K1500" s="87"/>
      <c r="L1500" s="82"/>
      <c r="M1500" s="83"/>
      <c r="N1500" s="84"/>
      <c r="O1500" s="85"/>
      <c r="P1500" s="7">
        <f t="shared" si="229"/>
        <v>1566</v>
      </c>
      <c r="Q1500" s="8"/>
    </row>
    <row r="1501" spans="1:17" s="9" customFormat="1" x14ac:dyDescent="0.25">
      <c r="A1501" s="1"/>
      <c r="B1501" s="129"/>
      <c r="C1501" s="130"/>
      <c r="D1501" s="130"/>
      <c r="E1501" s="131"/>
      <c r="F1501" s="132"/>
      <c r="G1501" s="80"/>
      <c r="H1501" s="80"/>
      <c r="I1501" s="81"/>
      <c r="J1501" s="64"/>
      <c r="K1501" s="87"/>
      <c r="L1501" s="82"/>
      <c r="M1501" s="83"/>
      <c r="N1501" s="84"/>
      <c r="O1501" s="85"/>
      <c r="P1501" s="7">
        <f t="shared" si="229"/>
        <v>1567</v>
      </c>
      <c r="Q1501" s="8"/>
    </row>
    <row r="1502" spans="1:17" s="9" customFormat="1" x14ac:dyDescent="0.25">
      <c r="A1502" s="1"/>
      <c r="B1502" s="129"/>
      <c r="C1502" s="130"/>
      <c r="D1502" s="130"/>
      <c r="E1502" s="131"/>
      <c r="F1502" s="132"/>
      <c r="G1502" s="80"/>
      <c r="H1502" s="80"/>
      <c r="I1502" s="81"/>
      <c r="J1502" s="64"/>
      <c r="K1502" s="87"/>
      <c r="L1502" s="82"/>
      <c r="M1502" s="83"/>
      <c r="N1502" s="84"/>
      <c r="O1502" s="85"/>
      <c r="P1502" s="7">
        <f t="shared" ref="P1502:P1565" si="241">+P1501+1</f>
        <v>1568</v>
      </c>
      <c r="Q1502" s="8"/>
    </row>
    <row r="1503" spans="1:17" s="9" customFormat="1" x14ac:dyDescent="0.25">
      <c r="A1503" s="1"/>
      <c r="B1503" s="129"/>
      <c r="C1503" s="130"/>
      <c r="D1503" s="130"/>
      <c r="E1503" s="131"/>
      <c r="F1503" s="132"/>
      <c r="G1503" s="80"/>
      <c r="H1503" s="80"/>
      <c r="I1503" s="81"/>
      <c r="J1503" s="64"/>
      <c r="K1503" s="87"/>
      <c r="L1503" s="82"/>
      <c r="M1503" s="83"/>
      <c r="N1503" s="84"/>
      <c r="O1503" s="85"/>
      <c r="P1503" s="7">
        <f t="shared" si="241"/>
        <v>1569</v>
      </c>
      <c r="Q1503" s="8"/>
    </row>
    <row r="1504" spans="1:17" s="9" customFormat="1" x14ac:dyDescent="0.25">
      <c r="A1504" s="1"/>
      <c r="B1504" s="129"/>
      <c r="C1504" s="130"/>
      <c r="D1504" s="130"/>
      <c r="E1504" s="131"/>
      <c r="F1504" s="132"/>
      <c r="G1504" s="80"/>
      <c r="H1504" s="80"/>
      <c r="I1504" s="81"/>
      <c r="J1504" s="64"/>
      <c r="K1504" s="87"/>
      <c r="L1504" s="82"/>
      <c r="M1504" s="83"/>
      <c r="N1504" s="84"/>
      <c r="O1504" s="85"/>
      <c r="P1504" s="7">
        <f t="shared" si="241"/>
        <v>1570</v>
      </c>
      <c r="Q1504" s="8"/>
    </row>
    <row r="1505" spans="1:17" s="9" customFormat="1" x14ac:dyDescent="0.25">
      <c r="A1505" s="1"/>
      <c r="B1505" s="129"/>
      <c r="C1505" s="130"/>
      <c r="D1505" s="130"/>
      <c r="E1505" s="131"/>
      <c r="F1505" s="132"/>
      <c r="G1505" s="80"/>
      <c r="H1505" s="80"/>
      <c r="I1505" s="81"/>
      <c r="J1505" s="64"/>
      <c r="K1505" s="87"/>
      <c r="L1505" s="82"/>
      <c r="M1505" s="83"/>
      <c r="N1505" s="84"/>
      <c r="O1505" s="85"/>
      <c r="P1505" s="7">
        <f t="shared" si="241"/>
        <v>1571</v>
      </c>
      <c r="Q1505" s="8"/>
    </row>
    <row r="1506" spans="1:17" s="9" customFormat="1" x14ac:dyDescent="0.25">
      <c r="A1506" s="1"/>
      <c r="B1506" s="129"/>
      <c r="C1506" s="130"/>
      <c r="D1506" s="130"/>
      <c r="E1506" s="131"/>
      <c r="F1506" s="132"/>
      <c r="G1506" s="80"/>
      <c r="H1506" s="80"/>
      <c r="I1506" s="81"/>
      <c r="J1506" s="64"/>
      <c r="K1506" s="87"/>
      <c r="L1506" s="82"/>
      <c r="M1506" s="83"/>
      <c r="N1506" s="84"/>
      <c r="O1506" s="85"/>
      <c r="P1506" s="7">
        <f t="shared" si="241"/>
        <v>1572</v>
      </c>
      <c r="Q1506" s="8"/>
    </row>
    <row r="1507" spans="1:17" s="9" customFormat="1" x14ac:dyDescent="0.25">
      <c r="A1507" s="1"/>
      <c r="B1507" s="129"/>
      <c r="C1507" s="130"/>
      <c r="D1507" s="130"/>
      <c r="E1507" s="131"/>
      <c r="F1507" s="132"/>
      <c r="G1507" s="80"/>
      <c r="H1507" s="80"/>
      <c r="I1507" s="81"/>
      <c r="J1507" s="64"/>
      <c r="K1507" s="87"/>
      <c r="L1507" s="82"/>
      <c r="M1507" s="83"/>
      <c r="N1507" s="84"/>
      <c r="O1507" s="85"/>
      <c r="P1507" s="7">
        <f t="shared" si="241"/>
        <v>1573</v>
      </c>
      <c r="Q1507" s="8"/>
    </row>
    <row r="1508" spans="1:17" s="9" customFormat="1" x14ac:dyDescent="0.25">
      <c r="A1508" s="1"/>
      <c r="B1508" s="129" t="s">
        <v>26</v>
      </c>
      <c r="C1508" s="130"/>
      <c r="D1508" s="130"/>
      <c r="E1508" s="131"/>
      <c r="F1508" s="132" t="s">
        <v>26</v>
      </c>
      <c r="G1508" s="80" t="s">
        <v>26</v>
      </c>
      <c r="H1508" s="80" t="s">
        <v>26</v>
      </c>
      <c r="I1508" s="81" t="s">
        <v>26</v>
      </c>
      <c r="J1508" s="64"/>
      <c r="K1508" s="87" t="s">
        <v>26</v>
      </c>
      <c r="L1508" s="82" t="s">
        <v>26</v>
      </c>
      <c r="M1508" s="83" t="s">
        <v>26</v>
      </c>
      <c r="N1508" s="84" t="s">
        <v>26</v>
      </c>
      <c r="O1508" s="85" t="s">
        <v>26</v>
      </c>
      <c r="P1508" s="7">
        <f t="shared" si="241"/>
        <v>1574</v>
      </c>
      <c r="Q1508" s="8"/>
    </row>
    <row r="1509" spans="1:17" s="9" customFormat="1" x14ac:dyDescent="0.25">
      <c r="A1509" s="1"/>
      <c r="B1509" s="129" t="s">
        <v>26</v>
      </c>
      <c r="C1509" s="130"/>
      <c r="D1509" s="130"/>
      <c r="E1509" s="131"/>
      <c r="F1509" s="132" t="s">
        <v>26</v>
      </c>
      <c r="G1509" s="80" t="s">
        <v>26</v>
      </c>
      <c r="H1509" s="80" t="s">
        <v>26</v>
      </c>
      <c r="I1509" s="81" t="s">
        <v>26</v>
      </c>
      <c r="J1509" s="64"/>
      <c r="K1509" s="87" t="s">
        <v>26</v>
      </c>
      <c r="L1509" s="82" t="s">
        <v>26</v>
      </c>
      <c r="M1509" s="83" t="s">
        <v>26</v>
      </c>
      <c r="N1509" s="84" t="s">
        <v>26</v>
      </c>
      <c r="O1509" s="85" t="s">
        <v>26</v>
      </c>
      <c r="P1509" s="7">
        <f t="shared" si="241"/>
        <v>1575</v>
      </c>
      <c r="Q1509" s="8"/>
    </row>
    <row r="1510" spans="1:17" s="9" customFormat="1" x14ac:dyDescent="0.25">
      <c r="A1510" s="1"/>
      <c r="B1510" s="129" t="s">
        <v>26</v>
      </c>
      <c r="C1510" s="130"/>
      <c r="D1510" s="130"/>
      <c r="E1510" s="131"/>
      <c r="F1510" s="132" t="s">
        <v>26</v>
      </c>
      <c r="G1510" s="80" t="s">
        <v>26</v>
      </c>
      <c r="H1510" s="80" t="s">
        <v>26</v>
      </c>
      <c r="I1510" s="81" t="s">
        <v>26</v>
      </c>
      <c r="J1510" s="64"/>
      <c r="K1510" s="87" t="s">
        <v>26</v>
      </c>
      <c r="L1510" s="82" t="s">
        <v>26</v>
      </c>
      <c r="M1510" s="83" t="s">
        <v>26</v>
      </c>
      <c r="N1510" s="84" t="s">
        <v>26</v>
      </c>
      <c r="O1510" s="85" t="s">
        <v>26</v>
      </c>
      <c r="P1510" s="7">
        <f t="shared" si="241"/>
        <v>1576</v>
      </c>
      <c r="Q1510" s="8"/>
    </row>
    <row r="1511" spans="1:17" s="9" customFormat="1" x14ac:dyDescent="0.25">
      <c r="A1511" s="1"/>
      <c r="B1511" s="129" t="s">
        <v>26</v>
      </c>
      <c r="C1511" s="130"/>
      <c r="D1511" s="130"/>
      <c r="E1511" s="131"/>
      <c r="F1511" s="132" t="s">
        <v>26</v>
      </c>
      <c r="G1511" s="80" t="s">
        <v>26</v>
      </c>
      <c r="H1511" s="80" t="s">
        <v>26</v>
      </c>
      <c r="I1511" s="81" t="s">
        <v>26</v>
      </c>
      <c r="J1511" s="64"/>
      <c r="K1511" s="87" t="s">
        <v>26</v>
      </c>
      <c r="L1511" s="82" t="s">
        <v>26</v>
      </c>
      <c r="M1511" s="83" t="s">
        <v>26</v>
      </c>
      <c r="N1511" s="84" t="s">
        <v>26</v>
      </c>
      <c r="O1511" s="85" t="s">
        <v>26</v>
      </c>
      <c r="P1511" s="7">
        <f t="shared" si="241"/>
        <v>1577</v>
      </c>
      <c r="Q1511" s="8"/>
    </row>
    <row r="1512" spans="1:17" s="9" customFormat="1" x14ac:dyDescent="0.25">
      <c r="A1512" s="1"/>
      <c r="B1512" s="129" t="s">
        <v>26</v>
      </c>
      <c r="C1512" s="130"/>
      <c r="D1512" s="130"/>
      <c r="E1512" s="131"/>
      <c r="F1512" s="132" t="s">
        <v>26</v>
      </c>
      <c r="G1512" s="80" t="s">
        <v>26</v>
      </c>
      <c r="H1512" s="80" t="s">
        <v>26</v>
      </c>
      <c r="I1512" s="81" t="s">
        <v>26</v>
      </c>
      <c r="J1512" s="64"/>
      <c r="K1512" s="87" t="s">
        <v>26</v>
      </c>
      <c r="L1512" s="82" t="s">
        <v>26</v>
      </c>
      <c r="M1512" s="83" t="s">
        <v>26</v>
      </c>
      <c r="N1512" s="84" t="s">
        <v>26</v>
      </c>
      <c r="O1512" s="85" t="s">
        <v>26</v>
      </c>
      <c r="P1512" s="7">
        <f t="shared" si="241"/>
        <v>1578</v>
      </c>
      <c r="Q1512" s="8"/>
    </row>
    <row r="1513" spans="1:17" s="9" customFormat="1" x14ac:dyDescent="0.25">
      <c r="A1513" s="1"/>
      <c r="B1513" s="129" t="s">
        <v>26</v>
      </c>
      <c r="C1513" s="130"/>
      <c r="D1513" s="130"/>
      <c r="E1513" s="131"/>
      <c r="F1513" s="132" t="s">
        <v>26</v>
      </c>
      <c r="G1513" s="80" t="s">
        <v>26</v>
      </c>
      <c r="H1513" s="80" t="s">
        <v>26</v>
      </c>
      <c r="I1513" s="81" t="s">
        <v>26</v>
      </c>
      <c r="J1513" s="64"/>
      <c r="K1513" s="87" t="s">
        <v>26</v>
      </c>
      <c r="L1513" s="82" t="s">
        <v>26</v>
      </c>
      <c r="M1513" s="83" t="s">
        <v>26</v>
      </c>
      <c r="N1513" s="84" t="s">
        <v>26</v>
      </c>
      <c r="O1513" s="85" t="s">
        <v>26</v>
      </c>
      <c r="P1513" s="7">
        <f t="shared" si="241"/>
        <v>1579</v>
      </c>
      <c r="Q1513" s="8"/>
    </row>
    <row r="1514" spans="1:17" s="9" customFormat="1" x14ac:dyDescent="0.25">
      <c r="A1514" s="1"/>
      <c r="B1514" s="129" t="s">
        <v>26</v>
      </c>
      <c r="C1514" s="130"/>
      <c r="D1514" s="130"/>
      <c r="E1514" s="131"/>
      <c r="F1514" s="132" t="s">
        <v>26</v>
      </c>
      <c r="G1514" s="80" t="s">
        <v>26</v>
      </c>
      <c r="H1514" s="80" t="s">
        <v>26</v>
      </c>
      <c r="I1514" s="81" t="s">
        <v>26</v>
      </c>
      <c r="J1514" s="64"/>
      <c r="K1514" s="87" t="s">
        <v>26</v>
      </c>
      <c r="L1514" s="82" t="s">
        <v>26</v>
      </c>
      <c r="M1514" s="83" t="s">
        <v>26</v>
      </c>
      <c r="N1514" s="84" t="s">
        <v>26</v>
      </c>
      <c r="O1514" s="85" t="s">
        <v>26</v>
      </c>
      <c r="P1514" s="7">
        <f t="shared" si="241"/>
        <v>1580</v>
      </c>
      <c r="Q1514" s="8"/>
    </row>
    <row r="1515" spans="1:17" s="9" customFormat="1" x14ac:dyDescent="0.25">
      <c r="A1515" s="1"/>
      <c r="B1515" s="129" t="s">
        <v>26</v>
      </c>
      <c r="C1515" s="130"/>
      <c r="D1515" s="130"/>
      <c r="E1515" s="131"/>
      <c r="F1515" s="132" t="s">
        <v>26</v>
      </c>
      <c r="G1515" s="80" t="s">
        <v>26</v>
      </c>
      <c r="H1515" s="80" t="s">
        <v>26</v>
      </c>
      <c r="I1515" s="81" t="s">
        <v>26</v>
      </c>
      <c r="J1515" s="64"/>
      <c r="K1515" s="87" t="s">
        <v>26</v>
      </c>
      <c r="L1515" s="82" t="s">
        <v>26</v>
      </c>
      <c r="M1515" s="83" t="s">
        <v>26</v>
      </c>
      <c r="N1515" s="84" t="s">
        <v>26</v>
      </c>
      <c r="O1515" s="85" t="s">
        <v>26</v>
      </c>
      <c r="P1515" s="7">
        <f t="shared" si="241"/>
        <v>1581</v>
      </c>
      <c r="Q1515" s="8"/>
    </row>
    <row r="1516" spans="1:17" s="9" customFormat="1" ht="15.75" thickBot="1" x14ac:dyDescent="0.3">
      <c r="A1516" s="1"/>
      <c r="B1516" s="122" t="s">
        <v>26</v>
      </c>
      <c r="C1516" s="123"/>
      <c r="D1516" s="123"/>
      <c r="E1516" s="124"/>
      <c r="F1516" s="133" t="s">
        <v>26</v>
      </c>
      <c r="G1516" s="94" t="s">
        <v>26</v>
      </c>
      <c r="H1516" s="94" t="s">
        <v>26</v>
      </c>
      <c r="I1516" s="95" t="s">
        <v>26</v>
      </c>
      <c r="J1516" s="64"/>
      <c r="K1516" s="96" t="s">
        <v>26</v>
      </c>
      <c r="L1516" s="97" t="s">
        <v>26</v>
      </c>
      <c r="M1516" s="98" t="s">
        <v>26</v>
      </c>
      <c r="N1516" s="99" t="s">
        <v>26</v>
      </c>
      <c r="O1516" s="100" t="s">
        <v>26</v>
      </c>
      <c r="P1516" s="7">
        <f t="shared" si="241"/>
        <v>1582</v>
      </c>
      <c r="Q1516" s="8"/>
    </row>
    <row r="1517" spans="1:17" s="9" customFormat="1" ht="16.5" thickTop="1" thickBot="1" x14ac:dyDescent="0.3">
      <c r="A1517" s="1"/>
      <c r="B1517" s="101"/>
      <c r="C1517" s="101"/>
      <c r="D1517" s="101"/>
      <c r="E1517" s="101"/>
      <c r="F1517" s="101"/>
      <c r="G1517" s="101"/>
      <c r="H1517" s="128" t="s">
        <v>50</v>
      </c>
      <c r="I1517" s="103">
        <f>SUM(I1491:I1516)</f>
        <v>900</v>
      </c>
      <c r="J1517" s="104"/>
      <c r="K1517" s="105">
        <f>SUM(K1491:K1516)</f>
        <v>0.85084820111782544</v>
      </c>
      <c r="L1517" s="106"/>
      <c r="M1517" s="107"/>
      <c r="N1517" s="108"/>
      <c r="O1517" s="105">
        <f>SUM(O1491:O1516)</f>
        <v>0</v>
      </c>
      <c r="P1517" s="7">
        <f t="shared" si="241"/>
        <v>1583</v>
      </c>
      <c r="Q1517" s="8"/>
    </row>
    <row r="1518" spans="1:17" s="9" customFormat="1" ht="16.5" customHeight="1" thickTop="1" thickBot="1" x14ac:dyDescent="0.3">
      <c r="A1518" s="1"/>
      <c r="B1518" s="58" t="s">
        <v>51</v>
      </c>
      <c r="C1518" s="109"/>
      <c r="D1518" s="109"/>
      <c r="E1518" s="109"/>
      <c r="F1518" s="109"/>
      <c r="G1518" s="109"/>
      <c r="H1518" s="110"/>
      <c r="I1518" s="111"/>
      <c r="J1518" s="60"/>
      <c r="K1518" s="134" t="s">
        <v>14</v>
      </c>
      <c r="L1518" s="61" t="s">
        <v>15</v>
      </c>
      <c r="M1518" s="61" t="s">
        <v>16</v>
      </c>
      <c r="N1518" s="61" t="s">
        <v>17</v>
      </c>
      <c r="O1518" s="61" t="s">
        <v>18</v>
      </c>
      <c r="P1518" s="7">
        <f t="shared" si="241"/>
        <v>1584</v>
      </c>
      <c r="Q1518" s="8"/>
    </row>
    <row r="1519" spans="1:17" s="9" customFormat="1" ht="22.5" customHeight="1" thickTop="1" thickBot="1" x14ac:dyDescent="0.3">
      <c r="A1519" s="1"/>
      <c r="B1519" s="112" t="s">
        <v>52</v>
      </c>
      <c r="C1519" s="113"/>
      <c r="D1519" s="113"/>
      <c r="E1519" s="114"/>
      <c r="F1519" s="115" t="s">
        <v>42</v>
      </c>
      <c r="G1519" s="63" t="s">
        <v>20</v>
      </c>
      <c r="H1519" s="63" t="s">
        <v>34</v>
      </c>
      <c r="I1519" s="63" t="s">
        <v>34</v>
      </c>
      <c r="J1519" s="28"/>
      <c r="K1519" s="135"/>
      <c r="L1519" s="61"/>
      <c r="M1519" s="61"/>
      <c r="N1519" s="61"/>
      <c r="O1519" s="61"/>
      <c r="P1519" s="7">
        <f t="shared" si="241"/>
        <v>1585</v>
      </c>
      <c r="Q1519" s="8"/>
    </row>
    <row r="1520" spans="1:17" s="9" customFormat="1" ht="15.75" thickTop="1" x14ac:dyDescent="0.25">
      <c r="A1520" s="1"/>
      <c r="B1520" s="136"/>
      <c r="C1520" s="137"/>
      <c r="D1520" s="137"/>
      <c r="E1520" s="138"/>
      <c r="F1520" s="139"/>
      <c r="G1520" s="69"/>
      <c r="H1520" s="69"/>
      <c r="I1520" s="81"/>
      <c r="J1520" s="64"/>
      <c r="K1520" s="70"/>
      <c r="L1520" s="117"/>
      <c r="M1520" s="118"/>
      <c r="N1520" s="119"/>
      <c r="O1520" s="120"/>
      <c r="P1520" s="7">
        <f t="shared" si="241"/>
        <v>1586</v>
      </c>
      <c r="Q1520" s="8">
        <f t="shared" ref="Q1520" si="242">+Q1491</f>
        <v>1524</v>
      </c>
    </row>
    <row r="1521" spans="1:17" s="9" customFormat="1" ht="15.75" thickBot="1" x14ac:dyDescent="0.3">
      <c r="A1521" s="1"/>
      <c r="B1521" s="140" t="s">
        <v>26</v>
      </c>
      <c r="C1521" s="141"/>
      <c r="D1521" s="141"/>
      <c r="E1521" s="142"/>
      <c r="F1521" s="143">
        <v>0</v>
      </c>
      <c r="G1521" s="144" t="s">
        <v>26</v>
      </c>
      <c r="H1521" s="143">
        <v>0</v>
      </c>
      <c r="I1521" s="143">
        <v>0</v>
      </c>
      <c r="J1521" s="64"/>
      <c r="K1521" s="145" t="s">
        <v>26</v>
      </c>
      <c r="L1521" s="146" t="s">
        <v>26</v>
      </c>
      <c r="M1521" s="147" t="s">
        <v>26</v>
      </c>
      <c r="N1521" s="143">
        <v>0</v>
      </c>
      <c r="O1521" s="143">
        <v>0</v>
      </c>
      <c r="P1521" s="7">
        <f t="shared" si="241"/>
        <v>1587</v>
      </c>
      <c r="Q1521" s="8"/>
    </row>
    <row r="1522" spans="1:17" s="9" customFormat="1" ht="16.5" thickTop="1" thickBot="1" x14ac:dyDescent="0.3">
      <c r="A1522" s="1"/>
      <c r="B1522" s="101"/>
      <c r="C1522" s="101"/>
      <c r="D1522" s="101"/>
      <c r="E1522" s="101"/>
      <c r="F1522" s="101"/>
      <c r="G1522" s="101"/>
      <c r="H1522" s="128" t="s">
        <v>53</v>
      </c>
      <c r="I1522" s="103">
        <f>SUM(I1520:I1521)</f>
        <v>0</v>
      </c>
      <c r="J1522" s="28"/>
      <c r="K1522" s="148">
        <f>SUM(K1520:K1521)</f>
        <v>0</v>
      </c>
      <c r="L1522" s="149"/>
      <c r="M1522" s="150"/>
      <c r="N1522" s="151"/>
      <c r="O1522" s="148">
        <f>SUM(O1520:O1521)</f>
        <v>0</v>
      </c>
      <c r="P1522" s="7">
        <f t="shared" si="241"/>
        <v>1588</v>
      </c>
      <c r="Q1522" s="8"/>
    </row>
    <row r="1523" spans="1:17" s="9" customFormat="1" ht="16.5" thickTop="1" thickBot="1" x14ac:dyDescent="0.3">
      <c r="A1523" s="1"/>
      <c r="B1523" s="28"/>
      <c r="C1523" s="28"/>
      <c r="D1523" s="28"/>
      <c r="E1523" s="152"/>
      <c r="F1523" s="152"/>
      <c r="G1523" s="152"/>
      <c r="H1523" s="153"/>
      <c r="I1523" s="154"/>
      <c r="J1523" s="28"/>
      <c r="K1523" s="155"/>
      <c r="L1523" s="156"/>
      <c r="M1523" s="156"/>
      <c r="N1523" s="156"/>
      <c r="O1523" s="157"/>
      <c r="P1523" s="7">
        <f t="shared" si="241"/>
        <v>1589</v>
      </c>
      <c r="Q1523" s="8"/>
    </row>
    <row r="1524" spans="1:17" s="9" customFormat="1" ht="16.5" customHeight="1" thickTop="1" thickBot="1" x14ac:dyDescent="0.3">
      <c r="A1524" s="1"/>
      <c r="B1524" s="28"/>
      <c r="C1524" s="28"/>
      <c r="D1524" s="158"/>
      <c r="E1524" s="159" t="s">
        <v>54</v>
      </c>
      <c r="F1524" s="159"/>
      <c r="G1524" s="159"/>
      <c r="H1524" s="159"/>
      <c r="I1524" s="160">
        <f>I1472+I1488+I1517+I1522</f>
        <v>1057.768</v>
      </c>
      <c r="J1524" s="28"/>
      <c r="K1524" s="161"/>
      <c r="L1524" s="162"/>
      <c r="M1524" s="162"/>
      <c r="N1524" s="162"/>
      <c r="O1524" s="163"/>
      <c r="P1524" s="7">
        <f t="shared" si="241"/>
        <v>1590</v>
      </c>
      <c r="Q1524" s="8"/>
    </row>
    <row r="1525" spans="1:17" s="9" customFormat="1" ht="16.5" thickTop="1" thickBot="1" x14ac:dyDescent="0.3">
      <c r="A1525" s="1"/>
      <c r="B1525" s="28"/>
      <c r="C1525" s="28"/>
      <c r="D1525" s="158"/>
      <c r="E1525" s="164" t="s">
        <v>55</v>
      </c>
      <c r="F1525" s="164"/>
      <c r="G1525" s="164"/>
      <c r="H1525" s="165">
        <v>0.2</v>
      </c>
      <c r="I1525" s="166">
        <f>I1524*H1525</f>
        <v>211.55360000000002</v>
      </c>
      <c r="J1525" s="28"/>
      <c r="K1525" s="167"/>
      <c r="L1525" s="168"/>
      <c r="M1525" s="168"/>
      <c r="N1525" s="168"/>
      <c r="O1525" s="169"/>
      <c r="P1525" s="7">
        <f t="shared" si="241"/>
        <v>1591</v>
      </c>
      <c r="Q1525" s="8"/>
    </row>
    <row r="1526" spans="1:17" s="9" customFormat="1" ht="16.5" thickTop="1" thickBot="1" x14ac:dyDescent="0.3">
      <c r="A1526" s="1"/>
      <c r="B1526" s="28"/>
      <c r="C1526" s="28"/>
      <c r="D1526" s="158"/>
      <c r="E1526" s="170" t="s">
        <v>56</v>
      </c>
      <c r="F1526" s="170"/>
      <c r="G1526" s="170"/>
      <c r="H1526" s="171">
        <v>0</v>
      </c>
      <c r="I1526" s="166">
        <v>0</v>
      </c>
      <c r="J1526" s="28"/>
      <c r="K1526" s="172">
        <f>+K1472+K1488+K1517+K1522</f>
        <v>1</v>
      </c>
      <c r="L1526" s="173"/>
      <c r="M1526" s="174"/>
      <c r="N1526" s="175"/>
      <c r="O1526" s="172">
        <f>+O1472+O1488+O1517+O1522</f>
        <v>0</v>
      </c>
      <c r="P1526" s="7">
        <f t="shared" si="241"/>
        <v>1592</v>
      </c>
      <c r="Q1526" s="8"/>
    </row>
    <row r="1527" spans="1:17" s="9" customFormat="1" ht="16.5" thickTop="1" thickBot="1" x14ac:dyDescent="0.3">
      <c r="A1527" s="1"/>
      <c r="B1527" s="28" t="s">
        <v>27</v>
      </c>
      <c r="C1527" s="28"/>
      <c r="D1527" s="158"/>
      <c r="E1527" s="170" t="s">
        <v>57</v>
      </c>
      <c r="F1527" s="170"/>
      <c r="G1527" s="170"/>
      <c r="H1527" s="170"/>
      <c r="I1527" s="166">
        <f>+I1524+I1525</f>
        <v>1269.3216</v>
      </c>
      <c r="J1527" s="28"/>
      <c r="K1527" s="176" t="s">
        <v>58</v>
      </c>
      <c r="L1527" s="177"/>
      <c r="M1527" s="178"/>
      <c r="N1527" s="179"/>
      <c r="O1527" s="176" t="s">
        <v>59</v>
      </c>
      <c r="P1527" s="7">
        <f t="shared" si="241"/>
        <v>1593</v>
      </c>
      <c r="Q1527" s="8"/>
    </row>
    <row r="1528" spans="1:17" s="9" customFormat="1" ht="16.5" thickTop="1" thickBot="1" x14ac:dyDescent="0.3">
      <c r="A1528" s="1"/>
      <c r="B1528" s="28" t="s">
        <v>27</v>
      </c>
      <c r="C1528" s="28"/>
      <c r="D1528" s="158"/>
      <c r="E1528" s="180" t="s">
        <v>60</v>
      </c>
      <c r="F1528" s="181"/>
      <c r="G1528" s="181"/>
      <c r="H1528" s="182"/>
      <c r="I1528" s="183">
        <f>ROUND(I1527,2)</f>
        <v>1269.32</v>
      </c>
      <c r="J1528" s="152"/>
      <c r="K1528" s="184"/>
      <c r="L1528" s="185"/>
      <c r="M1528" s="184"/>
      <c r="N1528" s="185"/>
      <c r="O1528" s="185"/>
      <c r="P1528" s="7">
        <f t="shared" si="241"/>
        <v>1594</v>
      </c>
      <c r="Q1528" s="8"/>
    </row>
    <row r="1529" spans="1:17" s="9" customFormat="1" ht="15.75" thickTop="1" x14ac:dyDescent="0.25">
      <c r="A1529" s="1"/>
      <c r="B1529" s="5"/>
      <c r="C1529" s="5"/>
      <c r="D1529" s="28"/>
      <c r="E1529" s="101"/>
      <c r="F1529" s="101"/>
      <c r="G1529" s="101"/>
      <c r="H1529" s="186"/>
      <c r="I1529" s="101"/>
      <c r="J1529" s="28"/>
      <c r="K1529" s="14"/>
      <c r="L1529" s="15"/>
      <c r="M1529" s="14"/>
      <c r="N1529" s="15"/>
      <c r="O1529" s="15"/>
      <c r="P1529" s="7">
        <f t="shared" si="241"/>
        <v>1595</v>
      </c>
      <c r="Q1529" s="8"/>
    </row>
    <row r="1530" spans="1:17" s="9" customFormat="1" x14ac:dyDescent="0.25">
      <c r="A1530" s="1"/>
      <c r="B1530" s="5"/>
      <c r="C1530" s="5"/>
      <c r="D1530" s="28"/>
      <c r="E1530" s="101"/>
      <c r="F1530" s="101"/>
      <c r="G1530" s="101"/>
      <c r="H1530" s="186"/>
      <c r="I1530" s="101"/>
      <c r="J1530" s="28"/>
      <c r="K1530" s="14"/>
      <c r="L1530" s="15"/>
      <c r="M1530" s="14"/>
      <c r="N1530" s="15"/>
      <c r="O1530" s="15"/>
      <c r="P1530" s="7">
        <f t="shared" si="241"/>
        <v>1596</v>
      </c>
      <c r="Q1530" s="8"/>
    </row>
    <row r="1531" spans="1:17" s="9" customFormat="1" ht="15.75" thickBot="1" x14ac:dyDescent="0.3">
      <c r="A1531" s="1"/>
      <c r="B1531" s="2"/>
      <c r="C1531" s="2"/>
      <c r="D1531" s="2"/>
      <c r="E1531" s="2"/>
      <c r="F1531" s="2"/>
      <c r="G1531" s="2"/>
      <c r="H1531" s="3"/>
      <c r="I1531" s="4"/>
      <c r="J1531" s="5"/>
      <c r="K1531" s="6"/>
      <c r="L1531" s="6"/>
      <c r="M1531" s="6"/>
      <c r="N1531" s="6"/>
      <c r="O1531" s="6"/>
      <c r="P1531" s="7"/>
      <c r="Q1531" s="8"/>
    </row>
    <row r="1532" spans="1:17" s="9" customFormat="1" ht="16.5" thickTop="1" thickBot="1" x14ac:dyDescent="0.3">
      <c r="A1532" s="1"/>
      <c r="B1532" s="10" t="s">
        <v>0</v>
      </c>
      <c r="C1532" s="11" t="str">
        <f>'[1]PRESUPUESTO REFERENCIAL'!$B$6</f>
        <v>CONSTRUCCIÓN DEL MALECÓN EN LA PARROQUIA URBANA SATÉLITE LA AURORA</v>
      </c>
      <c r="D1532" s="12"/>
      <c r="E1532" s="12"/>
      <c r="F1532" s="12"/>
      <c r="G1532" s="12"/>
      <c r="H1532" s="12"/>
      <c r="I1532" s="13"/>
      <c r="J1532" s="5"/>
      <c r="K1532" s="14"/>
      <c r="L1532" s="14"/>
      <c r="M1532" s="14"/>
      <c r="N1532" s="14"/>
      <c r="O1532" s="15"/>
      <c r="P1532" s="7"/>
      <c r="Q1532" s="8"/>
    </row>
    <row r="1533" spans="1:17" s="9" customFormat="1" ht="15.75" thickTop="1" x14ac:dyDescent="0.25">
      <c r="A1533" s="1"/>
      <c r="B1533" s="16" t="s">
        <v>1</v>
      </c>
      <c r="C1533" s="17"/>
      <c r="D1533" s="17"/>
      <c r="E1533" s="17"/>
      <c r="F1533" s="17"/>
      <c r="G1533" s="17"/>
      <c r="H1533" s="17"/>
      <c r="I1533" s="18"/>
      <c r="J1533" s="5"/>
      <c r="K1533" s="14"/>
      <c r="L1533" s="14"/>
      <c r="M1533" s="14"/>
      <c r="N1533" s="14"/>
      <c r="O1533" s="15"/>
      <c r="P1533" s="7"/>
      <c r="Q1533" s="8"/>
    </row>
    <row r="1534" spans="1:17" s="9" customFormat="1" x14ac:dyDescent="0.25">
      <c r="A1534" s="1"/>
      <c r="B1534" s="5"/>
      <c r="C1534" s="5"/>
      <c r="D1534" s="5"/>
      <c r="E1534" s="5"/>
      <c r="F1534" s="5"/>
      <c r="G1534" s="19"/>
      <c r="H1534" s="19"/>
      <c r="I1534" s="19"/>
      <c r="J1534" s="5"/>
      <c r="K1534" s="14"/>
      <c r="L1534" s="14"/>
      <c r="M1534" s="14"/>
      <c r="N1534" s="14"/>
      <c r="O1534" s="15"/>
      <c r="P1534" s="7"/>
      <c r="Q1534" s="8"/>
    </row>
    <row r="1535" spans="1:17" s="9" customFormat="1" x14ac:dyDescent="0.25">
      <c r="A1535" s="1"/>
      <c r="B1535" s="5"/>
      <c r="C1535" s="20" t="s">
        <v>2</v>
      </c>
      <c r="D1535" s="21" t="s">
        <v>3</v>
      </c>
      <c r="E1535" s="22"/>
      <c r="F1535" s="22"/>
      <c r="G1535" s="19"/>
      <c r="H1535" s="19"/>
      <c r="I1535" s="19"/>
      <c r="J1535" s="5"/>
      <c r="K1535" s="14"/>
      <c r="L1535" s="14"/>
      <c r="M1535" s="14"/>
      <c r="N1535" s="14"/>
      <c r="O1535" s="15"/>
      <c r="P1535" s="7"/>
      <c r="Q1535" s="8"/>
    </row>
    <row r="1536" spans="1:17" s="9" customFormat="1" x14ac:dyDescent="0.25">
      <c r="A1536" s="1"/>
      <c r="B1536" s="5"/>
      <c r="C1536" s="20" t="s">
        <v>4</v>
      </c>
      <c r="D1536" s="21" t="s">
        <v>5</v>
      </c>
      <c r="E1536" s="5"/>
      <c r="F1536" s="5"/>
      <c r="G1536" s="19"/>
      <c r="H1536" s="19"/>
      <c r="I1536" s="19"/>
      <c r="J1536" s="5"/>
      <c r="K1536" s="14"/>
      <c r="L1536" s="14"/>
      <c r="M1536" s="14"/>
      <c r="N1536" s="14"/>
      <c r="O1536" s="15"/>
      <c r="P1536" s="7"/>
      <c r="Q1536" s="8"/>
    </row>
    <row r="1537" spans="1:17" s="9" customFormat="1" x14ac:dyDescent="0.25">
      <c r="A1537" s="1"/>
      <c r="B1537" s="23"/>
      <c r="C1537" s="2"/>
      <c r="D1537" s="24"/>
      <c r="E1537" s="2"/>
      <c r="F1537" s="2"/>
      <c r="G1537" s="19"/>
      <c r="H1537" s="19"/>
      <c r="I1537" s="19"/>
      <c r="J1537" s="5"/>
      <c r="K1537" s="14"/>
      <c r="L1537" s="14"/>
      <c r="M1537" s="14"/>
      <c r="N1537" s="14"/>
      <c r="O1537" s="15"/>
      <c r="P1537" s="7"/>
      <c r="Q1537" s="8"/>
    </row>
    <row r="1538" spans="1:17" s="9" customFormat="1" ht="15.75" thickBot="1" x14ac:dyDescent="0.3">
      <c r="A1538" s="1"/>
      <c r="B1538" s="25" t="s">
        <v>6</v>
      </c>
      <c r="C1538" s="26"/>
      <c r="D1538" s="26"/>
      <c r="E1538" s="26"/>
      <c r="F1538" s="26"/>
      <c r="G1538" s="26"/>
      <c r="H1538" s="26"/>
      <c r="I1538" s="27"/>
      <c r="J1538" s="28"/>
      <c r="K1538" s="29"/>
      <c r="L1538" s="30"/>
      <c r="M1538" s="30"/>
      <c r="N1538" s="30"/>
      <c r="O1538" s="31"/>
      <c r="P1538" s="7"/>
      <c r="Q1538" s="8"/>
    </row>
    <row r="1539" spans="1:17" s="9" customFormat="1" ht="15.75" customHeight="1" thickTop="1" x14ac:dyDescent="0.25">
      <c r="A1539" s="1"/>
      <c r="B1539" s="32"/>
      <c r="C1539" s="33"/>
      <c r="D1539" s="34"/>
      <c r="E1539" s="34"/>
      <c r="F1539" s="34"/>
      <c r="G1539" s="34"/>
      <c r="H1539" s="35"/>
      <c r="I1539" s="36" t="s">
        <v>7</v>
      </c>
      <c r="J1539" s="37"/>
      <c r="K1539" s="38" t="s">
        <v>8</v>
      </c>
      <c r="L1539" s="39"/>
      <c r="M1539" s="39"/>
      <c r="N1539" s="39"/>
      <c r="O1539" s="40"/>
      <c r="P1539" s="7"/>
      <c r="Q1539" s="8"/>
    </row>
    <row r="1540" spans="1:17" s="9" customFormat="1" x14ac:dyDescent="0.25">
      <c r="A1540" s="1"/>
      <c r="B1540" s="41" t="s">
        <v>9</v>
      </c>
      <c r="C1540" s="42">
        <f>+'[1]PRESUPUESTO REFERENCIAL'!B1142</f>
        <v>1019</v>
      </c>
      <c r="D1540" s="43"/>
      <c r="E1540" s="41" t="s">
        <v>10</v>
      </c>
      <c r="F1540" s="44" t="str">
        <f>+'[1]PRESUPUESTO REFERENCIAL'!D1142</f>
        <v>u</v>
      </c>
      <c r="G1540" s="45"/>
      <c r="H1540" s="46" t="s">
        <v>11</v>
      </c>
      <c r="I1540" s="47">
        <v>3</v>
      </c>
      <c r="J1540" s="37"/>
      <c r="K1540" s="48"/>
      <c r="L1540" s="49"/>
      <c r="M1540" s="49"/>
      <c r="N1540" s="49"/>
      <c r="O1540" s="50"/>
      <c r="P1540" s="7"/>
      <c r="Q1540" s="8"/>
    </row>
    <row r="1541" spans="1:17" s="9" customFormat="1" ht="15.75" thickBot="1" x14ac:dyDescent="0.3">
      <c r="A1541" s="1"/>
      <c r="B1541" s="51" t="s">
        <v>12</v>
      </c>
      <c r="C1541" s="52" t="str">
        <f>+'[1]PRESUPUESTO REFERENCIAL'!C1142</f>
        <v>ROSETA OPTICA COMPLETAS</v>
      </c>
      <c r="D1541" s="53"/>
      <c r="E1541" s="53"/>
      <c r="F1541" s="53"/>
      <c r="G1541" s="53"/>
      <c r="H1541" s="53"/>
      <c r="I1541" s="54"/>
      <c r="J1541" s="28"/>
      <c r="K1541" s="55"/>
      <c r="L1541" s="56"/>
      <c r="M1541" s="56"/>
      <c r="N1541" s="56"/>
      <c r="O1541" s="57"/>
      <c r="P1541" s="7"/>
      <c r="Q1541" s="8"/>
    </row>
    <row r="1542" spans="1:17" s="9" customFormat="1" ht="16.5" customHeight="1" thickTop="1" thickBot="1" x14ac:dyDescent="0.3">
      <c r="A1542" s="1"/>
      <c r="B1542" s="58" t="s">
        <v>13</v>
      </c>
      <c r="C1542" s="59"/>
      <c r="D1542" s="59"/>
      <c r="E1542" s="59"/>
      <c r="F1542" s="59"/>
      <c r="G1542" s="59"/>
      <c r="H1542" s="59"/>
      <c r="I1542" s="59"/>
      <c r="J1542" s="60"/>
      <c r="K1542" s="61" t="s">
        <v>14</v>
      </c>
      <c r="L1542" s="61" t="s">
        <v>15</v>
      </c>
      <c r="M1542" s="61" t="s">
        <v>16</v>
      </c>
      <c r="N1542" s="61" t="s">
        <v>17</v>
      </c>
      <c r="O1542" s="61" t="s">
        <v>18</v>
      </c>
      <c r="P1542" s="7"/>
      <c r="Q1542" s="8"/>
    </row>
    <row r="1543" spans="1:17" s="9" customFormat="1" ht="22.5" thickTop="1" thickBot="1" x14ac:dyDescent="0.3">
      <c r="A1543" s="1"/>
      <c r="B1543" s="62" t="s">
        <v>19</v>
      </c>
      <c r="C1543" s="62"/>
      <c r="D1543" s="62"/>
      <c r="E1543" s="63" t="s">
        <v>20</v>
      </c>
      <c r="F1543" s="63" t="s">
        <v>21</v>
      </c>
      <c r="G1543" s="63" t="s">
        <v>22</v>
      </c>
      <c r="H1543" s="63" t="s">
        <v>23</v>
      </c>
      <c r="I1543" s="63" t="s">
        <v>24</v>
      </c>
      <c r="J1543" s="64"/>
      <c r="K1543" s="61"/>
      <c r="L1543" s="61"/>
      <c r="M1543" s="61"/>
      <c r="N1543" s="61"/>
      <c r="O1543" s="61"/>
      <c r="P1543" s="7">
        <f t="shared" ref="P1543" si="243">ROW(A1544)+65</f>
        <v>1609</v>
      </c>
      <c r="Q1543" s="8"/>
    </row>
    <row r="1544" spans="1:17" s="9" customFormat="1" ht="16.5" customHeight="1" thickTop="1" thickBot="1" x14ac:dyDescent="0.3">
      <c r="A1544" s="1" t="s">
        <v>25</v>
      </c>
      <c r="B1544" s="65" t="str">
        <f>INDEX([1]EQUIPOS!$A$3:$I$326,MATCH('APUS2 (1001 - 1053)'!A1544,[1]EQUIPOS!$A$3:$A$326,0),2)</f>
        <v>HERRAMIENTA MENOR (5% MO)</v>
      </c>
      <c r="C1544" s="66"/>
      <c r="D1544" s="67"/>
      <c r="E1544" s="68" t="s">
        <v>26</v>
      </c>
      <c r="F1544" s="68">
        <v>0.05</v>
      </c>
      <c r="G1544" s="68" t="s">
        <v>27</v>
      </c>
      <c r="H1544" s="68" t="s">
        <v>26</v>
      </c>
      <c r="I1544" s="69">
        <f>(I1573*5%)</f>
        <v>1.9890000000000001</v>
      </c>
      <c r="J1544" s="64"/>
      <c r="K1544" s="70">
        <f>((I1544*100%)/$I$1609)</f>
        <v>3.6382593425890355E-2</v>
      </c>
      <c r="L1544" s="71">
        <f>INDEX([1]EQUIPOS!$A$3:$I$326,MATCH('APUS2 (1001 - 1053)'!A1544,[1]EQUIPOS!$A$3:$A$326,0),6)</f>
        <v>4292100117</v>
      </c>
      <c r="M1544" s="72" t="str">
        <f>INDEX([1]EQUIPOS!$A$3:$I$326,MATCH('APUS2 (1001 - 1053)'!A1544,[1]EQUIPOS!$A$3:$A$326,0),7)</f>
        <v>NP</v>
      </c>
      <c r="N1544" s="73">
        <f>INDEX([1]EQUIPOS!$A$3:$I$326,MATCH('APUS2 (1001 - 1053)'!A1544,[1]EQUIPOS!$A$3:$A$326,0),8)</f>
        <v>0</v>
      </c>
      <c r="O1544" s="74">
        <f>INDEX([1]EQUIPOS!$A$3:$I$326,MATCH('APUS2 (1001 - 1053)'!A1544,[1]EQUIPOS!$A$3:$A$326,0),9)</f>
        <v>0</v>
      </c>
      <c r="P1544" s="7">
        <f t="shared" ref="P1544:P1545" si="244">+P1543+1</f>
        <v>1610</v>
      </c>
      <c r="Q1544" s="8">
        <f t="shared" ref="Q1544" si="245">IF($A1544=0," ",$P1543)</f>
        <v>1609</v>
      </c>
    </row>
    <row r="1545" spans="1:17" s="9" customFormat="1" ht="16.5" thickTop="1" thickBot="1" x14ac:dyDescent="0.3">
      <c r="A1545" s="1" t="s">
        <v>75</v>
      </c>
      <c r="B1545" s="75" t="str">
        <f>INDEX([1]EQUIPOS!$A$3:$I$326,MATCH('APUS2 (1001 - 1053)'!A1545,[1]EQUIPOS!$A$3:$A$326,0),2)</f>
        <v>HERRAMIENTA ESPECIAL</v>
      </c>
      <c r="C1545" s="76"/>
      <c r="D1545" s="77"/>
      <c r="E1545" s="78">
        <v>1</v>
      </c>
      <c r="F1545" s="79">
        <f>INDEX([1]EQUIPOS!$A$3:$I$326,MATCH('APUS2 (1001 - 1053)'!A1545,[1]EQUIPOS!$A$3:$A$326,0),5)</f>
        <v>0.3</v>
      </c>
      <c r="G1545" s="79">
        <f>+E1545*F1545</f>
        <v>0.3</v>
      </c>
      <c r="H1545" s="80">
        <f>I1540</f>
        <v>3</v>
      </c>
      <c r="I1545" s="81">
        <f>(G1545*H1545)</f>
        <v>0.89999999999999991</v>
      </c>
      <c r="J1545" s="64"/>
      <c r="K1545" s="70">
        <f t="shared" ref="K1545:K1546" si="246">((I1545*100%)/$I$1609)</f>
        <v>1.646271195741645E-2</v>
      </c>
      <c r="L1545" s="82">
        <f>INDEX([1]EQUIPOS!$A$3:$I$326,MATCH('APUS2 (1001 - 1053)'!A1545,[1]EQUIPOS!$A$3:$A$326,0),6)</f>
        <v>4299217233</v>
      </c>
      <c r="M1545" s="83" t="str">
        <f>INDEX([1]EQUIPOS!$A$3:$I$326,MATCH('APUS2 (1001 - 1053)'!A1545,[1]EQUIPOS!$A$3:$A$326,0),7)</f>
        <v>NP</v>
      </c>
      <c r="N1545" s="84">
        <f>INDEX([1]EQUIPOS!$A$3:$I$326,MATCH('APUS2 (1001 - 1053)'!A1545,[1]EQUIPOS!$A$3:$A$326,0),8)</f>
        <v>0</v>
      </c>
      <c r="O1545" s="85">
        <f>INDEX([1]EQUIPOS!$A$3:$I$326,MATCH('APUS2 (1001 - 1053)'!A1545,[1]EQUIPOS!$A$3:$A$326,0),9)</f>
        <v>0</v>
      </c>
      <c r="P1545" s="7">
        <f t="shared" si="244"/>
        <v>1611</v>
      </c>
      <c r="Q1545" s="8">
        <f t="shared" ref="Q1545" si="247">+$Q1544</f>
        <v>1609</v>
      </c>
    </row>
    <row r="1546" spans="1:17" s="9" customFormat="1" ht="16.5" thickTop="1" thickBot="1" x14ac:dyDescent="0.3">
      <c r="A1546" s="1" t="s">
        <v>76</v>
      </c>
      <c r="B1546" s="75" t="str">
        <f>INDEX([1]EQUIPOS!$A$3:$I$326,MATCH('APUS2 (1001 - 1053)'!A1546,[1]EQUIPOS!$A$3:$A$326,0),2)</f>
        <v>EQUIPO DE PROTECCION PERSONAL</v>
      </c>
      <c r="C1546" s="76"/>
      <c r="D1546" s="77"/>
      <c r="E1546" s="78">
        <v>2</v>
      </c>
      <c r="F1546" s="79">
        <f>INDEX([1]EQUIPOS!$A$3:$I$326,MATCH('APUS2 (1001 - 1053)'!A1546,[1]EQUIPOS!$A$3:$A$326,0),5)</f>
        <v>0.5</v>
      </c>
      <c r="G1546" s="79">
        <f t="shared" ref="G1546" si="248">+E1546*F1546</f>
        <v>1</v>
      </c>
      <c r="H1546" s="80">
        <f>I1540</f>
        <v>3</v>
      </c>
      <c r="I1546" s="81">
        <f>(G1546*H1546)</f>
        <v>3</v>
      </c>
      <c r="J1546" s="64"/>
      <c r="K1546" s="70">
        <f t="shared" si="246"/>
        <v>5.4875706524721499E-2</v>
      </c>
      <c r="L1546" s="82">
        <f>INDEX([1]EQUIPOS!$A$3:$I$326,MATCH('APUS2 (1001 - 1053)'!A1546,[1]EQUIPOS!$A$3:$A$326,0),6)</f>
        <v>4817001110</v>
      </c>
      <c r="M1546" s="83" t="str">
        <f>INDEX([1]EQUIPOS!$A$3:$I$326,MATCH('APUS2 (1001 - 1053)'!A1546,[1]EQUIPOS!$A$3:$A$326,0),7)</f>
        <v>NP</v>
      </c>
      <c r="N1546" s="84">
        <f>INDEX([1]EQUIPOS!$A$3:$I$326,MATCH('APUS2 (1001 - 1053)'!A1546,[1]EQUIPOS!$A$3:$A$326,0),8)</f>
        <v>0</v>
      </c>
      <c r="O1546" s="85">
        <f>INDEX([1]EQUIPOS!$A$3:$I$326,MATCH('APUS2 (1001 - 1053)'!A1546,[1]EQUIPOS!$A$3:$A$326,0),9)</f>
        <v>0</v>
      </c>
      <c r="P1546" s="7">
        <f t="shared" si="241"/>
        <v>1612</v>
      </c>
      <c r="Q1546" s="8"/>
    </row>
    <row r="1547" spans="1:17" s="9" customFormat="1" ht="16.5" thickTop="1" thickBot="1" x14ac:dyDescent="0.3">
      <c r="A1547" s="1"/>
      <c r="B1547" s="75"/>
      <c r="C1547" s="76"/>
      <c r="D1547" s="77"/>
      <c r="E1547" s="78"/>
      <c r="F1547" s="79"/>
      <c r="G1547" s="79"/>
      <c r="H1547" s="80"/>
      <c r="I1547" s="81"/>
      <c r="J1547" s="64"/>
      <c r="K1547" s="70"/>
      <c r="L1547" s="82"/>
      <c r="M1547" s="83"/>
      <c r="N1547" s="84"/>
      <c r="O1547" s="85"/>
      <c r="P1547" s="7">
        <f t="shared" si="241"/>
        <v>1613</v>
      </c>
      <c r="Q1547" s="8"/>
    </row>
    <row r="1548" spans="1:17" s="9" customFormat="1" ht="16.5" thickTop="1" thickBot="1" x14ac:dyDescent="0.3">
      <c r="A1548" s="1"/>
      <c r="B1548" s="75"/>
      <c r="C1548" s="76"/>
      <c r="D1548" s="77"/>
      <c r="E1548" s="78"/>
      <c r="F1548" s="79"/>
      <c r="G1548" s="79"/>
      <c r="H1548" s="80"/>
      <c r="I1548" s="81"/>
      <c r="J1548" s="64"/>
      <c r="K1548" s="70"/>
      <c r="L1548" s="82"/>
      <c r="M1548" s="83"/>
      <c r="N1548" s="84"/>
      <c r="O1548" s="85"/>
      <c r="P1548" s="7">
        <f t="shared" si="241"/>
        <v>1614</v>
      </c>
      <c r="Q1548" s="8"/>
    </row>
    <row r="1549" spans="1:17" s="9" customFormat="1" ht="16.5" thickTop="1" thickBot="1" x14ac:dyDescent="0.3">
      <c r="A1549" s="1"/>
      <c r="B1549" s="75"/>
      <c r="C1549" s="76"/>
      <c r="D1549" s="77"/>
      <c r="E1549" s="78"/>
      <c r="F1549" s="79"/>
      <c r="G1549" s="86"/>
      <c r="H1549" s="80"/>
      <c r="I1549" s="81"/>
      <c r="J1549" s="64"/>
      <c r="K1549" s="87"/>
      <c r="L1549" s="82"/>
      <c r="M1549" s="83"/>
      <c r="N1549" s="84"/>
      <c r="O1549" s="85"/>
      <c r="P1549" s="7">
        <f t="shared" si="241"/>
        <v>1615</v>
      </c>
      <c r="Q1549" s="8"/>
    </row>
    <row r="1550" spans="1:17" s="9" customFormat="1" ht="16.5" thickTop="1" thickBot="1" x14ac:dyDescent="0.3">
      <c r="A1550" s="1"/>
      <c r="B1550" s="75"/>
      <c r="C1550" s="76"/>
      <c r="D1550" s="77"/>
      <c r="E1550" s="78"/>
      <c r="F1550" s="79"/>
      <c r="G1550" s="86"/>
      <c r="H1550" s="80"/>
      <c r="I1550" s="81"/>
      <c r="J1550" s="64"/>
      <c r="K1550" s="87"/>
      <c r="L1550" s="82"/>
      <c r="M1550" s="83"/>
      <c r="N1550" s="84"/>
      <c r="O1550" s="85"/>
      <c r="P1550" s="7">
        <f t="shared" si="241"/>
        <v>1616</v>
      </c>
      <c r="Q1550" s="8"/>
    </row>
    <row r="1551" spans="1:17" s="9" customFormat="1" ht="16.5" thickTop="1" thickBot="1" x14ac:dyDescent="0.3">
      <c r="A1551" s="1"/>
      <c r="B1551" s="75"/>
      <c r="C1551" s="76"/>
      <c r="D1551" s="77"/>
      <c r="E1551" s="78"/>
      <c r="F1551" s="79"/>
      <c r="G1551" s="86"/>
      <c r="H1551" s="80"/>
      <c r="I1551" s="81"/>
      <c r="J1551" s="64"/>
      <c r="K1551" s="87"/>
      <c r="L1551" s="82"/>
      <c r="M1551" s="83"/>
      <c r="N1551" s="84"/>
      <c r="O1551" s="85"/>
      <c r="P1551" s="7">
        <f t="shared" si="241"/>
        <v>1617</v>
      </c>
      <c r="Q1551" s="8"/>
    </row>
    <row r="1552" spans="1:17" s="9" customFormat="1" ht="16.5" thickTop="1" thickBot="1" x14ac:dyDescent="0.3">
      <c r="A1552" s="1"/>
      <c r="B1552" s="75"/>
      <c r="C1552" s="76"/>
      <c r="D1552" s="77"/>
      <c r="E1552" s="78"/>
      <c r="F1552" s="79"/>
      <c r="G1552" s="86"/>
      <c r="H1552" s="80"/>
      <c r="I1552" s="81"/>
      <c r="J1552" s="64"/>
      <c r="K1552" s="87"/>
      <c r="L1552" s="82"/>
      <c r="M1552" s="83"/>
      <c r="N1552" s="84"/>
      <c r="O1552" s="85"/>
      <c r="P1552" s="7">
        <f t="shared" si="241"/>
        <v>1618</v>
      </c>
      <c r="Q1552" s="8"/>
    </row>
    <row r="1553" spans="1:17" s="9" customFormat="1" ht="16.5" thickTop="1" thickBot="1" x14ac:dyDescent="0.3">
      <c r="A1553" s="1"/>
      <c r="B1553" s="75"/>
      <c r="C1553" s="76"/>
      <c r="D1553" s="77"/>
      <c r="E1553" s="78"/>
      <c r="F1553" s="79"/>
      <c r="G1553" s="86"/>
      <c r="H1553" s="80"/>
      <c r="I1553" s="81"/>
      <c r="J1553" s="64"/>
      <c r="K1553" s="87"/>
      <c r="L1553" s="82"/>
      <c r="M1553" s="83"/>
      <c r="N1553" s="84"/>
      <c r="O1553" s="85"/>
      <c r="P1553" s="7">
        <f t="shared" si="241"/>
        <v>1619</v>
      </c>
      <c r="Q1553" s="8"/>
    </row>
    <row r="1554" spans="1:17" s="9" customFormat="1" ht="16.5" thickTop="1" thickBot="1" x14ac:dyDescent="0.3">
      <c r="A1554" s="1"/>
      <c r="B1554" s="75"/>
      <c r="C1554" s="76"/>
      <c r="D1554" s="77"/>
      <c r="E1554" s="78"/>
      <c r="F1554" s="79"/>
      <c r="G1554" s="86"/>
      <c r="H1554" s="80"/>
      <c r="I1554" s="81"/>
      <c r="J1554" s="64"/>
      <c r="K1554" s="87"/>
      <c r="L1554" s="82"/>
      <c r="M1554" s="83"/>
      <c r="N1554" s="84"/>
      <c r="O1554" s="85"/>
      <c r="P1554" s="7">
        <f t="shared" si="241"/>
        <v>1620</v>
      </c>
      <c r="Q1554" s="8"/>
    </row>
    <row r="1555" spans="1:17" s="9" customFormat="1" ht="16.5" thickTop="1" thickBot="1" x14ac:dyDescent="0.3">
      <c r="A1555" s="1"/>
      <c r="B1555" s="75"/>
      <c r="C1555" s="76"/>
      <c r="D1555" s="77"/>
      <c r="E1555" s="78"/>
      <c r="F1555" s="79"/>
      <c r="G1555" s="86"/>
      <c r="H1555" s="80"/>
      <c r="I1555" s="81"/>
      <c r="J1555" s="64"/>
      <c r="K1555" s="87"/>
      <c r="L1555" s="82"/>
      <c r="M1555" s="83"/>
      <c r="N1555" s="84"/>
      <c r="O1555" s="85"/>
      <c r="P1555" s="7">
        <f t="shared" si="241"/>
        <v>1621</v>
      </c>
      <c r="Q1555" s="8"/>
    </row>
    <row r="1556" spans="1:17" s="9" customFormat="1" ht="16.5" thickTop="1" thickBot="1" x14ac:dyDescent="0.3">
      <c r="A1556" s="1"/>
      <c r="B1556" s="88"/>
      <c r="C1556" s="89"/>
      <c r="D1556" s="90"/>
      <c r="E1556" s="91"/>
      <c r="F1556" s="92"/>
      <c r="G1556" s="93"/>
      <c r="H1556" s="94"/>
      <c r="I1556" s="95"/>
      <c r="J1556" s="64"/>
      <c r="K1556" s="96"/>
      <c r="L1556" s="97"/>
      <c r="M1556" s="98"/>
      <c r="N1556" s="99"/>
      <c r="O1556" s="100"/>
      <c r="P1556" s="7">
        <f t="shared" si="241"/>
        <v>1622</v>
      </c>
      <c r="Q1556" s="8"/>
    </row>
    <row r="1557" spans="1:17" s="9" customFormat="1" ht="16.5" thickTop="1" thickBot="1" x14ac:dyDescent="0.3">
      <c r="A1557" s="1"/>
      <c r="B1557" s="101"/>
      <c r="C1557" s="101"/>
      <c r="D1557" s="101"/>
      <c r="E1557" s="101"/>
      <c r="F1557" s="101"/>
      <c r="G1557" s="101"/>
      <c r="H1557" s="102" t="s">
        <v>29</v>
      </c>
      <c r="I1557" s="103">
        <f>SUM(I1544:I1556)</f>
        <v>5.8890000000000002</v>
      </c>
      <c r="J1557" s="104"/>
      <c r="K1557" s="105">
        <f>SUM(K1544:K1556)</f>
        <v>0.1077210119080283</v>
      </c>
      <c r="L1557" s="106"/>
      <c r="M1557" s="107"/>
      <c r="N1557" s="108"/>
      <c r="O1557" s="105">
        <f>SUM(O1544:O1556)</f>
        <v>0</v>
      </c>
      <c r="P1557" s="7">
        <f t="shared" si="241"/>
        <v>1623</v>
      </c>
      <c r="Q1557" s="8"/>
    </row>
    <row r="1558" spans="1:17" s="9" customFormat="1" ht="16.5" customHeight="1" thickTop="1" thickBot="1" x14ac:dyDescent="0.3">
      <c r="A1558" s="1"/>
      <c r="B1558" s="58" t="s">
        <v>30</v>
      </c>
      <c r="C1558" s="109"/>
      <c r="D1558" s="109"/>
      <c r="E1558" s="109"/>
      <c r="F1558" s="109"/>
      <c r="G1558" s="109"/>
      <c r="H1558" s="110"/>
      <c r="I1558" s="111"/>
      <c r="J1558" s="60"/>
      <c r="K1558" s="61" t="s">
        <v>14</v>
      </c>
      <c r="L1558" s="61" t="s">
        <v>15</v>
      </c>
      <c r="M1558" s="61" t="s">
        <v>16</v>
      </c>
      <c r="N1558" s="61" t="s">
        <v>17</v>
      </c>
      <c r="O1558" s="61" t="s">
        <v>18</v>
      </c>
      <c r="P1558" s="7">
        <f t="shared" si="241"/>
        <v>1624</v>
      </c>
      <c r="Q1558" s="8"/>
    </row>
    <row r="1559" spans="1:17" s="9" customFormat="1" ht="22.5" customHeight="1" thickTop="1" thickBot="1" x14ac:dyDescent="0.3">
      <c r="A1559" s="1"/>
      <c r="B1559" s="112" t="s">
        <v>31</v>
      </c>
      <c r="C1559" s="113"/>
      <c r="D1559" s="114"/>
      <c r="E1559" s="115" t="s">
        <v>20</v>
      </c>
      <c r="F1559" s="115" t="s">
        <v>32</v>
      </c>
      <c r="G1559" s="63" t="s">
        <v>33</v>
      </c>
      <c r="H1559" s="116" t="s">
        <v>23</v>
      </c>
      <c r="I1559" s="116" t="s">
        <v>34</v>
      </c>
      <c r="J1559" s="28"/>
      <c r="K1559" s="61"/>
      <c r="L1559" s="61"/>
      <c r="M1559" s="61"/>
      <c r="N1559" s="61"/>
      <c r="O1559" s="61"/>
      <c r="P1559" s="7">
        <f t="shared" si="241"/>
        <v>1625</v>
      </c>
      <c r="Q1559" s="8"/>
    </row>
    <row r="1560" spans="1:17" s="9" customFormat="1" ht="16.5" customHeight="1" thickTop="1" thickBot="1" x14ac:dyDescent="0.3">
      <c r="A1560" s="1" t="s">
        <v>38</v>
      </c>
      <c r="B1560" s="65" t="str">
        <f>INDEX([1]SUELDOS!$B$3:$O$294,MATCH('APUS2 (1001 - 1053)'!A1560,[1]SUELDOS!$B$3:$B$294,0),2)</f>
        <v>PEON</v>
      </c>
      <c r="C1560" s="66"/>
      <c r="D1560" s="67"/>
      <c r="E1560" s="68">
        <v>1</v>
      </c>
      <c r="F1560" s="68">
        <f>INDEX([1]SUELDOS!$B$3:$O$294,MATCH('APUS2 (1001 - 1053)'!A1560,[1]SUELDOS!$B$3:$B$294,0),10)</f>
        <v>4.2300000000000004</v>
      </c>
      <c r="G1560" s="79">
        <f t="shared" ref="G1560:G1562" si="249">+E1560*F1560</f>
        <v>4.2300000000000004</v>
      </c>
      <c r="H1560" s="69">
        <f>I1540</f>
        <v>3</v>
      </c>
      <c r="I1560" s="81">
        <f t="shared" ref="I1560:I1562" si="250">(G1560*H1560)</f>
        <v>12.690000000000001</v>
      </c>
      <c r="J1560" s="64"/>
      <c r="K1560" s="70">
        <f t="shared" ref="K1560:K1562" si="251">((I1560*100%)/$I$1609)</f>
        <v>0.23212423859957199</v>
      </c>
      <c r="L1560" s="117">
        <f>INDEX([1]SUELDOS!$B$3:$O$294,MATCH('APUS2 (1001 - 1053)'!A1560,[1]SUELDOS!$B$3:$B$294,0),11)</f>
        <v>851230012</v>
      </c>
      <c r="M1560" s="118" t="str">
        <f>INDEX([1]SUELDOS!$B$3:$O$294,MATCH('APUS2 (1001 - 1053)'!A1560,[1]SUELDOS!$B$3:$B$294,0),12)</f>
        <v>NP</v>
      </c>
      <c r="N1560" s="119">
        <f>INDEX([1]SUELDOS!$B$3:$O$294,MATCH('APUS2 (1001 - 1053)'!A1560,[1]SUELDOS!$B$3:$B$294,0),13)</f>
        <v>0</v>
      </c>
      <c r="O1560" s="120">
        <f>INDEX([1]SUELDOS!$B$3:$O$294,MATCH('APUS2 (1001 - 1053)'!A1560,[1]SUELDOS!$B$3:$B$294,0),14)</f>
        <v>0</v>
      </c>
      <c r="P1560" s="7">
        <f t="shared" si="241"/>
        <v>1626</v>
      </c>
      <c r="Q1560" s="8">
        <f t="shared" ref="Q1560" si="252">+Q1544</f>
        <v>1609</v>
      </c>
    </row>
    <row r="1561" spans="1:17" s="9" customFormat="1" ht="16.5" customHeight="1" thickTop="1" thickBot="1" x14ac:dyDescent="0.3">
      <c r="A1561" s="1" t="s">
        <v>35</v>
      </c>
      <c r="B1561" s="75" t="str">
        <f>INDEX([1]SUELDOS!$B$3:$O$294,MATCH('APUS2 (1001 - 1053)'!A1561,[1]SUELDOS!$B$3:$B$294,0),2)</f>
        <v xml:space="preserve">ELECTRICISTA O INSTALADOR DE REVESTIMIENTO EN GENERAL </v>
      </c>
      <c r="C1561" s="76"/>
      <c r="D1561" s="77"/>
      <c r="E1561" s="79">
        <v>1</v>
      </c>
      <c r="F1561" s="79">
        <f>INDEX([1]SUELDOS!$B$3:$O$294,MATCH('APUS2 (1001 - 1053)'!A1561,[1]SUELDOS!$B$3:$B$294,0),10)</f>
        <v>4.28</v>
      </c>
      <c r="G1561" s="79">
        <f t="shared" si="249"/>
        <v>4.28</v>
      </c>
      <c r="H1561" s="80">
        <f>I1540</f>
        <v>3</v>
      </c>
      <c r="I1561" s="81">
        <f t="shared" si="250"/>
        <v>12.84</v>
      </c>
      <c r="J1561" s="64"/>
      <c r="K1561" s="70">
        <f t="shared" si="251"/>
        <v>0.23486802392580802</v>
      </c>
      <c r="L1561" s="82">
        <f>INDEX([1]SUELDOS!$B$3:$O$294,MATCH('APUS2 (1001 - 1053)'!A1561,[1]SUELDOS!$B$3:$B$294,0),11)</f>
        <v>546110012</v>
      </c>
      <c r="M1561" s="82" t="str">
        <f>INDEX([1]SUELDOS!$B$3:$O$294,MATCH('APUS2 (1001 - 1053)'!A1561,[1]SUELDOS!$B$3:$B$294,0),12)</f>
        <v>NP</v>
      </c>
      <c r="N1561" s="121">
        <f>INDEX([1]SUELDOS!$B$3:$O$294,MATCH('APUS2 (1001 - 1053)'!A1561,[1]SUELDOS!$B$3:$B$294,0),13)</f>
        <v>0</v>
      </c>
      <c r="O1561" s="85">
        <f>INDEX([1]SUELDOS!$B$3:$O$294,MATCH('APUS2 (1001 - 1053)'!A1561,[1]SUELDOS!$B$3:$B$294,0),14)</f>
        <v>0</v>
      </c>
      <c r="P1561" s="7">
        <f t="shared" si="241"/>
        <v>1627</v>
      </c>
      <c r="Q1561" s="8"/>
    </row>
    <row r="1562" spans="1:17" s="9" customFormat="1" ht="16.5" thickTop="1" thickBot="1" x14ac:dyDescent="0.3">
      <c r="A1562" s="1" t="s">
        <v>36</v>
      </c>
      <c r="B1562" s="75" t="str">
        <f>INDEX([1]SUELDOS!$B$3:$O$294,MATCH('APUS2 (1001 - 1053)'!A1562,[1]SUELDOS!$B$3:$B$294,0),2)</f>
        <v>MAESTRO ELECTRICO/LINIERO/SUBESTACIONES</v>
      </c>
      <c r="C1562" s="76"/>
      <c r="D1562" s="77"/>
      <c r="E1562" s="79">
        <v>1</v>
      </c>
      <c r="F1562" s="79">
        <f>INDEX([1]SUELDOS!$B$3:$O$294,MATCH('APUS2 (1001 - 1053)'!A1562,[1]SUELDOS!$B$3:$B$294,0),10)</f>
        <v>4.75</v>
      </c>
      <c r="G1562" s="79">
        <f t="shared" si="249"/>
        <v>4.75</v>
      </c>
      <c r="H1562" s="80">
        <f>I1540</f>
        <v>3</v>
      </c>
      <c r="I1562" s="81">
        <f t="shared" si="250"/>
        <v>14.25</v>
      </c>
      <c r="J1562" s="64"/>
      <c r="K1562" s="70">
        <f t="shared" si="251"/>
        <v>0.26065960599242716</v>
      </c>
      <c r="L1562" s="82">
        <f>INDEX([1]SUELDOS!$B$3:$O$294,MATCH('APUS2 (1001 - 1053)'!A1562,[1]SUELDOS!$B$3:$B$294,0),11)</f>
        <v>851230012</v>
      </c>
      <c r="M1562" s="82" t="str">
        <f>INDEX([1]SUELDOS!$B$3:$O$294,MATCH('APUS2 (1001 - 1053)'!A1562,[1]SUELDOS!$B$3:$B$294,0),12)</f>
        <v>NP</v>
      </c>
      <c r="N1562" s="121">
        <f>INDEX([1]SUELDOS!$B$3:$O$294,MATCH('APUS2 (1001 - 1053)'!A1562,[1]SUELDOS!$B$3:$B$294,0),13)</f>
        <v>0</v>
      </c>
      <c r="O1562" s="85">
        <f>INDEX([1]SUELDOS!$B$3:$O$294,MATCH('APUS2 (1001 - 1053)'!A1562,[1]SUELDOS!$B$3:$B$294,0),14)</f>
        <v>0</v>
      </c>
      <c r="P1562" s="7">
        <f t="shared" si="241"/>
        <v>1628</v>
      </c>
      <c r="Q1562" s="8"/>
    </row>
    <row r="1563" spans="1:17" s="9" customFormat="1" ht="16.5" thickTop="1" thickBot="1" x14ac:dyDescent="0.3">
      <c r="A1563" s="1"/>
      <c r="B1563" s="75"/>
      <c r="C1563" s="76"/>
      <c r="D1563" s="77"/>
      <c r="E1563" s="79"/>
      <c r="F1563" s="79"/>
      <c r="G1563" s="79"/>
      <c r="H1563" s="80"/>
      <c r="I1563" s="81"/>
      <c r="J1563" s="64"/>
      <c r="K1563" s="70"/>
      <c r="L1563" s="82"/>
      <c r="M1563" s="82"/>
      <c r="N1563" s="121"/>
      <c r="O1563" s="85"/>
      <c r="P1563" s="7">
        <f t="shared" si="241"/>
        <v>1629</v>
      </c>
      <c r="Q1563" s="8"/>
    </row>
    <row r="1564" spans="1:17" s="9" customFormat="1" ht="16.5" thickTop="1" thickBot="1" x14ac:dyDescent="0.3">
      <c r="A1564" s="1"/>
      <c r="B1564" s="75"/>
      <c r="C1564" s="76"/>
      <c r="D1564" s="77"/>
      <c r="E1564" s="79"/>
      <c r="F1564" s="79"/>
      <c r="G1564" s="79"/>
      <c r="H1564" s="80"/>
      <c r="I1564" s="81"/>
      <c r="J1564" s="64"/>
      <c r="K1564" s="70"/>
      <c r="L1564" s="82"/>
      <c r="M1564" s="82"/>
      <c r="N1564" s="121"/>
      <c r="O1564" s="85"/>
      <c r="P1564" s="7">
        <f t="shared" si="241"/>
        <v>1630</v>
      </c>
      <c r="Q1564" s="8"/>
    </row>
    <row r="1565" spans="1:17" s="9" customFormat="1" ht="16.5" thickTop="1" thickBot="1" x14ac:dyDescent="0.3">
      <c r="A1565" s="1"/>
      <c r="B1565" s="75"/>
      <c r="C1565" s="76"/>
      <c r="D1565" s="77"/>
      <c r="E1565" s="79"/>
      <c r="F1565" s="79"/>
      <c r="G1565" s="79"/>
      <c r="H1565" s="80"/>
      <c r="I1565" s="81"/>
      <c r="J1565" s="64"/>
      <c r="K1565" s="70"/>
      <c r="L1565" s="82"/>
      <c r="M1565" s="82"/>
      <c r="N1565" s="121"/>
      <c r="O1565" s="85"/>
      <c r="P1565" s="7">
        <f t="shared" si="241"/>
        <v>1631</v>
      </c>
      <c r="Q1565" s="8"/>
    </row>
    <row r="1566" spans="1:17" s="9" customFormat="1" ht="16.5" thickTop="1" thickBot="1" x14ac:dyDescent="0.3">
      <c r="A1566" s="1"/>
      <c r="B1566" s="75"/>
      <c r="C1566" s="76"/>
      <c r="D1566" s="77"/>
      <c r="E1566" s="78"/>
      <c r="F1566" s="79"/>
      <c r="G1566" s="79"/>
      <c r="H1566" s="80"/>
      <c r="I1566" s="81"/>
      <c r="J1566" s="64"/>
      <c r="K1566" s="70"/>
      <c r="L1566" s="82"/>
      <c r="M1566" s="82"/>
      <c r="N1566" s="121"/>
      <c r="O1566" s="85"/>
      <c r="P1566" s="7">
        <f t="shared" ref="P1566:P1615" si="253">+P1565+1</f>
        <v>1632</v>
      </c>
      <c r="Q1566" s="8"/>
    </row>
    <row r="1567" spans="1:17" s="9" customFormat="1" ht="16.5" thickTop="1" thickBot="1" x14ac:dyDescent="0.3">
      <c r="A1567" s="1"/>
      <c r="B1567" s="75"/>
      <c r="C1567" s="76"/>
      <c r="D1567" s="77"/>
      <c r="E1567" s="78"/>
      <c r="F1567" s="79"/>
      <c r="G1567" s="79"/>
      <c r="H1567" s="80"/>
      <c r="I1567" s="81"/>
      <c r="J1567" s="64"/>
      <c r="K1567" s="87"/>
      <c r="L1567" s="82"/>
      <c r="M1567" s="82"/>
      <c r="N1567" s="121"/>
      <c r="O1567" s="85"/>
      <c r="P1567" s="7">
        <f t="shared" si="253"/>
        <v>1633</v>
      </c>
      <c r="Q1567" s="8"/>
    </row>
    <row r="1568" spans="1:17" s="9" customFormat="1" ht="16.5" thickTop="1" thickBot="1" x14ac:dyDescent="0.3">
      <c r="A1568" s="1"/>
      <c r="B1568" s="75"/>
      <c r="C1568" s="76"/>
      <c r="D1568" s="77"/>
      <c r="E1568" s="78"/>
      <c r="F1568" s="79"/>
      <c r="G1568" s="79"/>
      <c r="H1568" s="80"/>
      <c r="I1568" s="81"/>
      <c r="J1568" s="64"/>
      <c r="K1568" s="87"/>
      <c r="L1568" s="82"/>
      <c r="M1568" s="82"/>
      <c r="N1568" s="121"/>
      <c r="O1568" s="85"/>
      <c r="P1568" s="7">
        <f t="shared" si="253"/>
        <v>1634</v>
      </c>
      <c r="Q1568" s="8"/>
    </row>
    <row r="1569" spans="1:17" s="9" customFormat="1" ht="16.5" thickTop="1" thickBot="1" x14ac:dyDescent="0.3">
      <c r="A1569" s="1"/>
      <c r="B1569" s="75"/>
      <c r="C1569" s="76"/>
      <c r="D1569" s="77"/>
      <c r="E1569" s="78"/>
      <c r="F1569" s="79"/>
      <c r="G1569" s="79"/>
      <c r="H1569" s="80"/>
      <c r="I1569" s="81"/>
      <c r="J1569" s="64"/>
      <c r="K1569" s="87"/>
      <c r="L1569" s="82"/>
      <c r="M1569" s="82"/>
      <c r="N1569" s="121"/>
      <c r="O1569" s="85"/>
      <c r="P1569" s="7">
        <f t="shared" si="253"/>
        <v>1635</v>
      </c>
      <c r="Q1569" s="8"/>
    </row>
    <row r="1570" spans="1:17" s="9" customFormat="1" ht="16.5" thickTop="1" thickBot="1" x14ac:dyDescent="0.3">
      <c r="A1570" s="1"/>
      <c r="B1570" s="75"/>
      <c r="C1570" s="76"/>
      <c r="D1570" s="77"/>
      <c r="E1570" s="78"/>
      <c r="F1570" s="79"/>
      <c r="G1570" s="79"/>
      <c r="H1570" s="80"/>
      <c r="I1570" s="81"/>
      <c r="J1570" s="64"/>
      <c r="K1570" s="87"/>
      <c r="L1570" s="82"/>
      <c r="M1570" s="82"/>
      <c r="N1570" s="121"/>
      <c r="O1570" s="85"/>
      <c r="P1570" s="7">
        <f t="shared" si="253"/>
        <v>1636</v>
      </c>
      <c r="Q1570" s="8"/>
    </row>
    <row r="1571" spans="1:17" s="9" customFormat="1" ht="16.5" thickTop="1" thickBot="1" x14ac:dyDescent="0.3">
      <c r="A1571" s="1"/>
      <c r="B1571" s="75"/>
      <c r="C1571" s="76"/>
      <c r="D1571" s="77"/>
      <c r="E1571" s="78"/>
      <c r="F1571" s="79"/>
      <c r="G1571" s="79"/>
      <c r="H1571" s="80"/>
      <c r="I1571" s="81"/>
      <c r="J1571" s="64"/>
      <c r="K1571" s="87"/>
      <c r="L1571" s="82"/>
      <c r="M1571" s="82"/>
      <c r="N1571" s="121"/>
      <c r="O1571" s="85"/>
      <c r="P1571" s="7">
        <f t="shared" si="253"/>
        <v>1637</v>
      </c>
      <c r="Q1571" s="8"/>
    </row>
    <row r="1572" spans="1:17" s="9" customFormat="1" ht="16.5" thickTop="1" thickBot="1" x14ac:dyDescent="0.3">
      <c r="A1572" s="1"/>
      <c r="B1572" s="122" t="s">
        <v>26</v>
      </c>
      <c r="C1572" s="123"/>
      <c r="D1572" s="124"/>
      <c r="E1572" s="91" t="s">
        <v>26</v>
      </c>
      <c r="F1572" s="125" t="s">
        <v>26</v>
      </c>
      <c r="G1572" s="126" t="s">
        <v>26</v>
      </c>
      <c r="H1572" s="94" t="s">
        <v>26</v>
      </c>
      <c r="I1572" s="127" t="s">
        <v>26</v>
      </c>
      <c r="J1572" s="64"/>
      <c r="K1572" s="96" t="s">
        <v>26</v>
      </c>
      <c r="L1572" s="97" t="s">
        <v>26</v>
      </c>
      <c r="M1572" s="98" t="s">
        <v>26</v>
      </c>
      <c r="N1572" s="99" t="s">
        <v>26</v>
      </c>
      <c r="O1572" s="100" t="s">
        <v>26</v>
      </c>
      <c r="P1572" s="7">
        <f t="shared" si="253"/>
        <v>1638</v>
      </c>
      <c r="Q1572" s="8"/>
    </row>
    <row r="1573" spans="1:17" s="9" customFormat="1" ht="16.5" thickTop="1" thickBot="1" x14ac:dyDescent="0.3">
      <c r="A1573" s="1"/>
      <c r="B1573" s="101"/>
      <c r="C1573" s="101"/>
      <c r="D1573" s="101"/>
      <c r="E1573" s="101"/>
      <c r="F1573" s="101"/>
      <c r="G1573" s="101"/>
      <c r="H1573" s="128" t="s">
        <v>39</v>
      </c>
      <c r="I1573" s="103">
        <f>SUM(I1560:I1572)</f>
        <v>39.78</v>
      </c>
      <c r="J1573" s="104"/>
      <c r="K1573" s="105">
        <f>SUM(K1560:K1572)</f>
        <v>0.72765186851780717</v>
      </c>
      <c r="L1573" s="106"/>
      <c r="M1573" s="107"/>
      <c r="N1573" s="108"/>
      <c r="O1573" s="105">
        <f>SUM(O1560:O1572)</f>
        <v>0</v>
      </c>
      <c r="P1573" s="7">
        <f t="shared" si="253"/>
        <v>1639</v>
      </c>
      <c r="Q1573" s="8"/>
    </row>
    <row r="1574" spans="1:17" s="9" customFormat="1" ht="16.5" customHeight="1" thickTop="1" thickBot="1" x14ac:dyDescent="0.3">
      <c r="A1574" s="1"/>
      <c r="B1574" s="58" t="s">
        <v>40</v>
      </c>
      <c r="C1574" s="109"/>
      <c r="D1574" s="109"/>
      <c r="E1574" s="109"/>
      <c r="F1574" s="109"/>
      <c r="G1574" s="109"/>
      <c r="H1574" s="110"/>
      <c r="I1574" s="111"/>
      <c r="J1574" s="60"/>
      <c r="K1574" s="61" t="s">
        <v>14</v>
      </c>
      <c r="L1574" s="61" t="s">
        <v>15</v>
      </c>
      <c r="M1574" s="61" t="s">
        <v>16</v>
      </c>
      <c r="N1574" s="61" t="s">
        <v>17</v>
      </c>
      <c r="O1574" s="61" t="s">
        <v>18</v>
      </c>
      <c r="P1574" s="7">
        <f t="shared" si="253"/>
        <v>1640</v>
      </c>
      <c r="Q1574" s="8"/>
    </row>
    <row r="1575" spans="1:17" s="9" customFormat="1" ht="22.5" thickTop="1" thickBot="1" x14ac:dyDescent="0.3">
      <c r="A1575" s="1"/>
      <c r="B1575" s="112" t="s">
        <v>41</v>
      </c>
      <c r="C1575" s="113"/>
      <c r="D1575" s="113"/>
      <c r="E1575" s="114"/>
      <c r="F1575" s="63" t="s">
        <v>42</v>
      </c>
      <c r="G1575" s="63" t="s">
        <v>20</v>
      </c>
      <c r="H1575" s="63" t="s">
        <v>34</v>
      </c>
      <c r="I1575" s="63" t="s">
        <v>24</v>
      </c>
      <c r="J1575" s="28"/>
      <c r="K1575" s="61"/>
      <c r="L1575" s="61"/>
      <c r="M1575" s="61"/>
      <c r="N1575" s="61"/>
      <c r="O1575" s="61"/>
      <c r="P1575" s="7">
        <f t="shared" si="253"/>
        <v>1641</v>
      </c>
      <c r="Q1575" s="8"/>
    </row>
    <row r="1576" spans="1:17" s="9" customFormat="1" ht="15.75" customHeight="1" thickTop="1" x14ac:dyDescent="0.25">
      <c r="A1576" s="1" t="s">
        <v>116</v>
      </c>
      <c r="B1576" s="129" t="str">
        <f>INDEX('[1]MATERIAL-TRANSPORTE'!$A$3:$K$1016,MATCH('APUS2 (1001 - 1053)'!A1576,'[1]MATERIAL-TRANSPORTE'!$A$3:$A$1016,0),2)</f>
        <v>ROSETA OPTICA COMPLETA</v>
      </c>
      <c r="C1576" s="130"/>
      <c r="D1576" s="130"/>
      <c r="E1576" s="131"/>
      <c r="F1576" s="132" t="str">
        <f>INDEX('[1]MATERIAL-TRANSPORTE'!$A$3:$K$1016,MATCH('APUS2 (1001 - 1053)'!A1576,'[1]MATERIAL-TRANSPORTE'!$A$3:$A$1016,0),6)</f>
        <v>u</v>
      </c>
      <c r="G1576" s="80">
        <v>1</v>
      </c>
      <c r="H1576" s="80">
        <f>INDEX('[1]MATERIAL-TRANSPORTE'!$A$3:$K$1016,MATCH('APUS2 (1001 - 1053)'!A1576,'[1]MATERIAL-TRANSPORTE'!$A$3:$A$1016,0),7)</f>
        <v>9</v>
      </c>
      <c r="I1576" s="81">
        <f>(G1576*H1576)</f>
        <v>9</v>
      </c>
      <c r="J1576" s="64"/>
      <c r="K1576" s="70">
        <f>((I1576*100%)/$I$1609)</f>
        <v>0.16462711957416451</v>
      </c>
      <c r="L1576" s="82" t="str">
        <f>INDEX('[1]MATERIAL-TRANSPORTE'!$A$3:$K$1016,MATCH('APUS2 (1001 - 1053)'!A1576,'[1]MATERIAL-TRANSPORTE'!$A$3:$A$1016,0),8)</f>
        <v>452900028</v>
      </c>
      <c r="M1576" s="83" t="str">
        <f>INDEX('[1]MATERIAL-TRANSPORTE'!$A$3:$K$1016,MATCH('APUS2 (1001 - 1053)'!A1576,'[1]MATERIAL-TRANSPORTE'!$A$3:$A$1016,0),9)</f>
        <v>NP</v>
      </c>
      <c r="N1576" s="84">
        <f>INDEX('[1]MATERIAL-TRANSPORTE'!$A$3:$K$1016,MATCH('APUS2 (1001 - 1053)'!A1576,'[1]MATERIAL-TRANSPORTE'!$A$3:$A$1016,0),10)</f>
        <v>0</v>
      </c>
      <c r="O1576" s="85">
        <f>INDEX('[1]MATERIAL-TRANSPORTE'!$A$3:$K$1016,MATCH('APUS2 (1001 - 1053)'!A1576,'[1]MATERIAL-TRANSPORTE'!$A$3:$A$1016,0),11)</f>
        <v>0</v>
      </c>
      <c r="P1576" s="7">
        <f t="shared" si="253"/>
        <v>1642</v>
      </c>
      <c r="Q1576" s="8">
        <f t="shared" ref="Q1576" si="254">+Q1560</f>
        <v>1609</v>
      </c>
    </row>
    <row r="1577" spans="1:17" s="9" customFormat="1" x14ac:dyDescent="0.25">
      <c r="A1577" s="1"/>
      <c r="B1577" s="129"/>
      <c r="C1577" s="130"/>
      <c r="D1577" s="130"/>
      <c r="E1577" s="131"/>
      <c r="F1577" s="132"/>
      <c r="G1577" s="80"/>
      <c r="H1577" s="80"/>
      <c r="I1577" s="81"/>
      <c r="J1577" s="64"/>
      <c r="K1577" s="87"/>
      <c r="L1577" s="82"/>
      <c r="M1577" s="83"/>
      <c r="N1577" s="84"/>
      <c r="O1577" s="85"/>
      <c r="P1577" s="7">
        <f t="shared" si="253"/>
        <v>1643</v>
      </c>
      <c r="Q1577" s="8"/>
    </row>
    <row r="1578" spans="1:17" s="9" customFormat="1" x14ac:dyDescent="0.25">
      <c r="A1578" s="1"/>
      <c r="B1578" s="129"/>
      <c r="C1578" s="130"/>
      <c r="D1578" s="130"/>
      <c r="E1578" s="131"/>
      <c r="F1578" s="132"/>
      <c r="G1578" s="80"/>
      <c r="H1578" s="80"/>
      <c r="I1578" s="81"/>
      <c r="J1578" s="64"/>
      <c r="K1578" s="87"/>
      <c r="L1578" s="82"/>
      <c r="M1578" s="83"/>
      <c r="N1578" s="84"/>
      <c r="O1578" s="85"/>
      <c r="P1578" s="7">
        <f t="shared" si="253"/>
        <v>1644</v>
      </c>
      <c r="Q1578" s="8"/>
    </row>
    <row r="1579" spans="1:17" s="9" customFormat="1" x14ac:dyDescent="0.25">
      <c r="A1579" s="1"/>
      <c r="B1579" s="129"/>
      <c r="C1579" s="130"/>
      <c r="D1579" s="130"/>
      <c r="E1579" s="131"/>
      <c r="F1579" s="132"/>
      <c r="G1579" s="80"/>
      <c r="H1579" s="80"/>
      <c r="I1579" s="81"/>
      <c r="J1579" s="64"/>
      <c r="K1579" s="87"/>
      <c r="L1579" s="82"/>
      <c r="M1579" s="83"/>
      <c r="N1579" s="84"/>
      <c r="O1579" s="85"/>
      <c r="P1579" s="7">
        <f t="shared" si="253"/>
        <v>1645</v>
      </c>
      <c r="Q1579" s="8"/>
    </row>
    <row r="1580" spans="1:17" s="9" customFormat="1" x14ac:dyDescent="0.25">
      <c r="A1580" s="1"/>
      <c r="B1580" s="129"/>
      <c r="C1580" s="130"/>
      <c r="D1580" s="130"/>
      <c r="E1580" s="131"/>
      <c r="F1580" s="132"/>
      <c r="G1580" s="80"/>
      <c r="H1580" s="80"/>
      <c r="I1580" s="81"/>
      <c r="J1580" s="64"/>
      <c r="K1580" s="87"/>
      <c r="L1580" s="82"/>
      <c r="M1580" s="83"/>
      <c r="N1580" s="84"/>
      <c r="O1580" s="85"/>
      <c r="P1580" s="7">
        <f t="shared" si="253"/>
        <v>1646</v>
      </c>
      <c r="Q1580" s="8"/>
    </row>
    <row r="1581" spans="1:17" s="9" customFormat="1" x14ac:dyDescent="0.25">
      <c r="A1581" s="1"/>
      <c r="B1581" s="129"/>
      <c r="C1581" s="130"/>
      <c r="D1581" s="130"/>
      <c r="E1581" s="131"/>
      <c r="F1581" s="132"/>
      <c r="G1581" s="80"/>
      <c r="H1581" s="80"/>
      <c r="I1581" s="81"/>
      <c r="J1581" s="64"/>
      <c r="K1581" s="87"/>
      <c r="L1581" s="82"/>
      <c r="M1581" s="83"/>
      <c r="N1581" s="84"/>
      <c r="O1581" s="85"/>
      <c r="P1581" s="7">
        <f t="shared" si="253"/>
        <v>1647</v>
      </c>
      <c r="Q1581" s="8"/>
    </row>
    <row r="1582" spans="1:17" s="9" customFormat="1" x14ac:dyDescent="0.25">
      <c r="A1582" s="1"/>
      <c r="B1582" s="129"/>
      <c r="C1582" s="130"/>
      <c r="D1582" s="130"/>
      <c r="E1582" s="131"/>
      <c r="F1582" s="132"/>
      <c r="G1582" s="80"/>
      <c r="H1582" s="80"/>
      <c r="I1582" s="81"/>
      <c r="J1582" s="64"/>
      <c r="K1582" s="87"/>
      <c r="L1582" s="82"/>
      <c r="M1582" s="83"/>
      <c r="N1582" s="84"/>
      <c r="O1582" s="85"/>
      <c r="P1582" s="7">
        <f t="shared" si="253"/>
        <v>1648</v>
      </c>
      <c r="Q1582" s="8"/>
    </row>
    <row r="1583" spans="1:17" s="9" customFormat="1" x14ac:dyDescent="0.25">
      <c r="A1583" s="1"/>
      <c r="B1583" s="129"/>
      <c r="C1583" s="130"/>
      <c r="D1583" s="130"/>
      <c r="E1583" s="131"/>
      <c r="F1583" s="132"/>
      <c r="G1583" s="80"/>
      <c r="H1583" s="80"/>
      <c r="I1583" s="81"/>
      <c r="J1583" s="64"/>
      <c r="K1583" s="87"/>
      <c r="L1583" s="82"/>
      <c r="M1583" s="83"/>
      <c r="N1583" s="84"/>
      <c r="O1583" s="85"/>
      <c r="P1583" s="7">
        <f t="shared" si="253"/>
        <v>1649</v>
      </c>
      <c r="Q1583" s="8"/>
    </row>
    <row r="1584" spans="1:17" s="9" customFormat="1" x14ac:dyDescent="0.25">
      <c r="A1584" s="1"/>
      <c r="B1584" s="129"/>
      <c r="C1584" s="130"/>
      <c r="D1584" s="130"/>
      <c r="E1584" s="131"/>
      <c r="F1584" s="132"/>
      <c r="G1584" s="80"/>
      <c r="H1584" s="80"/>
      <c r="I1584" s="81"/>
      <c r="J1584" s="64"/>
      <c r="K1584" s="87"/>
      <c r="L1584" s="82"/>
      <c r="M1584" s="83"/>
      <c r="N1584" s="84"/>
      <c r="O1584" s="85"/>
      <c r="P1584" s="7">
        <f t="shared" si="253"/>
        <v>1650</v>
      </c>
      <c r="Q1584" s="8"/>
    </row>
    <row r="1585" spans="1:17" s="9" customFormat="1" x14ac:dyDescent="0.25">
      <c r="A1585" s="1"/>
      <c r="B1585" s="129"/>
      <c r="C1585" s="130"/>
      <c r="D1585" s="130"/>
      <c r="E1585" s="131"/>
      <c r="F1585" s="132"/>
      <c r="G1585" s="80"/>
      <c r="H1585" s="80"/>
      <c r="I1585" s="81"/>
      <c r="J1585" s="64"/>
      <c r="K1585" s="87"/>
      <c r="L1585" s="82"/>
      <c r="M1585" s="83"/>
      <c r="N1585" s="84"/>
      <c r="O1585" s="85"/>
      <c r="P1585" s="7">
        <f t="shared" si="253"/>
        <v>1651</v>
      </c>
      <c r="Q1585" s="8"/>
    </row>
    <row r="1586" spans="1:17" s="9" customFormat="1" x14ac:dyDescent="0.25">
      <c r="A1586" s="1"/>
      <c r="B1586" s="129"/>
      <c r="C1586" s="130"/>
      <c r="D1586" s="130"/>
      <c r="E1586" s="131"/>
      <c r="F1586" s="132"/>
      <c r="G1586" s="80"/>
      <c r="H1586" s="80"/>
      <c r="I1586" s="81"/>
      <c r="J1586" s="64"/>
      <c r="K1586" s="87"/>
      <c r="L1586" s="82"/>
      <c r="M1586" s="83"/>
      <c r="N1586" s="84"/>
      <c r="O1586" s="85"/>
      <c r="P1586" s="7">
        <f t="shared" si="253"/>
        <v>1652</v>
      </c>
      <c r="Q1586" s="8"/>
    </row>
    <row r="1587" spans="1:17" s="9" customFormat="1" x14ac:dyDescent="0.25">
      <c r="A1587" s="1"/>
      <c r="B1587" s="129"/>
      <c r="C1587" s="130"/>
      <c r="D1587" s="130"/>
      <c r="E1587" s="131"/>
      <c r="F1587" s="132"/>
      <c r="G1587" s="80"/>
      <c r="H1587" s="80"/>
      <c r="I1587" s="81"/>
      <c r="J1587" s="64"/>
      <c r="K1587" s="87"/>
      <c r="L1587" s="82"/>
      <c r="M1587" s="83"/>
      <c r="N1587" s="84"/>
      <c r="O1587" s="85"/>
      <c r="P1587" s="7">
        <f t="shared" si="253"/>
        <v>1653</v>
      </c>
      <c r="Q1587" s="8"/>
    </row>
    <row r="1588" spans="1:17" s="9" customFormat="1" x14ac:dyDescent="0.25">
      <c r="A1588" s="1"/>
      <c r="B1588" s="129"/>
      <c r="C1588" s="130"/>
      <c r="D1588" s="130"/>
      <c r="E1588" s="131"/>
      <c r="F1588" s="132"/>
      <c r="G1588" s="80"/>
      <c r="H1588" s="80"/>
      <c r="I1588" s="81"/>
      <c r="J1588" s="64"/>
      <c r="K1588" s="87"/>
      <c r="L1588" s="82"/>
      <c r="M1588" s="83"/>
      <c r="N1588" s="84"/>
      <c r="O1588" s="85"/>
      <c r="P1588" s="7">
        <f t="shared" si="253"/>
        <v>1654</v>
      </c>
      <c r="Q1588" s="8"/>
    </row>
    <row r="1589" spans="1:17" s="9" customFormat="1" x14ac:dyDescent="0.25">
      <c r="A1589" s="1"/>
      <c r="B1589" s="129"/>
      <c r="C1589" s="130"/>
      <c r="D1589" s="130"/>
      <c r="E1589" s="131"/>
      <c r="F1589" s="132"/>
      <c r="G1589" s="80"/>
      <c r="H1589" s="80"/>
      <c r="I1589" s="81"/>
      <c r="J1589" s="64"/>
      <c r="K1589" s="87"/>
      <c r="L1589" s="82"/>
      <c r="M1589" s="83"/>
      <c r="N1589" s="84"/>
      <c r="O1589" s="85"/>
      <c r="P1589" s="7">
        <f t="shared" si="253"/>
        <v>1655</v>
      </c>
      <c r="Q1589" s="8"/>
    </row>
    <row r="1590" spans="1:17" s="9" customFormat="1" x14ac:dyDescent="0.25">
      <c r="A1590" s="1"/>
      <c r="B1590" s="129"/>
      <c r="C1590" s="130"/>
      <c r="D1590" s="130"/>
      <c r="E1590" s="131"/>
      <c r="F1590" s="132"/>
      <c r="G1590" s="80"/>
      <c r="H1590" s="80"/>
      <c r="I1590" s="81"/>
      <c r="J1590" s="64"/>
      <c r="K1590" s="87"/>
      <c r="L1590" s="82"/>
      <c r="M1590" s="83"/>
      <c r="N1590" s="84"/>
      <c r="O1590" s="85"/>
      <c r="P1590" s="7">
        <f t="shared" si="253"/>
        <v>1656</v>
      </c>
      <c r="Q1590" s="8"/>
    </row>
    <row r="1591" spans="1:17" s="9" customFormat="1" x14ac:dyDescent="0.25">
      <c r="A1591" s="1"/>
      <c r="B1591" s="129"/>
      <c r="C1591" s="130"/>
      <c r="D1591" s="130"/>
      <c r="E1591" s="131"/>
      <c r="F1591" s="132"/>
      <c r="G1591" s="80"/>
      <c r="H1591" s="80"/>
      <c r="I1591" s="81"/>
      <c r="J1591" s="64"/>
      <c r="K1591" s="87"/>
      <c r="L1591" s="82"/>
      <c r="M1591" s="83"/>
      <c r="N1591" s="84"/>
      <c r="O1591" s="85"/>
      <c r="P1591" s="7">
        <f t="shared" si="253"/>
        <v>1657</v>
      </c>
      <c r="Q1591" s="8"/>
    </row>
    <row r="1592" spans="1:17" s="9" customFormat="1" x14ac:dyDescent="0.25">
      <c r="A1592" s="1"/>
      <c r="B1592" s="129"/>
      <c r="C1592" s="130"/>
      <c r="D1592" s="130"/>
      <c r="E1592" s="131"/>
      <c r="F1592" s="132"/>
      <c r="G1592" s="80"/>
      <c r="H1592" s="80"/>
      <c r="I1592" s="81"/>
      <c r="J1592" s="64"/>
      <c r="K1592" s="87"/>
      <c r="L1592" s="82"/>
      <c r="M1592" s="83"/>
      <c r="N1592" s="84"/>
      <c r="O1592" s="85"/>
      <c r="P1592" s="7">
        <f t="shared" si="253"/>
        <v>1658</v>
      </c>
      <c r="Q1592" s="8"/>
    </row>
    <row r="1593" spans="1:17" s="9" customFormat="1" x14ac:dyDescent="0.25">
      <c r="A1593" s="1"/>
      <c r="B1593" s="129" t="s">
        <v>26</v>
      </c>
      <c r="C1593" s="130"/>
      <c r="D1593" s="130"/>
      <c r="E1593" s="131"/>
      <c r="F1593" s="132" t="s">
        <v>26</v>
      </c>
      <c r="G1593" s="80" t="s">
        <v>26</v>
      </c>
      <c r="H1593" s="80" t="s">
        <v>26</v>
      </c>
      <c r="I1593" s="81" t="s">
        <v>26</v>
      </c>
      <c r="J1593" s="64"/>
      <c r="K1593" s="87" t="s">
        <v>26</v>
      </c>
      <c r="L1593" s="82" t="s">
        <v>26</v>
      </c>
      <c r="M1593" s="83" t="s">
        <v>26</v>
      </c>
      <c r="N1593" s="84" t="s">
        <v>26</v>
      </c>
      <c r="O1593" s="85" t="s">
        <v>26</v>
      </c>
      <c r="P1593" s="7">
        <f t="shared" si="253"/>
        <v>1659</v>
      </c>
      <c r="Q1593" s="8"/>
    </row>
    <row r="1594" spans="1:17" s="9" customFormat="1" x14ac:dyDescent="0.25">
      <c r="A1594" s="1"/>
      <c r="B1594" s="129" t="s">
        <v>26</v>
      </c>
      <c r="C1594" s="130"/>
      <c r="D1594" s="130"/>
      <c r="E1594" s="131"/>
      <c r="F1594" s="132" t="s">
        <v>26</v>
      </c>
      <c r="G1594" s="80" t="s">
        <v>26</v>
      </c>
      <c r="H1594" s="80" t="s">
        <v>26</v>
      </c>
      <c r="I1594" s="81" t="s">
        <v>26</v>
      </c>
      <c r="J1594" s="64"/>
      <c r="K1594" s="87" t="s">
        <v>26</v>
      </c>
      <c r="L1594" s="82" t="s">
        <v>26</v>
      </c>
      <c r="M1594" s="83" t="s">
        <v>26</v>
      </c>
      <c r="N1594" s="84" t="s">
        <v>26</v>
      </c>
      <c r="O1594" s="85" t="s">
        <v>26</v>
      </c>
      <c r="P1594" s="7">
        <f t="shared" si="253"/>
        <v>1660</v>
      </c>
      <c r="Q1594" s="8"/>
    </row>
    <row r="1595" spans="1:17" s="9" customFormat="1" x14ac:dyDescent="0.25">
      <c r="A1595" s="1"/>
      <c r="B1595" s="129" t="s">
        <v>26</v>
      </c>
      <c r="C1595" s="130"/>
      <c r="D1595" s="130"/>
      <c r="E1595" s="131"/>
      <c r="F1595" s="132" t="s">
        <v>26</v>
      </c>
      <c r="G1595" s="80" t="s">
        <v>26</v>
      </c>
      <c r="H1595" s="80" t="s">
        <v>26</v>
      </c>
      <c r="I1595" s="81" t="s">
        <v>26</v>
      </c>
      <c r="J1595" s="64"/>
      <c r="K1595" s="87" t="s">
        <v>26</v>
      </c>
      <c r="L1595" s="82" t="s">
        <v>26</v>
      </c>
      <c r="M1595" s="83" t="s">
        <v>26</v>
      </c>
      <c r="N1595" s="84" t="s">
        <v>26</v>
      </c>
      <c r="O1595" s="85" t="s">
        <v>26</v>
      </c>
      <c r="P1595" s="7">
        <f t="shared" si="253"/>
        <v>1661</v>
      </c>
      <c r="Q1595" s="8"/>
    </row>
    <row r="1596" spans="1:17" s="9" customFormat="1" x14ac:dyDescent="0.25">
      <c r="A1596" s="1"/>
      <c r="B1596" s="129" t="s">
        <v>26</v>
      </c>
      <c r="C1596" s="130"/>
      <c r="D1596" s="130"/>
      <c r="E1596" s="131"/>
      <c r="F1596" s="132" t="s">
        <v>26</v>
      </c>
      <c r="G1596" s="80" t="s">
        <v>26</v>
      </c>
      <c r="H1596" s="80" t="s">
        <v>26</v>
      </c>
      <c r="I1596" s="81" t="s">
        <v>26</v>
      </c>
      <c r="J1596" s="64"/>
      <c r="K1596" s="87" t="s">
        <v>26</v>
      </c>
      <c r="L1596" s="82" t="s">
        <v>26</v>
      </c>
      <c r="M1596" s="83" t="s">
        <v>26</v>
      </c>
      <c r="N1596" s="84" t="s">
        <v>26</v>
      </c>
      <c r="O1596" s="85" t="s">
        <v>26</v>
      </c>
      <c r="P1596" s="7">
        <f t="shared" si="253"/>
        <v>1662</v>
      </c>
      <c r="Q1596" s="8"/>
    </row>
    <row r="1597" spans="1:17" s="9" customFormat="1" x14ac:dyDescent="0.25">
      <c r="A1597" s="1"/>
      <c r="B1597" s="129" t="s">
        <v>26</v>
      </c>
      <c r="C1597" s="130"/>
      <c r="D1597" s="130"/>
      <c r="E1597" s="131"/>
      <c r="F1597" s="132" t="s">
        <v>26</v>
      </c>
      <c r="G1597" s="80" t="s">
        <v>26</v>
      </c>
      <c r="H1597" s="80" t="s">
        <v>26</v>
      </c>
      <c r="I1597" s="81" t="s">
        <v>26</v>
      </c>
      <c r="J1597" s="64"/>
      <c r="K1597" s="87" t="s">
        <v>26</v>
      </c>
      <c r="L1597" s="82" t="s">
        <v>26</v>
      </c>
      <c r="M1597" s="83" t="s">
        <v>26</v>
      </c>
      <c r="N1597" s="84" t="s">
        <v>26</v>
      </c>
      <c r="O1597" s="85" t="s">
        <v>26</v>
      </c>
      <c r="P1597" s="7">
        <f t="shared" si="253"/>
        <v>1663</v>
      </c>
      <c r="Q1597" s="8"/>
    </row>
    <row r="1598" spans="1:17" s="9" customFormat="1" x14ac:dyDescent="0.25">
      <c r="A1598" s="1"/>
      <c r="B1598" s="129" t="s">
        <v>26</v>
      </c>
      <c r="C1598" s="130"/>
      <c r="D1598" s="130"/>
      <c r="E1598" s="131"/>
      <c r="F1598" s="132" t="s">
        <v>26</v>
      </c>
      <c r="G1598" s="80" t="s">
        <v>26</v>
      </c>
      <c r="H1598" s="80" t="s">
        <v>26</v>
      </c>
      <c r="I1598" s="81" t="s">
        <v>26</v>
      </c>
      <c r="J1598" s="64"/>
      <c r="K1598" s="87" t="s">
        <v>26</v>
      </c>
      <c r="L1598" s="82" t="s">
        <v>26</v>
      </c>
      <c r="M1598" s="83" t="s">
        <v>26</v>
      </c>
      <c r="N1598" s="84" t="s">
        <v>26</v>
      </c>
      <c r="O1598" s="85" t="s">
        <v>26</v>
      </c>
      <c r="P1598" s="7">
        <f t="shared" si="253"/>
        <v>1664</v>
      </c>
      <c r="Q1598" s="8"/>
    </row>
    <row r="1599" spans="1:17" s="9" customFormat="1" x14ac:dyDescent="0.25">
      <c r="A1599" s="1"/>
      <c r="B1599" s="129" t="s">
        <v>26</v>
      </c>
      <c r="C1599" s="130"/>
      <c r="D1599" s="130"/>
      <c r="E1599" s="131"/>
      <c r="F1599" s="132" t="s">
        <v>26</v>
      </c>
      <c r="G1599" s="80" t="s">
        <v>26</v>
      </c>
      <c r="H1599" s="80" t="s">
        <v>26</v>
      </c>
      <c r="I1599" s="81" t="s">
        <v>26</v>
      </c>
      <c r="J1599" s="64"/>
      <c r="K1599" s="87" t="s">
        <v>26</v>
      </c>
      <c r="L1599" s="82" t="s">
        <v>26</v>
      </c>
      <c r="M1599" s="83" t="s">
        <v>26</v>
      </c>
      <c r="N1599" s="84" t="s">
        <v>26</v>
      </c>
      <c r="O1599" s="85" t="s">
        <v>26</v>
      </c>
      <c r="P1599" s="7">
        <f t="shared" si="253"/>
        <v>1665</v>
      </c>
      <c r="Q1599" s="8"/>
    </row>
    <row r="1600" spans="1:17" s="9" customFormat="1" x14ac:dyDescent="0.25">
      <c r="A1600" s="1"/>
      <c r="B1600" s="129" t="s">
        <v>26</v>
      </c>
      <c r="C1600" s="130"/>
      <c r="D1600" s="130"/>
      <c r="E1600" s="131"/>
      <c r="F1600" s="132" t="s">
        <v>26</v>
      </c>
      <c r="G1600" s="80" t="s">
        <v>26</v>
      </c>
      <c r="H1600" s="80" t="s">
        <v>26</v>
      </c>
      <c r="I1600" s="81" t="s">
        <v>26</v>
      </c>
      <c r="J1600" s="64"/>
      <c r="K1600" s="87" t="s">
        <v>26</v>
      </c>
      <c r="L1600" s="82" t="s">
        <v>26</v>
      </c>
      <c r="M1600" s="83" t="s">
        <v>26</v>
      </c>
      <c r="N1600" s="84" t="s">
        <v>26</v>
      </c>
      <c r="O1600" s="85" t="s">
        <v>26</v>
      </c>
      <c r="P1600" s="7">
        <f t="shared" si="253"/>
        <v>1666</v>
      </c>
      <c r="Q1600" s="8"/>
    </row>
    <row r="1601" spans="1:17" s="9" customFormat="1" ht="15.75" thickBot="1" x14ac:dyDescent="0.3">
      <c r="A1601" s="1"/>
      <c r="B1601" s="122" t="s">
        <v>26</v>
      </c>
      <c r="C1601" s="123"/>
      <c r="D1601" s="123"/>
      <c r="E1601" s="124"/>
      <c r="F1601" s="133" t="s">
        <v>26</v>
      </c>
      <c r="G1601" s="94" t="s">
        <v>26</v>
      </c>
      <c r="H1601" s="94" t="s">
        <v>26</v>
      </c>
      <c r="I1601" s="95" t="s">
        <v>26</v>
      </c>
      <c r="J1601" s="64"/>
      <c r="K1601" s="96" t="s">
        <v>26</v>
      </c>
      <c r="L1601" s="97" t="s">
        <v>26</v>
      </c>
      <c r="M1601" s="98" t="s">
        <v>26</v>
      </c>
      <c r="N1601" s="99" t="s">
        <v>26</v>
      </c>
      <c r="O1601" s="100" t="s">
        <v>26</v>
      </c>
      <c r="P1601" s="7">
        <f t="shared" si="253"/>
        <v>1667</v>
      </c>
      <c r="Q1601" s="8"/>
    </row>
    <row r="1602" spans="1:17" s="9" customFormat="1" ht="16.5" thickTop="1" thickBot="1" x14ac:dyDescent="0.3">
      <c r="A1602" s="1"/>
      <c r="B1602" s="101"/>
      <c r="C1602" s="101"/>
      <c r="D1602" s="101"/>
      <c r="E1602" s="101"/>
      <c r="F1602" s="101"/>
      <c r="G1602" s="101"/>
      <c r="H1602" s="128" t="s">
        <v>50</v>
      </c>
      <c r="I1602" s="103">
        <f>SUM(I1576:I1601)</f>
        <v>9</v>
      </c>
      <c r="J1602" s="104"/>
      <c r="K1602" s="105">
        <f>SUM(K1576:K1601)</f>
        <v>0.16462711957416451</v>
      </c>
      <c r="L1602" s="106"/>
      <c r="M1602" s="107"/>
      <c r="N1602" s="108"/>
      <c r="O1602" s="105">
        <f>SUM(O1576:O1601)</f>
        <v>0</v>
      </c>
      <c r="P1602" s="7">
        <f t="shared" si="253"/>
        <v>1668</v>
      </c>
      <c r="Q1602" s="8"/>
    </row>
    <row r="1603" spans="1:17" s="9" customFormat="1" ht="16.5" customHeight="1" thickTop="1" thickBot="1" x14ac:dyDescent="0.3">
      <c r="A1603" s="1"/>
      <c r="B1603" s="58" t="s">
        <v>51</v>
      </c>
      <c r="C1603" s="109"/>
      <c r="D1603" s="109"/>
      <c r="E1603" s="109"/>
      <c r="F1603" s="109"/>
      <c r="G1603" s="109"/>
      <c r="H1603" s="110"/>
      <c r="I1603" s="111"/>
      <c r="J1603" s="60"/>
      <c r="K1603" s="134" t="s">
        <v>14</v>
      </c>
      <c r="L1603" s="61" t="s">
        <v>15</v>
      </c>
      <c r="M1603" s="61" t="s">
        <v>16</v>
      </c>
      <c r="N1603" s="61" t="s">
        <v>17</v>
      </c>
      <c r="O1603" s="61" t="s">
        <v>18</v>
      </c>
      <c r="P1603" s="7">
        <f t="shared" si="253"/>
        <v>1669</v>
      </c>
      <c r="Q1603" s="8"/>
    </row>
    <row r="1604" spans="1:17" s="9" customFormat="1" ht="22.5" customHeight="1" thickTop="1" thickBot="1" x14ac:dyDescent="0.3">
      <c r="A1604" s="1"/>
      <c r="B1604" s="112" t="s">
        <v>52</v>
      </c>
      <c r="C1604" s="113"/>
      <c r="D1604" s="113"/>
      <c r="E1604" s="114"/>
      <c r="F1604" s="115" t="s">
        <v>42</v>
      </c>
      <c r="G1604" s="63" t="s">
        <v>20</v>
      </c>
      <c r="H1604" s="63" t="s">
        <v>34</v>
      </c>
      <c r="I1604" s="63" t="s">
        <v>34</v>
      </c>
      <c r="J1604" s="28"/>
      <c r="K1604" s="135"/>
      <c r="L1604" s="61"/>
      <c r="M1604" s="61"/>
      <c r="N1604" s="61"/>
      <c r="O1604" s="61"/>
      <c r="P1604" s="7">
        <f t="shared" si="253"/>
        <v>1670</v>
      </c>
      <c r="Q1604" s="8"/>
    </row>
    <row r="1605" spans="1:17" s="9" customFormat="1" ht="15.75" thickTop="1" x14ac:dyDescent="0.25">
      <c r="A1605" s="1"/>
      <c r="B1605" s="136"/>
      <c r="C1605" s="137"/>
      <c r="D1605" s="137"/>
      <c r="E1605" s="138"/>
      <c r="F1605" s="139"/>
      <c r="G1605" s="69"/>
      <c r="H1605" s="69"/>
      <c r="I1605" s="81"/>
      <c r="J1605" s="64"/>
      <c r="K1605" s="70"/>
      <c r="L1605" s="117"/>
      <c r="M1605" s="118"/>
      <c r="N1605" s="119"/>
      <c r="O1605" s="120"/>
      <c r="P1605" s="7">
        <f t="shared" si="253"/>
        <v>1671</v>
      </c>
      <c r="Q1605" s="8">
        <f t="shared" ref="Q1605" si="255">+Q1576</f>
        <v>1609</v>
      </c>
    </row>
    <row r="1606" spans="1:17" s="9" customFormat="1" ht="15.75" thickBot="1" x14ac:dyDescent="0.3">
      <c r="A1606" s="1"/>
      <c r="B1606" s="140" t="s">
        <v>26</v>
      </c>
      <c r="C1606" s="141"/>
      <c r="D1606" s="141"/>
      <c r="E1606" s="142"/>
      <c r="F1606" s="143">
        <v>0</v>
      </c>
      <c r="G1606" s="144" t="s">
        <v>26</v>
      </c>
      <c r="H1606" s="143">
        <v>0</v>
      </c>
      <c r="I1606" s="143">
        <v>0</v>
      </c>
      <c r="J1606" s="64"/>
      <c r="K1606" s="145" t="s">
        <v>26</v>
      </c>
      <c r="L1606" s="146" t="s">
        <v>26</v>
      </c>
      <c r="M1606" s="147" t="s">
        <v>26</v>
      </c>
      <c r="N1606" s="143">
        <v>0</v>
      </c>
      <c r="O1606" s="143">
        <v>0</v>
      </c>
      <c r="P1606" s="7">
        <f t="shared" si="253"/>
        <v>1672</v>
      </c>
      <c r="Q1606" s="8"/>
    </row>
    <row r="1607" spans="1:17" s="9" customFormat="1" ht="16.5" thickTop="1" thickBot="1" x14ac:dyDescent="0.3">
      <c r="A1607" s="1"/>
      <c r="B1607" s="101"/>
      <c r="C1607" s="101"/>
      <c r="D1607" s="101"/>
      <c r="E1607" s="101"/>
      <c r="F1607" s="101"/>
      <c r="G1607" s="101"/>
      <c r="H1607" s="128" t="s">
        <v>53</v>
      </c>
      <c r="I1607" s="103">
        <f>SUM(I1605:I1606)</f>
        <v>0</v>
      </c>
      <c r="J1607" s="28"/>
      <c r="K1607" s="148">
        <f>SUM(K1605:K1606)</f>
        <v>0</v>
      </c>
      <c r="L1607" s="149"/>
      <c r="M1607" s="150"/>
      <c r="N1607" s="151"/>
      <c r="O1607" s="148">
        <f>SUM(O1605:O1606)</f>
        <v>0</v>
      </c>
      <c r="P1607" s="7">
        <f t="shared" si="253"/>
        <v>1673</v>
      </c>
      <c r="Q1607" s="8"/>
    </row>
    <row r="1608" spans="1:17" s="9" customFormat="1" ht="16.5" thickTop="1" thickBot="1" x14ac:dyDescent="0.3">
      <c r="A1608" s="1"/>
      <c r="B1608" s="28"/>
      <c r="C1608" s="28"/>
      <c r="D1608" s="28"/>
      <c r="E1608" s="152"/>
      <c r="F1608" s="152"/>
      <c r="G1608" s="152"/>
      <c r="H1608" s="153"/>
      <c r="I1608" s="154"/>
      <c r="J1608" s="28"/>
      <c r="K1608" s="155"/>
      <c r="L1608" s="156"/>
      <c r="M1608" s="156"/>
      <c r="N1608" s="156"/>
      <c r="O1608" s="157"/>
      <c r="P1608" s="7">
        <f t="shared" si="253"/>
        <v>1674</v>
      </c>
      <c r="Q1608" s="8"/>
    </row>
    <row r="1609" spans="1:17" s="9" customFormat="1" ht="16.5" customHeight="1" thickTop="1" thickBot="1" x14ac:dyDescent="0.3">
      <c r="A1609" s="1"/>
      <c r="B1609" s="28"/>
      <c r="C1609" s="28"/>
      <c r="D1609" s="158"/>
      <c r="E1609" s="159" t="s">
        <v>54</v>
      </c>
      <c r="F1609" s="159"/>
      <c r="G1609" s="159"/>
      <c r="H1609" s="159"/>
      <c r="I1609" s="160">
        <f>I1557+I1573+I1602+I1607</f>
        <v>54.669000000000004</v>
      </c>
      <c r="J1609" s="28"/>
      <c r="K1609" s="161"/>
      <c r="L1609" s="162"/>
      <c r="M1609" s="162"/>
      <c r="N1609" s="162"/>
      <c r="O1609" s="163"/>
      <c r="P1609" s="7">
        <f t="shared" si="253"/>
        <v>1675</v>
      </c>
      <c r="Q1609" s="8"/>
    </row>
    <row r="1610" spans="1:17" s="9" customFormat="1" ht="16.5" thickTop="1" thickBot="1" x14ac:dyDescent="0.3">
      <c r="A1610" s="1"/>
      <c r="B1610" s="28"/>
      <c r="C1610" s="28"/>
      <c r="D1610" s="158"/>
      <c r="E1610" s="164" t="s">
        <v>55</v>
      </c>
      <c r="F1610" s="164"/>
      <c r="G1610" s="164"/>
      <c r="H1610" s="165">
        <v>0.2</v>
      </c>
      <c r="I1610" s="166">
        <f>I1609*H1610</f>
        <v>10.933800000000002</v>
      </c>
      <c r="J1610" s="28"/>
      <c r="K1610" s="167"/>
      <c r="L1610" s="168"/>
      <c r="M1610" s="168"/>
      <c r="N1610" s="168"/>
      <c r="O1610" s="169"/>
      <c r="P1610" s="7">
        <f t="shared" si="253"/>
        <v>1676</v>
      </c>
      <c r="Q1610" s="8"/>
    </row>
    <row r="1611" spans="1:17" s="9" customFormat="1" ht="16.5" thickTop="1" thickBot="1" x14ac:dyDescent="0.3">
      <c r="A1611" s="1"/>
      <c r="B1611" s="28"/>
      <c r="C1611" s="28"/>
      <c r="D1611" s="158"/>
      <c r="E1611" s="170" t="s">
        <v>56</v>
      </c>
      <c r="F1611" s="170"/>
      <c r="G1611" s="170"/>
      <c r="H1611" s="171">
        <v>0</v>
      </c>
      <c r="I1611" s="166">
        <v>0</v>
      </c>
      <c r="J1611" s="28"/>
      <c r="K1611" s="172">
        <f>+K1557+K1573+K1602+K1607</f>
        <v>1</v>
      </c>
      <c r="L1611" s="173"/>
      <c r="M1611" s="174"/>
      <c r="N1611" s="175"/>
      <c r="O1611" s="172">
        <f>+O1557+O1573+O1602+O1607</f>
        <v>0</v>
      </c>
      <c r="P1611" s="7">
        <f t="shared" si="253"/>
        <v>1677</v>
      </c>
      <c r="Q1611" s="8"/>
    </row>
    <row r="1612" spans="1:17" s="9" customFormat="1" ht="16.5" thickTop="1" thickBot="1" x14ac:dyDescent="0.3">
      <c r="A1612" s="1"/>
      <c r="B1612" s="28" t="s">
        <v>27</v>
      </c>
      <c r="C1612" s="28"/>
      <c r="D1612" s="158"/>
      <c r="E1612" s="170" t="s">
        <v>57</v>
      </c>
      <c r="F1612" s="170"/>
      <c r="G1612" s="170"/>
      <c r="H1612" s="170"/>
      <c r="I1612" s="166">
        <f>+I1609+I1610</f>
        <v>65.602800000000002</v>
      </c>
      <c r="J1612" s="28"/>
      <c r="K1612" s="176" t="s">
        <v>58</v>
      </c>
      <c r="L1612" s="177"/>
      <c r="M1612" s="178"/>
      <c r="N1612" s="179"/>
      <c r="O1612" s="176" t="s">
        <v>59</v>
      </c>
      <c r="P1612" s="7">
        <f t="shared" si="253"/>
        <v>1678</v>
      </c>
      <c r="Q1612" s="8"/>
    </row>
    <row r="1613" spans="1:17" s="9" customFormat="1" ht="16.5" thickTop="1" thickBot="1" x14ac:dyDescent="0.3">
      <c r="A1613" s="1"/>
      <c r="B1613" s="28" t="s">
        <v>27</v>
      </c>
      <c r="C1613" s="28"/>
      <c r="D1613" s="158"/>
      <c r="E1613" s="180" t="s">
        <v>60</v>
      </c>
      <c r="F1613" s="181"/>
      <c r="G1613" s="181"/>
      <c r="H1613" s="182"/>
      <c r="I1613" s="183">
        <f>ROUND(I1612,2)</f>
        <v>65.599999999999994</v>
      </c>
      <c r="J1613" s="152"/>
      <c r="K1613" s="184"/>
      <c r="L1613" s="185"/>
      <c r="M1613" s="184"/>
      <c r="N1613" s="185"/>
      <c r="O1613" s="185"/>
      <c r="P1613" s="7">
        <f t="shared" si="253"/>
        <v>1679</v>
      </c>
      <c r="Q1613" s="8"/>
    </row>
    <row r="1614" spans="1:17" s="9" customFormat="1" ht="15.75" thickTop="1" x14ac:dyDescent="0.25">
      <c r="A1614" s="1"/>
      <c r="B1614" s="5"/>
      <c r="C1614" s="5"/>
      <c r="D1614" s="28"/>
      <c r="E1614" s="101"/>
      <c r="F1614" s="101"/>
      <c r="G1614" s="101"/>
      <c r="H1614" s="186"/>
      <c r="I1614" s="101"/>
      <c r="J1614" s="28"/>
      <c r="K1614" s="14"/>
      <c r="L1614" s="15"/>
      <c r="M1614" s="14"/>
      <c r="N1614" s="15"/>
      <c r="O1614" s="15"/>
      <c r="P1614" s="7">
        <f t="shared" si="253"/>
        <v>1680</v>
      </c>
      <c r="Q1614" s="8"/>
    </row>
    <row r="1615" spans="1:17" s="9" customFormat="1" x14ac:dyDescent="0.25">
      <c r="A1615" s="1"/>
      <c r="B1615" s="5"/>
      <c r="C1615" s="5"/>
      <c r="D1615" s="28"/>
      <c r="E1615" s="101"/>
      <c r="F1615" s="101"/>
      <c r="G1615" s="101"/>
      <c r="H1615" s="186"/>
      <c r="I1615" s="101"/>
      <c r="J1615" s="28"/>
      <c r="K1615" s="14"/>
      <c r="L1615" s="15"/>
      <c r="M1615" s="14"/>
      <c r="N1615" s="15"/>
      <c r="O1615" s="15"/>
      <c r="P1615" s="7">
        <f t="shared" si="253"/>
        <v>1681</v>
      </c>
      <c r="Q1615" s="8"/>
    </row>
    <row r="1616" spans="1:17" s="9" customFormat="1" ht="15.75" thickBot="1" x14ac:dyDescent="0.3">
      <c r="A1616" s="1"/>
      <c r="B1616" s="2"/>
      <c r="C1616" s="2"/>
      <c r="D1616" s="2"/>
      <c r="E1616" s="2"/>
      <c r="F1616" s="2"/>
      <c r="G1616" s="2"/>
      <c r="H1616" s="3"/>
      <c r="I1616" s="4"/>
      <c r="J1616" s="5"/>
      <c r="K1616" s="6"/>
      <c r="L1616" s="6"/>
      <c r="M1616" s="6"/>
      <c r="N1616" s="6"/>
      <c r="O1616" s="6"/>
      <c r="P1616" s="7"/>
      <c r="Q1616" s="8"/>
    </row>
    <row r="1617" spans="1:17" s="9" customFormat="1" ht="16.5" thickTop="1" thickBot="1" x14ac:dyDescent="0.3">
      <c r="A1617" s="1"/>
      <c r="B1617" s="10" t="s">
        <v>0</v>
      </c>
      <c r="C1617" s="11" t="str">
        <f>'[1]PRESUPUESTO REFERENCIAL'!$B$6</f>
        <v>CONSTRUCCIÓN DEL MALECÓN EN LA PARROQUIA URBANA SATÉLITE LA AURORA</v>
      </c>
      <c r="D1617" s="12"/>
      <c r="E1617" s="12"/>
      <c r="F1617" s="12"/>
      <c r="G1617" s="12"/>
      <c r="H1617" s="12"/>
      <c r="I1617" s="13"/>
      <c r="J1617" s="5"/>
      <c r="K1617" s="14"/>
      <c r="L1617" s="14"/>
      <c r="M1617" s="14"/>
      <c r="N1617" s="14"/>
      <c r="O1617" s="15"/>
      <c r="P1617" s="7"/>
      <c r="Q1617" s="8"/>
    </row>
    <row r="1618" spans="1:17" s="9" customFormat="1" ht="15.75" thickTop="1" x14ac:dyDescent="0.25">
      <c r="A1618" s="1"/>
      <c r="B1618" s="16" t="s">
        <v>1</v>
      </c>
      <c r="C1618" s="17"/>
      <c r="D1618" s="17"/>
      <c r="E1618" s="17"/>
      <c r="F1618" s="17"/>
      <c r="G1618" s="17"/>
      <c r="H1618" s="17"/>
      <c r="I1618" s="18"/>
      <c r="J1618" s="5"/>
      <c r="K1618" s="14"/>
      <c r="L1618" s="14"/>
      <c r="M1618" s="14"/>
      <c r="N1618" s="14"/>
      <c r="O1618" s="15"/>
      <c r="P1618" s="7"/>
      <c r="Q1618" s="8"/>
    </row>
    <row r="1619" spans="1:17" s="9" customFormat="1" x14ac:dyDescent="0.25">
      <c r="A1619" s="1"/>
      <c r="B1619" s="5"/>
      <c r="C1619" s="5"/>
      <c r="D1619" s="5"/>
      <c r="E1619" s="5"/>
      <c r="F1619" s="5"/>
      <c r="G1619" s="19"/>
      <c r="H1619" s="19"/>
      <c r="I1619" s="19"/>
      <c r="J1619" s="5"/>
      <c r="K1619" s="14"/>
      <c r="L1619" s="14"/>
      <c r="M1619" s="14"/>
      <c r="N1619" s="14"/>
      <c r="O1619" s="15"/>
      <c r="P1619" s="7"/>
      <c r="Q1619" s="8"/>
    </row>
    <row r="1620" spans="1:17" s="9" customFormat="1" x14ac:dyDescent="0.25">
      <c r="A1620" s="1"/>
      <c r="B1620" s="5"/>
      <c r="C1620" s="20" t="s">
        <v>2</v>
      </c>
      <c r="D1620" s="21" t="s">
        <v>3</v>
      </c>
      <c r="E1620" s="22"/>
      <c r="F1620" s="22"/>
      <c r="G1620" s="19"/>
      <c r="H1620" s="19"/>
      <c r="I1620" s="19"/>
      <c r="J1620" s="5"/>
      <c r="K1620" s="14"/>
      <c r="L1620" s="14"/>
      <c r="M1620" s="14"/>
      <c r="N1620" s="14"/>
      <c r="O1620" s="15"/>
      <c r="P1620" s="7"/>
      <c r="Q1620" s="8"/>
    </row>
    <row r="1621" spans="1:17" s="9" customFormat="1" x14ac:dyDescent="0.25">
      <c r="A1621" s="1"/>
      <c r="B1621" s="5"/>
      <c r="C1621" s="20" t="s">
        <v>4</v>
      </c>
      <c r="D1621" s="21" t="s">
        <v>5</v>
      </c>
      <c r="E1621" s="5"/>
      <c r="F1621" s="5"/>
      <c r="G1621" s="19"/>
      <c r="H1621" s="19"/>
      <c r="I1621" s="19"/>
      <c r="J1621" s="5"/>
      <c r="K1621" s="14"/>
      <c r="L1621" s="14"/>
      <c r="M1621" s="14"/>
      <c r="N1621" s="14"/>
      <c r="O1621" s="15"/>
      <c r="P1621" s="7"/>
      <c r="Q1621" s="8"/>
    </row>
    <row r="1622" spans="1:17" s="9" customFormat="1" x14ac:dyDescent="0.25">
      <c r="A1622" s="1"/>
      <c r="B1622" s="23"/>
      <c r="C1622" s="2"/>
      <c r="D1622" s="24"/>
      <c r="E1622" s="2"/>
      <c r="F1622" s="2"/>
      <c r="G1622" s="19"/>
      <c r="H1622" s="19"/>
      <c r="I1622" s="19"/>
      <c r="J1622" s="5"/>
      <c r="K1622" s="14"/>
      <c r="L1622" s="14"/>
      <c r="M1622" s="14"/>
      <c r="N1622" s="14"/>
      <c r="O1622" s="15"/>
      <c r="P1622" s="7"/>
      <c r="Q1622" s="8"/>
    </row>
    <row r="1623" spans="1:17" s="9" customFormat="1" ht="15.75" thickBot="1" x14ac:dyDescent="0.3">
      <c r="A1623" s="1"/>
      <c r="B1623" s="25" t="s">
        <v>6</v>
      </c>
      <c r="C1623" s="26"/>
      <c r="D1623" s="26"/>
      <c r="E1623" s="26"/>
      <c r="F1623" s="26"/>
      <c r="G1623" s="26"/>
      <c r="H1623" s="26"/>
      <c r="I1623" s="27"/>
      <c r="J1623" s="28"/>
      <c r="K1623" s="29"/>
      <c r="L1623" s="30"/>
      <c r="M1623" s="30"/>
      <c r="N1623" s="30"/>
      <c r="O1623" s="31"/>
      <c r="P1623" s="7"/>
      <c r="Q1623" s="8"/>
    </row>
    <row r="1624" spans="1:17" s="9" customFormat="1" ht="15.75" customHeight="1" thickTop="1" x14ac:dyDescent="0.25">
      <c r="A1624" s="1"/>
      <c r="B1624" s="32"/>
      <c r="C1624" s="33"/>
      <c r="D1624" s="34"/>
      <c r="E1624" s="34"/>
      <c r="F1624" s="34"/>
      <c r="G1624" s="34"/>
      <c r="H1624" s="35"/>
      <c r="I1624" s="36" t="s">
        <v>7</v>
      </c>
      <c r="J1624" s="37"/>
      <c r="K1624" s="38" t="s">
        <v>8</v>
      </c>
      <c r="L1624" s="39"/>
      <c r="M1624" s="39"/>
      <c r="N1624" s="39"/>
      <c r="O1624" s="40"/>
      <c r="P1624" s="7"/>
      <c r="Q1624" s="8"/>
    </row>
    <row r="1625" spans="1:17" s="9" customFormat="1" x14ac:dyDescent="0.25">
      <c r="A1625" s="1"/>
      <c r="B1625" s="41" t="s">
        <v>9</v>
      </c>
      <c r="C1625" s="42">
        <f>+'[1]PRESUPUESTO REFERENCIAL'!B1143</f>
        <v>1020</v>
      </c>
      <c r="D1625" s="43"/>
      <c r="E1625" s="41" t="s">
        <v>10</v>
      </c>
      <c r="F1625" s="44" t="str">
        <f>+'[1]PRESUPUESTO REFERENCIAL'!D1143</f>
        <v>u</v>
      </c>
      <c r="G1625" s="45"/>
      <c r="H1625" s="46" t="s">
        <v>11</v>
      </c>
      <c r="I1625" s="47">
        <v>8</v>
      </c>
      <c r="J1625" s="37"/>
      <c r="K1625" s="48"/>
      <c r="L1625" s="49"/>
      <c r="M1625" s="49"/>
      <c r="N1625" s="49"/>
      <c r="O1625" s="50"/>
      <c r="P1625" s="7"/>
      <c r="Q1625" s="8"/>
    </row>
    <row r="1626" spans="1:17" s="9" customFormat="1" ht="15.75" thickBot="1" x14ac:dyDescent="0.3">
      <c r="A1626" s="1"/>
      <c r="B1626" s="51" t="s">
        <v>12</v>
      </c>
      <c r="C1626" s="52" t="str">
        <f>+'[1]PRESUPUESTO REFERENCIAL'!C1143</f>
        <v>FIBRA OPTICA DE 2 HILOS - DROP</v>
      </c>
      <c r="D1626" s="53"/>
      <c r="E1626" s="53"/>
      <c r="F1626" s="53"/>
      <c r="G1626" s="53"/>
      <c r="H1626" s="53"/>
      <c r="I1626" s="54"/>
      <c r="J1626" s="28"/>
      <c r="K1626" s="55"/>
      <c r="L1626" s="56"/>
      <c r="M1626" s="56"/>
      <c r="N1626" s="56"/>
      <c r="O1626" s="57"/>
      <c r="P1626" s="7"/>
      <c r="Q1626" s="8"/>
    </row>
    <row r="1627" spans="1:17" s="9" customFormat="1" ht="16.5" customHeight="1" thickTop="1" thickBot="1" x14ac:dyDescent="0.3">
      <c r="A1627" s="1"/>
      <c r="B1627" s="58" t="s">
        <v>13</v>
      </c>
      <c r="C1627" s="59"/>
      <c r="D1627" s="59"/>
      <c r="E1627" s="59"/>
      <c r="F1627" s="59"/>
      <c r="G1627" s="59"/>
      <c r="H1627" s="59"/>
      <c r="I1627" s="59"/>
      <c r="J1627" s="60"/>
      <c r="K1627" s="61" t="s">
        <v>14</v>
      </c>
      <c r="L1627" s="61" t="s">
        <v>15</v>
      </c>
      <c r="M1627" s="61" t="s">
        <v>16</v>
      </c>
      <c r="N1627" s="61" t="s">
        <v>17</v>
      </c>
      <c r="O1627" s="61" t="s">
        <v>18</v>
      </c>
      <c r="P1627" s="7"/>
      <c r="Q1627" s="8"/>
    </row>
    <row r="1628" spans="1:17" s="9" customFormat="1" ht="22.5" thickTop="1" thickBot="1" x14ac:dyDescent="0.3">
      <c r="A1628" s="1"/>
      <c r="B1628" s="62" t="s">
        <v>19</v>
      </c>
      <c r="C1628" s="62"/>
      <c r="D1628" s="62"/>
      <c r="E1628" s="63" t="s">
        <v>20</v>
      </c>
      <c r="F1628" s="63" t="s">
        <v>21</v>
      </c>
      <c r="G1628" s="63" t="s">
        <v>22</v>
      </c>
      <c r="H1628" s="63" t="s">
        <v>23</v>
      </c>
      <c r="I1628" s="63" t="s">
        <v>24</v>
      </c>
      <c r="J1628" s="64"/>
      <c r="K1628" s="61"/>
      <c r="L1628" s="61"/>
      <c r="M1628" s="61"/>
      <c r="N1628" s="61"/>
      <c r="O1628" s="61"/>
      <c r="P1628" s="7">
        <f t="shared" ref="P1628" si="256">ROW(A1629)+65</f>
        <v>1694</v>
      </c>
      <c r="Q1628" s="8"/>
    </row>
    <row r="1629" spans="1:17" s="9" customFormat="1" ht="16.5" customHeight="1" thickTop="1" thickBot="1" x14ac:dyDescent="0.3">
      <c r="A1629" s="1" t="s">
        <v>25</v>
      </c>
      <c r="B1629" s="65" t="str">
        <f>INDEX([1]EQUIPOS!$A$3:$I$326,MATCH('APUS2 (1001 - 1053)'!A1629,[1]EQUIPOS!$A$3:$A$326,0),2)</f>
        <v>HERRAMIENTA MENOR (5% MO)</v>
      </c>
      <c r="C1629" s="66"/>
      <c r="D1629" s="67"/>
      <c r="E1629" s="68" t="s">
        <v>26</v>
      </c>
      <c r="F1629" s="68">
        <v>0.05</v>
      </c>
      <c r="G1629" s="68" t="s">
        <v>27</v>
      </c>
      <c r="H1629" s="68" t="s">
        <v>26</v>
      </c>
      <c r="I1629" s="69">
        <f>ROUND((I1658*5%),2)</f>
        <v>7.21</v>
      </c>
      <c r="J1629" s="64"/>
      <c r="K1629" s="70">
        <f>((I1629*100%)/$I$1694)</f>
        <v>3.187867533271433E-2</v>
      </c>
      <c r="L1629" s="71">
        <f>INDEX([1]EQUIPOS!$A$3:$I$326,MATCH('APUS2 (1001 - 1053)'!A1629,[1]EQUIPOS!$A$3:$A$326,0),6)</f>
        <v>4292100117</v>
      </c>
      <c r="M1629" s="72" t="str">
        <f>INDEX([1]EQUIPOS!$A$3:$I$326,MATCH('APUS2 (1001 - 1053)'!A1629,[1]EQUIPOS!$A$3:$A$326,0),7)</f>
        <v>NP</v>
      </c>
      <c r="N1629" s="73">
        <f>INDEX([1]EQUIPOS!$A$3:$I$326,MATCH('APUS2 (1001 - 1053)'!A1629,[1]EQUIPOS!$A$3:$A$326,0),8)</f>
        <v>0</v>
      </c>
      <c r="O1629" s="74">
        <f>INDEX([1]EQUIPOS!$A$3:$I$326,MATCH('APUS2 (1001 - 1053)'!A1629,[1]EQUIPOS!$A$3:$A$326,0),9)</f>
        <v>0</v>
      </c>
      <c r="P1629" s="7">
        <f t="shared" ref="P1629:P1692" si="257">+P1628+1</f>
        <v>1695</v>
      </c>
      <c r="Q1629" s="8">
        <f t="shared" ref="Q1629" si="258">IF($A1629=0," ",$P1628)</f>
        <v>1694</v>
      </c>
    </row>
    <row r="1630" spans="1:17" s="9" customFormat="1" ht="16.5" customHeight="1" thickTop="1" thickBot="1" x14ac:dyDescent="0.3">
      <c r="A1630" s="1" t="s">
        <v>75</v>
      </c>
      <c r="B1630" s="75" t="str">
        <f>INDEX([1]EQUIPOS!$A$3:$I$326,MATCH('APUS2 (1001 - 1053)'!A1630,[1]EQUIPOS!$A$3:$A$326,0),2)</f>
        <v>HERRAMIENTA ESPECIAL</v>
      </c>
      <c r="C1630" s="76"/>
      <c r="D1630" s="77"/>
      <c r="E1630" s="78">
        <v>2</v>
      </c>
      <c r="F1630" s="79">
        <f>INDEX([1]EQUIPOS!$A$3:$I$326,MATCH('APUS2 (1001 - 1053)'!A1630,[1]EQUIPOS!$A$3:$A$326,0),5)</f>
        <v>0.3</v>
      </c>
      <c r="G1630" s="79">
        <f>+E1630*F1630</f>
        <v>0.6</v>
      </c>
      <c r="H1630" s="80">
        <f>I1625</f>
        <v>8</v>
      </c>
      <c r="I1630" s="81">
        <f>ROUND((G1630*H1630),2)</f>
        <v>4.8</v>
      </c>
      <c r="J1630" s="64"/>
      <c r="K1630" s="70">
        <f t="shared" ref="K1630:K1631" si="259">((I1630*100%)/$I$1694)</f>
        <v>2.1222973869213423E-2</v>
      </c>
      <c r="L1630" s="82">
        <f>INDEX([1]EQUIPOS!$A$3:$I$326,MATCH('APUS2 (1001 - 1053)'!A1630,[1]EQUIPOS!$A$3:$A$326,0),6)</f>
        <v>4299217233</v>
      </c>
      <c r="M1630" s="83" t="str">
        <f>INDEX([1]EQUIPOS!$A$3:$I$326,MATCH('APUS2 (1001 - 1053)'!A1630,[1]EQUIPOS!$A$3:$A$326,0),7)</f>
        <v>NP</v>
      </c>
      <c r="N1630" s="84">
        <f>INDEX([1]EQUIPOS!$A$3:$I$326,MATCH('APUS2 (1001 - 1053)'!A1630,[1]EQUIPOS!$A$3:$A$326,0),8)</f>
        <v>0</v>
      </c>
      <c r="O1630" s="85">
        <f>INDEX([1]EQUIPOS!$A$3:$I$326,MATCH('APUS2 (1001 - 1053)'!A1630,[1]EQUIPOS!$A$3:$A$326,0),9)</f>
        <v>0</v>
      </c>
      <c r="P1630" s="7">
        <f t="shared" si="257"/>
        <v>1696</v>
      </c>
      <c r="Q1630" s="8">
        <f t="shared" ref="Q1630" si="260">+$Q1629</f>
        <v>1694</v>
      </c>
    </row>
    <row r="1631" spans="1:17" s="9" customFormat="1" ht="16.5" customHeight="1" thickTop="1" thickBot="1" x14ac:dyDescent="0.3">
      <c r="A1631" s="1" t="s">
        <v>76</v>
      </c>
      <c r="B1631" s="75" t="str">
        <f>INDEX([1]EQUIPOS!$A$3:$I$326,MATCH('APUS2 (1001 - 1053)'!A1631,[1]EQUIPOS!$A$3:$A$326,0),2)</f>
        <v>EQUIPO DE PROTECCION PERSONAL</v>
      </c>
      <c r="C1631" s="76"/>
      <c r="D1631" s="77"/>
      <c r="E1631" s="78">
        <v>5</v>
      </c>
      <c r="F1631" s="79">
        <f>INDEX([1]EQUIPOS!$A$3:$I$326,MATCH('APUS2 (1001 - 1053)'!A1631,[1]EQUIPOS!$A$3:$A$326,0),5)</f>
        <v>0.5</v>
      </c>
      <c r="G1631" s="79">
        <f t="shared" ref="G1631" si="261">+E1631*F1631</f>
        <v>2.5</v>
      </c>
      <c r="H1631" s="80">
        <f>I1625</f>
        <v>8</v>
      </c>
      <c r="I1631" s="81">
        <f t="shared" ref="I1631" si="262">ROUND((G1631*H1631),2)</f>
        <v>20</v>
      </c>
      <c r="J1631" s="64"/>
      <c r="K1631" s="70">
        <f t="shared" si="259"/>
        <v>8.8429057788389262E-2</v>
      </c>
      <c r="L1631" s="82">
        <f>INDEX([1]EQUIPOS!$A$3:$I$326,MATCH('APUS2 (1001 - 1053)'!A1631,[1]EQUIPOS!$A$3:$A$326,0),6)</f>
        <v>4817001110</v>
      </c>
      <c r="M1631" s="83" t="str">
        <f>INDEX([1]EQUIPOS!$A$3:$I$326,MATCH('APUS2 (1001 - 1053)'!A1631,[1]EQUIPOS!$A$3:$A$326,0),7)</f>
        <v>NP</v>
      </c>
      <c r="N1631" s="84">
        <f>INDEX([1]EQUIPOS!$A$3:$I$326,MATCH('APUS2 (1001 - 1053)'!A1631,[1]EQUIPOS!$A$3:$A$326,0),8)</f>
        <v>0</v>
      </c>
      <c r="O1631" s="85">
        <f>INDEX([1]EQUIPOS!$A$3:$I$326,MATCH('APUS2 (1001 - 1053)'!A1631,[1]EQUIPOS!$A$3:$A$326,0),9)</f>
        <v>0</v>
      </c>
      <c r="P1631" s="7">
        <f t="shared" si="257"/>
        <v>1697</v>
      </c>
      <c r="Q1631" s="8"/>
    </row>
    <row r="1632" spans="1:17" s="9" customFormat="1" ht="16.5" thickTop="1" thickBot="1" x14ac:dyDescent="0.3">
      <c r="A1632" s="1"/>
      <c r="B1632" s="75"/>
      <c r="C1632" s="76"/>
      <c r="D1632" s="77"/>
      <c r="E1632" s="78"/>
      <c r="F1632" s="79"/>
      <c r="G1632" s="79"/>
      <c r="H1632" s="80"/>
      <c r="I1632" s="81"/>
      <c r="J1632" s="64"/>
      <c r="K1632" s="70"/>
      <c r="L1632" s="82"/>
      <c r="M1632" s="83"/>
      <c r="N1632" s="84"/>
      <c r="O1632" s="85"/>
      <c r="P1632" s="7">
        <f t="shared" si="257"/>
        <v>1698</v>
      </c>
      <c r="Q1632" s="8"/>
    </row>
    <row r="1633" spans="1:17" s="9" customFormat="1" ht="16.5" thickTop="1" thickBot="1" x14ac:dyDescent="0.3">
      <c r="A1633" s="1"/>
      <c r="B1633" s="75"/>
      <c r="C1633" s="76"/>
      <c r="D1633" s="77"/>
      <c r="E1633" s="78"/>
      <c r="F1633" s="79"/>
      <c r="G1633" s="79"/>
      <c r="H1633" s="80"/>
      <c r="I1633" s="81"/>
      <c r="J1633" s="64"/>
      <c r="K1633" s="70"/>
      <c r="L1633" s="82"/>
      <c r="M1633" s="83"/>
      <c r="N1633" s="84"/>
      <c r="O1633" s="85"/>
      <c r="P1633" s="7">
        <f t="shared" si="257"/>
        <v>1699</v>
      </c>
      <c r="Q1633" s="8"/>
    </row>
    <row r="1634" spans="1:17" s="9" customFormat="1" ht="16.5" thickTop="1" thickBot="1" x14ac:dyDescent="0.3">
      <c r="A1634" s="1"/>
      <c r="B1634" s="75"/>
      <c r="C1634" s="76"/>
      <c r="D1634" s="77"/>
      <c r="E1634" s="78"/>
      <c r="F1634" s="79"/>
      <c r="G1634" s="86"/>
      <c r="H1634" s="80"/>
      <c r="I1634" s="81"/>
      <c r="J1634" s="64"/>
      <c r="K1634" s="87"/>
      <c r="L1634" s="82"/>
      <c r="M1634" s="83"/>
      <c r="N1634" s="84"/>
      <c r="O1634" s="85"/>
      <c r="P1634" s="7">
        <f t="shared" si="257"/>
        <v>1700</v>
      </c>
      <c r="Q1634" s="8"/>
    </row>
    <row r="1635" spans="1:17" s="9" customFormat="1" ht="16.5" thickTop="1" thickBot="1" x14ac:dyDescent="0.3">
      <c r="A1635" s="1"/>
      <c r="B1635" s="75"/>
      <c r="C1635" s="76"/>
      <c r="D1635" s="77"/>
      <c r="E1635" s="78"/>
      <c r="F1635" s="79"/>
      <c r="G1635" s="86"/>
      <c r="H1635" s="80"/>
      <c r="I1635" s="81"/>
      <c r="J1635" s="64"/>
      <c r="K1635" s="87"/>
      <c r="L1635" s="82"/>
      <c r="M1635" s="83"/>
      <c r="N1635" s="84"/>
      <c r="O1635" s="85"/>
      <c r="P1635" s="7">
        <f t="shared" si="257"/>
        <v>1701</v>
      </c>
      <c r="Q1635" s="8"/>
    </row>
    <row r="1636" spans="1:17" s="9" customFormat="1" ht="16.5" thickTop="1" thickBot="1" x14ac:dyDescent="0.3">
      <c r="A1636" s="1"/>
      <c r="B1636" s="75"/>
      <c r="C1636" s="76"/>
      <c r="D1636" s="77"/>
      <c r="E1636" s="78"/>
      <c r="F1636" s="79"/>
      <c r="G1636" s="86"/>
      <c r="H1636" s="80"/>
      <c r="I1636" s="81"/>
      <c r="J1636" s="64"/>
      <c r="K1636" s="87"/>
      <c r="L1636" s="82"/>
      <c r="M1636" s="83"/>
      <c r="N1636" s="84"/>
      <c r="O1636" s="85"/>
      <c r="P1636" s="7">
        <f t="shared" si="257"/>
        <v>1702</v>
      </c>
      <c r="Q1636" s="8"/>
    </row>
    <row r="1637" spans="1:17" s="9" customFormat="1" ht="16.5" thickTop="1" thickBot="1" x14ac:dyDescent="0.3">
      <c r="A1637" s="1"/>
      <c r="B1637" s="75"/>
      <c r="C1637" s="76"/>
      <c r="D1637" s="77"/>
      <c r="E1637" s="78"/>
      <c r="F1637" s="79"/>
      <c r="G1637" s="86"/>
      <c r="H1637" s="80"/>
      <c r="I1637" s="81"/>
      <c r="J1637" s="64"/>
      <c r="K1637" s="87"/>
      <c r="L1637" s="82"/>
      <c r="M1637" s="83"/>
      <c r="N1637" s="84"/>
      <c r="O1637" s="85"/>
      <c r="P1637" s="7">
        <f t="shared" si="257"/>
        <v>1703</v>
      </c>
      <c r="Q1637" s="8"/>
    </row>
    <row r="1638" spans="1:17" s="9" customFormat="1" ht="16.5" thickTop="1" thickBot="1" x14ac:dyDescent="0.3">
      <c r="A1638" s="1"/>
      <c r="B1638" s="75"/>
      <c r="C1638" s="76"/>
      <c r="D1638" s="77"/>
      <c r="E1638" s="78"/>
      <c r="F1638" s="79"/>
      <c r="G1638" s="86"/>
      <c r="H1638" s="80"/>
      <c r="I1638" s="81"/>
      <c r="J1638" s="64"/>
      <c r="K1638" s="87"/>
      <c r="L1638" s="82"/>
      <c r="M1638" s="83"/>
      <c r="N1638" s="84"/>
      <c r="O1638" s="85"/>
      <c r="P1638" s="7">
        <f t="shared" si="257"/>
        <v>1704</v>
      </c>
      <c r="Q1638" s="8"/>
    </row>
    <row r="1639" spans="1:17" s="9" customFormat="1" ht="16.5" thickTop="1" thickBot="1" x14ac:dyDescent="0.3">
      <c r="A1639" s="1"/>
      <c r="B1639" s="75"/>
      <c r="C1639" s="76"/>
      <c r="D1639" s="77"/>
      <c r="E1639" s="78"/>
      <c r="F1639" s="79"/>
      <c r="G1639" s="86"/>
      <c r="H1639" s="80"/>
      <c r="I1639" s="81"/>
      <c r="J1639" s="64"/>
      <c r="K1639" s="87"/>
      <c r="L1639" s="82"/>
      <c r="M1639" s="83"/>
      <c r="N1639" s="84"/>
      <c r="O1639" s="85"/>
      <c r="P1639" s="7">
        <f t="shared" si="257"/>
        <v>1705</v>
      </c>
      <c r="Q1639" s="8"/>
    </row>
    <row r="1640" spans="1:17" s="9" customFormat="1" ht="16.5" thickTop="1" thickBot="1" x14ac:dyDescent="0.3">
      <c r="A1640" s="1"/>
      <c r="B1640" s="75"/>
      <c r="C1640" s="76"/>
      <c r="D1640" s="77"/>
      <c r="E1640" s="78"/>
      <c r="F1640" s="79"/>
      <c r="G1640" s="86"/>
      <c r="H1640" s="80"/>
      <c r="I1640" s="81"/>
      <c r="J1640" s="64"/>
      <c r="K1640" s="87"/>
      <c r="L1640" s="82"/>
      <c r="M1640" s="83"/>
      <c r="N1640" s="84"/>
      <c r="O1640" s="85"/>
      <c r="P1640" s="7">
        <f t="shared" si="257"/>
        <v>1706</v>
      </c>
      <c r="Q1640" s="8"/>
    </row>
    <row r="1641" spans="1:17" s="9" customFormat="1" ht="16.5" thickTop="1" thickBot="1" x14ac:dyDescent="0.3">
      <c r="A1641" s="1"/>
      <c r="B1641" s="88"/>
      <c r="C1641" s="89"/>
      <c r="D1641" s="90"/>
      <c r="E1641" s="91"/>
      <c r="F1641" s="92"/>
      <c r="G1641" s="93"/>
      <c r="H1641" s="94"/>
      <c r="I1641" s="95"/>
      <c r="J1641" s="64"/>
      <c r="K1641" s="96"/>
      <c r="L1641" s="97"/>
      <c r="M1641" s="98"/>
      <c r="N1641" s="99"/>
      <c r="O1641" s="100"/>
      <c r="P1641" s="7">
        <f t="shared" si="257"/>
        <v>1707</v>
      </c>
      <c r="Q1641" s="8"/>
    </row>
    <row r="1642" spans="1:17" s="9" customFormat="1" ht="16.5" thickTop="1" thickBot="1" x14ac:dyDescent="0.3">
      <c r="A1642" s="1"/>
      <c r="B1642" s="101"/>
      <c r="C1642" s="101"/>
      <c r="D1642" s="101"/>
      <c r="E1642" s="101"/>
      <c r="F1642" s="101"/>
      <c r="G1642" s="101"/>
      <c r="H1642" s="102" t="s">
        <v>29</v>
      </c>
      <c r="I1642" s="103">
        <f>SUM(I1629:I1641)</f>
        <v>32.01</v>
      </c>
      <c r="J1642" s="104"/>
      <c r="K1642" s="105">
        <f>SUM(K1629:K1641)</f>
        <v>0.141530706990317</v>
      </c>
      <c r="L1642" s="106"/>
      <c r="M1642" s="107"/>
      <c r="N1642" s="108"/>
      <c r="O1642" s="105">
        <f>SUM(O1629:O1641)</f>
        <v>0</v>
      </c>
      <c r="P1642" s="7">
        <f t="shared" si="257"/>
        <v>1708</v>
      </c>
      <c r="Q1642" s="8"/>
    </row>
    <row r="1643" spans="1:17" s="9" customFormat="1" ht="16.5" customHeight="1" thickTop="1" thickBot="1" x14ac:dyDescent="0.3">
      <c r="A1643" s="1"/>
      <c r="B1643" s="58" t="s">
        <v>30</v>
      </c>
      <c r="C1643" s="109"/>
      <c r="D1643" s="109"/>
      <c r="E1643" s="109"/>
      <c r="F1643" s="109"/>
      <c r="G1643" s="109"/>
      <c r="H1643" s="110"/>
      <c r="I1643" s="111"/>
      <c r="J1643" s="60"/>
      <c r="K1643" s="61" t="s">
        <v>14</v>
      </c>
      <c r="L1643" s="61" t="s">
        <v>15</v>
      </c>
      <c r="M1643" s="61" t="s">
        <v>16</v>
      </c>
      <c r="N1643" s="61" t="s">
        <v>17</v>
      </c>
      <c r="O1643" s="61" t="s">
        <v>18</v>
      </c>
      <c r="P1643" s="7">
        <f t="shared" si="257"/>
        <v>1709</v>
      </c>
      <c r="Q1643" s="8"/>
    </row>
    <row r="1644" spans="1:17" s="9" customFormat="1" ht="22.5" customHeight="1" thickTop="1" thickBot="1" x14ac:dyDescent="0.3">
      <c r="A1644" s="1"/>
      <c r="B1644" s="112" t="s">
        <v>31</v>
      </c>
      <c r="C1644" s="113"/>
      <c r="D1644" s="114"/>
      <c r="E1644" s="115" t="s">
        <v>20</v>
      </c>
      <c r="F1644" s="115" t="s">
        <v>32</v>
      </c>
      <c r="G1644" s="63" t="s">
        <v>33</v>
      </c>
      <c r="H1644" s="116" t="s">
        <v>23</v>
      </c>
      <c r="I1644" s="116" t="s">
        <v>34</v>
      </c>
      <c r="J1644" s="28"/>
      <c r="K1644" s="61"/>
      <c r="L1644" s="61"/>
      <c r="M1644" s="61"/>
      <c r="N1644" s="61"/>
      <c r="O1644" s="61"/>
      <c r="P1644" s="7">
        <f t="shared" si="257"/>
        <v>1710</v>
      </c>
      <c r="Q1644" s="8"/>
    </row>
    <row r="1645" spans="1:17" s="9" customFormat="1" ht="16.5" customHeight="1" thickTop="1" thickBot="1" x14ac:dyDescent="0.3">
      <c r="A1645" s="1" t="s">
        <v>38</v>
      </c>
      <c r="B1645" s="65" t="str">
        <f>INDEX([1]SUELDOS!$B$3:$O$294,MATCH('APUS2 (1001 - 1053)'!A1645,[1]SUELDOS!$B$3:$B$294,0),2)</f>
        <v>PEON</v>
      </c>
      <c r="C1645" s="66"/>
      <c r="D1645" s="67"/>
      <c r="E1645" s="68">
        <v>1</v>
      </c>
      <c r="F1645" s="68">
        <f>INDEX([1]SUELDOS!$B$3:$O$294,MATCH('APUS2 (1001 - 1053)'!A1645,[1]SUELDOS!$B$3:$B$294,0),10)</f>
        <v>4.2300000000000004</v>
      </c>
      <c r="G1645" s="79">
        <f t="shared" ref="G1645:G1648" si="263">+E1645*F1645</f>
        <v>4.2300000000000004</v>
      </c>
      <c r="H1645" s="69">
        <f>I1625</f>
        <v>8</v>
      </c>
      <c r="I1645" s="81">
        <f>ROUND((G1645*H1645),2)</f>
        <v>33.840000000000003</v>
      </c>
      <c r="J1645" s="64"/>
      <c r="K1645" s="70">
        <f t="shared" ref="K1645:K1648" si="264">((I1645*100%)/$I$1694)</f>
        <v>0.14962196577795464</v>
      </c>
      <c r="L1645" s="117">
        <f>INDEX([1]SUELDOS!$B$3:$O$294,MATCH('APUS2 (1001 - 1053)'!A1645,[1]SUELDOS!$B$3:$B$294,0),11)</f>
        <v>851230012</v>
      </c>
      <c r="M1645" s="118" t="str">
        <f>INDEX([1]SUELDOS!$B$3:$O$294,MATCH('APUS2 (1001 - 1053)'!A1645,[1]SUELDOS!$B$3:$B$294,0),12)</f>
        <v>NP</v>
      </c>
      <c r="N1645" s="119">
        <f>INDEX([1]SUELDOS!$B$3:$O$294,MATCH('APUS2 (1001 - 1053)'!A1645,[1]SUELDOS!$B$3:$B$294,0),13)</f>
        <v>0</v>
      </c>
      <c r="O1645" s="120">
        <f>INDEX([1]SUELDOS!$B$3:$O$294,MATCH('APUS2 (1001 - 1053)'!A1645,[1]SUELDOS!$B$3:$B$294,0),14)</f>
        <v>0</v>
      </c>
      <c r="P1645" s="7">
        <f t="shared" si="257"/>
        <v>1711</v>
      </c>
      <c r="Q1645" s="8">
        <f t="shared" ref="Q1645" si="265">+Q1629</f>
        <v>1694</v>
      </c>
    </row>
    <row r="1646" spans="1:17" s="9" customFormat="1" ht="16.5" customHeight="1" thickTop="1" thickBot="1" x14ac:dyDescent="0.3">
      <c r="A1646" s="1" t="s">
        <v>35</v>
      </c>
      <c r="B1646" s="75" t="str">
        <f>INDEX([1]SUELDOS!$B$3:$O$294,MATCH('APUS2 (1001 - 1053)'!A1646,[1]SUELDOS!$B$3:$B$294,0),2)</f>
        <v xml:space="preserve">ELECTRICISTA O INSTALADOR DE REVESTIMIENTO EN GENERAL </v>
      </c>
      <c r="C1646" s="76"/>
      <c r="D1646" s="77"/>
      <c r="E1646" s="79">
        <v>1</v>
      </c>
      <c r="F1646" s="79">
        <f>INDEX([1]SUELDOS!$B$3:$O$294,MATCH('APUS2 (1001 - 1053)'!A1646,[1]SUELDOS!$B$3:$B$294,0),10)</f>
        <v>4.28</v>
      </c>
      <c r="G1646" s="79">
        <f t="shared" si="263"/>
        <v>4.28</v>
      </c>
      <c r="H1646" s="80">
        <f>I1625</f>
        <v>8</v>
      </c>
      <c r="I1646" s="81">
        <f t="shared" ref="I1646:I1648" si="266">ROUND((G1646*H1646),2)</f>
        <v>34.24</v>
      </c>
      <c r="J1646" s="64"/>
      <c r="K1646" s="70">
        <f t="shared" si="264"/>
        <v>0.15139054693372242</v>
      </c>
      <c r="L1646" s="82">
        <f>INDEX([1]SUELDOS!$B$3:$O$294,MATCH('APUS2 (1001 - 1053)'!A1646,[1]SUELDOS!$B$3:$B$294,0),11)</f>
        <v>546110012</v>
      </c>
      <c r="M1646" s="82" t="str">
        <f>INDEX([1]SUELDOS!$B$3:$O$294,MATCH('APUS2 (1001 - 1053)'!A1646,[1]SUELDOS!$B$3:$B$294,0),12)</f>
        <v>NP</v>
      </c>
      <c r="N1646" s="121">
        <f>INDEX([1]SUELDOS!$B$3:$O$294,MATCH('APUS2 (1001 - 1053)'!A1646,[1]SUELDOS!$B$3:$B$294,0),13)</f>
        <v>0</v>
      </c>
      <c r="O1646" s="85">
        <f>INDEX([1]SUELDOS!$B$3:$O$294,MATCH('APUS2 (1001 - 1053)'!A1646,[1]SUELDOS!$B$3:$B$294,0),14)</f>
        <v>0</v>
      </c>
      <c r="P1646" s="7">
        <f t="shared" si="257"/>
        <v>1712</v>
      </c>
      <c r="Q1646" s="8"/>
    </row>
    <row r="1647" spans="1:17" s="9" customFormat="1" ht="16.5" customHeight="1" thickTop="1" thickBot="1" x14ac:dyDescent="0.3">
      <c r="A1647" s="1" t="s">
        <v>36</v>
      </c>
      <c r="B1647" s="75" t="str">
        <f>INDEX([1]SUELDOS!$B$3:$O$294,MATCH('APUS2 (1001 - 1053)'!A1647,[1]SUELDOS!$B$3:$B$294,0),2)</f>
        <v>MAESTRO ELECTRICO/LINIERO/SUBESTACIONES</v>
      </c>
      <c r="C1647" s="76"/>
      <c r="D1647" s="77"/>
      <c r="E1647" s="79">
        <v>1</v>
      </c>
      <c r="F1647" s="79">
        <f>INDEX([1]SUELDOS!$B$3:$O$294,MATCH('APUS2 (1001 - 1053)'!A1647,[1]SUELDOS!$B$3:$B$294,0),10)</f>
        <v>4.75</v>
      </c>
      <c r="G1647" s="79">
        <f t="shared" si="263"/>
        <v>4.75</v>
      </c>
      <c r="H1647" s="80">
        <f>I1625</f>
        <v>8</v>
      </c>
      <c r="I1647" s="81">
        <f t="shared" si="266"/>
        <v>38</v>
      </c>
      <c r="J1647" s="64"/>
      <c r="K1647" s="70">
        <f t="shared" si="264"/>
        <v>0.1680152097979396</v>
      </c>
      <c r="L1647" s="82">
        <f>INDEX([1]SUELDOS!$B$3:$O$294,MATCH('APUS2 (1001 - 1053)'!A1647,[1]SUELDOS!$B$3:$B$294,0),11)</f>
        <v>851230012</v>
      </c>
      <c r="M1647" s="82" t="str">
        <f>INDEX([1]SUELDOS!$B$3:$O$294,MATCH('APUS2 (1001 - 1053)'!A1647,[1]SUELDOS!$B$3:$B$294,0),12)</f>
        <v>NP</v>
      </c>
      <c r="N1647" s="121">
        <f>INDEX([1]SUELDOS!$B$3:$O$294,MATCH('APUS2 (1001 - 1053)'!A1647,[1]SUELDOS!$B$3:$B$294,0),13)</f>
        <v>0</v>
      </c>
      <c r="O1647" s="85">
        <f>INDEX([1]SUELDOS!$B$3:$O$294,MATCH('APUS2 (1001 - 1053)'!A1647,[1]SUELDOS!$B$3:$B$294,0),14)</f>
        <v>0</v>
      </c>
      <c r="P1647" s="7">
        <f t="shared" si="257"/>
        <v>1713</v>
      </c>
      <c r="Q1647" s="8"/>
    </row>
    <row r="1648" spans="1:17" s="9" customFormat="1" ht="16.5" customHeight="1" thickTop="1" thickBot="1" x14ac:dyDescent="0.3">
      <c r="A1648" s="1" t="s">
        <v>37</v>
      </c>
      <c r="B1648" s="75" t="str">
        <f>INDEX([1]SUELDOS!$B$3:$O$294,MATCH('APUS2 (1001 - 1053)'!A1648,[1]SUELDOS!$B$3:$B$294,0),2)</f>
        <v>SUPERVISOR ELECTRICO GENERAL / SUPERVISOR SANITARIO GENERAL</v>
      </c>
      <c r="C1648" s="76"/>
      <c r="D1648" s="77"/>
      <c r="E1648" s="79">
        <v>1</v>
      </c>
      <c r="F1648" s="79">
        <f>INDEX([1]SUELDOS!$B$3:$O$294,MATCH('APUS2 (1001 - 1053)'!A1648,[1]SUELDOS!$B$3:$B$294,0),10)</f>
        <v>4.76</v>
      </c>
      <c r="G1648" s="79">
        <f t="shared" si="263"/>
        <v>4.76</v>
      </c>
      <c r="H1648" s="80">
        <f>I1625</f>
        <v>8</v>
      </c>
      <c r="I1648" s="81">
        <f t="shared" si="266"/>
        <v>38.08</v>
      </c>
      <c r="J1648" s="64"/>
      <c r="K1648" s="70">
        <f t="shared" si="264"/>
        <v>0.16836892602909315</v>
      </c>
      <c r="L1648" s="82">
        <f>INDEX([1]SUELDOS!$B$3:$O$294,MATCH('APUS2 (1001 - 1053)'!A1648,[1]SUELDOS!$B$3:$B$294,0),11)</f>
        <v>851230012</v>
      </c>
      <c r="M1648" s="82" t="str">
        <f>INDEX([1]SUELDOS!$B$3:$O$294,MATCH('APUS2 (1001 - 1053)'!A1648,[1]SUELDOS!$B$3:$B$294,0),12)</f>
        <v>NP</v>
      </c>
      <c r="N1648" s="121">
        <f>INDEX([1]SUELDOS!$B$3:$O$294,MATCH('APUS2 (1001 - 1053)'!A1648,[1]SUELDOS!$B$3:$B$294,0),13)</f>
        <v>0</v>
      </c>
      <c r="O1648" s="85">
        <f>INDEX([1]SUELDOS!$B$3:$O$294,MATCH('APUS2 (1001 - 1053)'!A1648,[1]SUELDOS!$B$3:$B$294,0),14)</f>
        <v>0</v>
      </c>
      <c r="P1648" s="7">
        <f t="shared" si="257"/>
        <v>1714</v>
      </c>
      <c r="Q1648" s="8"/>
    </row>
    <row r="1649" spans="1:17" s="9" customFormat="1" ht="16.5" thickTop="1" thickBot="1" x14ac:dyDescent="0.3">
      <c r="A1649" s="1"/>
      <c r="B1649" s="75"/>
      <c r="C1649" s="76"/>
      <c r="D1649" s="77"/>
      <c r="E1649" s="79"/>
      <c r="F1649" s="79"/>
      <c r="G1649" s="79"/>
      <c r="H1649" s="80"/>
      <c r="I1649" s="81"/>
      <c r="J1649" s="64"/>
      <c r="K1649" s="70"/>
      <c r="L1649" s="82"/>
      <c r="M1649" s="82"/>
      <c r="N1649" s="121"/>
      <c r="O1649" s="85"/>
      <c r="P1649" s="7">
        <f t="shared" si="257"/>
        <v>1715</v>
      </c>
      <c r="Q1649" s="8"/>
    </row>
    <row r="1650" spans="1:17" s="9" customFormat="1" ht="16.5" thickTop="1" thickBot="1" x14ac:dyDescent="0.3">
      <c r="A1650" s="1"/>
      <c r="B1650" s="75"/>
      <c r="C1650" s="76"/>
      <c r="D1650" s="77"/>
      <c r="E1650" s="79"/>
      <c r="F1650" s="79"/>
      <c r="G1650" s="79"/>
      <c r="H1650" s="80"/>
      <c r="I1650" s="81"/>
      <c r="J1650" s="64"/>
      <c r="K1650" s="70"/>
      <c r="L1650" s="82"/>
      <c r="M1650" s="82"/>
      <c r="N1650" s="121"/>
      <c r="O1650" s="85"/>
      <c r="P1650" s="7">
        <f t="shared" si="257"/>
        <v>1716</v>
      </c>
      <c r="Q1650" s="8"/>
    </row>
    <row r="1651" spans="1:17" s="9" customFormat="1" ht="16.5" thickTop="1" thickBot="1" x14ac:dyDescent="0.3">
      <c r="A1651" s="1"/>
      <c r="B1651" s="75"/>
      <c r="C1651" s="76"/>
      <c r="D1651" s="77"/>
      <c r="E1651" s="78"/>
      <c r="F1651" s="79"/>
      <c r="G1651" s="79"/>
      <c r="H1651" s="80"/>
      <c r="I1651" s="81"/>
      <c r="J1651" s="64"/>
      <c r="K1651" s="70"/>
      <c r="L1651" s="82"/>
      <c r="M1651" s="82"/>
      <c r="N1651" s="121"/>
      <c r="O1651" s="85"/>
      <c r="P1651" s="7">
        <f t="shared" si="257"/>
        <v>1717</v>
      </c>
      <c r="Q1651" s="8"/>
    </row>
    <row r="1652" spans="1:17" s="9" customFormat="1" ht="16.5" thickTop="1" thickBot="1" x14ac:dyDescent="0.3">
      <c r="A1652" s="1"/>
      <c r="B1652" s="75"/>
      <c r="C1652" s="76"/>
      <c r="D1652" s="77"/>
      <c r="E1652" s="78"/>
      <c r="F1652" s="79"/>
      <c r="G1652" s="79"/>
      <c r="H1652" s="80"/>
      <c r="I1652" s="81"/>
      <c r="J1652" s="64"/>
      <c r="K1652" s="87"/>
      <c r="L1652" s="82"/>
      <c r="M1652" s="82"/>
      <c r="N1652" s="121"/>
      <c r="O1652" s="85"/>
      <c r="P1652" s="7">
        <f t="shared" si="257"/>
        <v>1718</v>
      </c>
      <c r="Q1652" s="8"/>
    </row>
    <row r="1653" spans="1:17" s="9" customFormat="1" ht="16.5" thickTop="1" thickBot="1" x14ac:dyDescent="0.3">
      <c r="A1653" s="1"/>
      <c r="B1653" s="75"/>
      <c r="C1653" s="76"/>
      <c r="D1653" s="77"/>
      <c r="E1653" s="78"/>
      <c r="F1653" s="79"/>
      <c r="G1653" s="79"/>
      <c r="H1653" s="80"/>
      <c r="I1653" s="81"/>
      <c r="J1653" s="64"/>
      <c r="K1653" s="87"/>
      <c r="L1653" s="82"/>
      <c r="M1653" s="82"/>
      <c r="N1653" s="121"/>
      <c r="O1653" s="85"/>
      <c r="P1653" s="7">
        <f t="shared" si="257"/>
        <v>1719</v>
      </c>
      <c r="Q1653" s="8"/>
    </row>
    <row r="1654" spans="1:17" s="9" customFormat="1" ht="16.5" thickTop="1" thickBot="1" x14ac:dyDescent="0.3">
      <c r="A1654" s="1"/>
      <c r="B1654" s="75"/>
      <c r="C1654" s="76"/>
      <c r="D1654" s="77"/>
      <c r="E1654" s="78"/>
      <c r="F1654" s="79"/>
      <c r="G1654" s="79"/>
      <c r="H1654" s="80"/>
      <c r="I1654" s="81"/>
      <c r="J1654" s="64"/>
      <c r="K1654" s="87"/>
      <c r="L1654" s="82"/>
      <c r="M1654" s="82"/>
      <c r="N1654" s="121"/>
      <c r="O1654" s="85"/>
      <c r="P1654" s="7">
        <f t="shared" si="257"/>
        <v>1720</v>
      </c>
      <c r="Q1654" s="8"/>
    </row>
    <row r="1655" spans="1:17" s="9" customFormat="1" ht="16.5" thickTop="1" thickBot="1" x14ac:dyDescent="0.3">
      <c r="A1655" s="1"/>
      <c r="B1655" s="75"/>
      <c r="C1655" s="76"/>
      <c r="D1655" s="77"/>
      <c r="E1655" s="78"/>
      <c r="F1655" s="79"/>
      <c r="G1655" s="79"/>
      <c r="H1655" s="80"/>
      <c r="I1655" s="81"/>
      <c r="J1655" s="64"/>
      <c r="K1655" s="87"/>
      <c r="L1655" s="82"/>
      <c r="M1655" s="82"/>
      <c r="N1655" s="121"/>
      <c r="O1655" s="85"/>
      <c r="P1655" s="7">
        <f t="shared" si="257"/>
        <v>1721</v>
      </c>
      <c r="Q1655" s="8"/>
    </row>
    <row r="1656" spans="1:17" s="9" customFormat="1" ht="16.5" thickTop="1" thickBot="1" x14ac:dyDescent="0.3">
      <c r="A1656" s="1"/>
      <c r="B1656" s="75"/>
      <c r="C1656" s="76"/>
      <c r="D1656" s="77"/>
      <c r="E1656" s="78"/>
      <c r="F1656" s="79"/>
      <c r="G1656" s="79"/>
      <c r="H1656" s="80"/>
      <c r="I1656" s="81"/>
      <c r="J1656" s="64"/>
      <c r="K1656" s="87"/>
      <c r="L1656" s="82"/>
      <c r="M1656" s="82"/>
      <c r="N1656" s="121"/>
      <c r="O1656" s="85"/>
      <c r="P1656" s="7">
        <f t="shared" si="257"/>
        <v>1722</v>
      </c>
      <c r="Q1656" s="8"/>
    </row>
    <row r="1657" spans="1:17" s="9" customFormat="1" ht="16.5" thickTop="1" thickBot="1" x14ac:dyDescent="0.3">
      <c r="A1657" s="1"/>
      <c r="B1657" s="122" t="s">
        <v>26</v>
      </c>
      <c r="C1657" s="123"/>
      <c r="D1657" s="124"/>
      <c r="E1657" s="91" t="s">
        <v>26</v>
      </c>
      <c r="F1657" s="125" t="s">
        <v>26</v>
      </c>
      <c r="G1657" s="126" t="s">
        <v>26</v>
      </c>
      <c r="H1657" s="94" t="s">
        <v>26</v>
      </c>
      <c r="I1657" s="127" t="s">
        <v>26</v>
      </c>
      <c r="J1657" s="64"/>
      <c r="K1657" s="96" t="s">
        <v>26</v>
      </c>
      <c r="L1657" s="97" t="s">
        <v>26</v>
      </c>
      <c r="M1657" s="98" t="s">
        <v>26</v>
      </c>
      <c r="N1657" s="99" t="s">
        <v>26</v>
      </c>
      <c r="O1657" s="100" t="s">
        <v>26</v>
      </c>
      <c r="P1657" s="7">
        <f t="shared" si="257"/>
        <v>1723</v>
      </c>
      <c r="Q1657" s="8"/>
    </row>
    <row r="1658" spans="1:17" s="9" customFormat="1" ht="16.5" thickTop="1" thickBot="1" x14ac:dyDescent="0.3">
      <c r="A1658" s="1"/>
      <c r="B1658" s="101"/>
      <c r="C1658" s="101"/>
      <c r="D1658" s="101"/>
      <c r="E1658" s="101"/>
      <c r="F1658" s="101"/>
      <c r="G1658" s="101"/>
      <c r="H1658" s="128" t="s">
        <v>39</v>
      </c>
      <c r="I1658" s="103">
        <f>SUM(I1645:I1657)</f>
        <v>144.16000000000003</v>
      </c>
      <c r="J1658" s="104"/>
      <c r="K1658" s="105">
        <f>SUM(K1645:K1657)</f>
        <v>0.63739664853870981</v>
      </c>
      <c r="L1658" s="106"/>
      <c r="M1658" s="107"/>
      <c r="N1658" s="108"/>
      <c r="O1658" s="105">
        <f>SUM(O1645:O1657)</f>
        <v>0</v>
      </c>
      <c r="P1658" s="7">
        <f t="shared" si="257"/>
        <v>1724</v>
      </c>
      <c r="Q1658" s="8"/>
    </row>
    <row r="1659" spans="1:17" s="9" customFormat="1" ht="16.5" customHeight="1" thickTop="1" thickBot="1" x14ac:dyDescent="0.3">
      <c r="A1659" s="1"/>
      <c r="B1659" s="58" t="s">
        <v>40</v>
      </c>
      <c r="C1659" s="109"/>
      <c r="D1659" s="109"/>
      <c r="E1659" s="109"/>
      <c r="F1659" s="109"/>
      <c r="G1659" s="109"/>
      <c r="H1659" s="110"/>
      <c r="I1659" s="111"/>
      <c r="J1659" s="60"/>
      <c r="K1659" s="61" t="s">
        <v>14</v>
      </c>
      <c r="L1659" s="61" t="s">
        <v>15</v>
      </c>
      <c r="M1659" s="61" t="s">
        <v>16</v>
      </c>
      <c r="N1659" s="61" t="s">
        <v>17</v>
      </c>
      <c r="O1659" s="61" t="s">
        <v>18</v>
      </c>
      <c r="P1659" s="7">
        <f t="shared" si="257"/>
        <v>1725</v>
      </c>
      <c r="Q1659" s="8"/>
    </row>
    <row r="1660" spans="1:17" s="9" customFormat="1" ht="22.5" thickTop="1" thickBot="1" x14ac:dyDescent="0.3">
      <c r="A1660" s="1"/>
      <c r="B1660" s="112" t="s">
        <v>41</v>
      </c>
      <c r="C1660" s="113"/>
      <c r="D1660" s="113"/>
      <c r="E1660" s="114"/>
      <c r="F1660" s="63" t="s">
        <v>42</v>
      </c>
      <c r="G1660" s="63" t="s">
        <v>20</v>
      </c>
      <c r="H1660" s="63" t="s">
        <v>34</v>
      </c>
      <c r="I1660" s="63" t="s">
        <v>24</v>
      </c>
      <c r="J1660" s="28"/>
      <c r="K1660" s="61"/>
      <c r="L1660" s="61"/>
      <c r="M1660" s="61"/>
      <c r="N1660" s="61"/>
      <c r="O1660" s="61"/>
      <c r="P1660" s="7">
        <f t="shared" si="257"/>
        <v>1726</v>
      </c>
      <c r="Q1660" s="8"/>
    </row>
    <row r="1661" spans="1:17" s="9" customFormat="1" ht="15.75" customHeight="1" thickTop="1" x14ac:dyDescent="0.25">
      <c r="A1661" s="1" t="s">
        <v>117</v>
      </c>
      <c r="B1661" s="129" t="str">
        <f>INDEX('[1]MATERIAL-TRANSPORTE'!$A$3:$K$1016,MATCH('APUS2 (1001 - 1053)'!A1661,'[1]MATERIAL-TRANSPORTE'!$A$3:$A$1016,0),2)</f>
        <v>FIBRA OPTICA 2 HILOS - DROP (BOBINA)</v>
      </c>
      <c r="C1661" s="130"/>
      <c r="D1661" s="130"/>
      <c r="E1661" s="131"/>
      <c r="F1661" s="132" t="str">
        <f>INDEX('[1]MATERIAL-TRANSPORTE'!$A$3:$K$1016,MATCH('APUS2 (1001 - 1053)'!A1661,'[1]MATERIAL-TRANSPORTE'!$A$3:$A$1016,0),6)</f>
        <v>u</v>
      </c>
      <c r="G1661" s="80">
        <v>1</v>
      </c>
      <c r="H1661" s="80">
        <f>INDEX('[1]MATERIAL-TRANSPORTE'!$A$3:$K$1016,MATCH('APUS2 (1001 - 1053)'!A1661,'[1]MATERIAL-TRANSPORTE'!$A$3:$A$1016,0),7)</f>
        <v>50</v>
      </c>
      <c r="I1661" s="81">
        <f>ROUND((G1661*H1661),2)</f>
        <v>50</v>
      </c>
      <c r="J1661" s="64"/>
      <c r="K1661" s="70">
        <f t="shared" ref="K1661" si="267">((I1661*100%)/$I$1694)</f>
        <v>0.22107264447097313</v>
      </c>
      <c r="L1661" s="82" t="str">
        <f>INDEX('[1]MATERIAL-TRANSPORTE'!$A$3:$K$1016,MATCH('APUS2 (1001 - 1053)'!A1661,'[1]MATERIAL-TRANSPORTE'!$A$3:$A$1016,0),8)</f>
        <v>463400026</v>
      </c>
      <c r="M1661" s="83" t="str">
        <f>INDEX('[1]MATERIAL-TRANSPORTE'!$A$3:$K$1016,MATCH('APUS2 (1001 - 1053)'!A1661,'[1]MATERIAL-TRANSPORTE'!$A$3:$A$1016,0),9)</f>
        <v>NP</v>
      </c>
      <c r="N1661" s="84">
        <f>INDEX('[1]MATERIAL-TRANSPORTE'!$A$3:$K$1016,MATCH('APUS2 (1001 - 1053)'!A1661,'[1]MATERIAL-TRANSPORTE'!$A$3:$A$1016,0),10)</f>
        <v>0</v>
      </c>
      <c r="O1661" s="85">
        <f>INDEX('[1]MATERIAL-TRANSPORTE'!$A$3:$K$1016,MATCH('APUS2 (1001 - 1053)'!A1661,'[1]MATERIAL-TRANSPORTE'!$A$3:$A$1016,0),11)</f>
        <v>0</v>
      </c>
      <c r="P1661" s="7">
        <f t="shared" si="257"/>
        <v>1727</v>
      </c>
      <c r="Q1661" s="8">
        <f t="shared" ref="Q1661" si="268">+Q1645</f>
        <v>1694</v>
      </c>
    </row>
    <row r="1662" spans="1:17" s="9" customFormat="1" x14ac:dyDescent="0.25">
      <c r="A1662" s="1"/>
      <c r="B1662" s="129"/>
      <c r="C1662" s="130"/>
      <c r="D1662" s="130"/>
      <c r="E1662" s="131"/>
      <c r="F1662" s="132"/>
      <c r="G1662" s="80"/>
      <c r="H1662" s="80"/>
      <c r="I1662" s="81"/>
      <c r="J1662" s="64"/>
      <c r="K1662" s="87"/>
      <c r="L1662" s="82"/>
      <c r="M1662" s="83"/>
      <c r="N1662" s="84"/>
      <c r="O1662" s="85"/>
      <c r="P1662" s="7">
        <f t="shared" si="257"/>
        <v>1728</v>
      </c>
      <c r="Q1662" s="8"/>
    </row>
    <row r="1663" spans="1:17" s="9" customFormat="1" x14ac:dyDescent="0.25">
      <c r="A1663" s="1"/>
      <c r="B1663" s="129"/>
      <c r="C1663" s="130"/>
      <c r="D1663" s="130"/>
      <c r="E1663" s="131"/>
      <c r="F1663" s="132"/>
      <c r="G1663" s="80"/>
      <c r="H1663" s="80"/>
      <c r="I1663" s="81"/>
      <c r="J1663" s="64"/>
      <c r="K1663" s="87"/>
      <c r="L1663" s="82"/>
      <c r="M1663" s="83"/>
      <c r="N1663" s="84"/>
      <c r="O1663" s="85"/>
      <c r="P1663" s="7">
        <f t="shared" si="257"/>
        <v>1729</v>
      </c>
      <c r="Q1663" s="8"/>
    </row>
    <row r="1664" spans="1:17" s="9" customFormat="1" x14ac:dyDescent="0.25">
      <c r="A1664" s="1"/>
      <c r="B1664" s="129"/>
      <c r="C1664" s="130"/>
      <c r="D1664" s="130"/>
      <c r="E1664" s="131"/>
      <c r="F1664" s="132"/>
      <c r="G1664" s="80"/>
      <c r="H1664" s="80"/>
      <c r="I1664" s="81"/>
      <c r="J1664" s="64"/>
      <c r="K1664" s="87"/>
      <c r="L1664" s="82"/>
      <c r="M1664" s="83"/>
      <c r="N1664" s="84"/>
      <c r="O1664" s="85"/>
      <c r="P1664" s="7">
        <f t="shared" si="257"/>
        <v>1730</v>
      </c>
      <c r="Q1664" s="8"/>
    </row>
    <row r="1665" spans="1:17" s="9" customFormat="1" x14ac:dyDescent="0.25">
      <c r="A1665" s="1"/>
      <c r="B1665" s="129"/>
      <c r="C1665" s="130"/>
      <c r="D1665" s="130"/>
      <c r="E1665" s="131"/>
      <c r="F1665" s="132"/>
      <c r="G1665" s="80"/>
      <c r="H1665" s="80"/>
      <c r="I1665" s="81"/>
      <c r="J1665" s="64"/>
      <c r="K1665" s="87"/>
      <c r="L1665" s="82"/>
      <c r="M1665" s="83"/>
      <c r="N1665" s="84"/>
      <c r="O1665" s="85"/>
      <c r="P1665" s="7">
        <f t="shared" si="257"/>
        <v>1731</v>
      </c>
      <c r="Q1665" s="8"/>
    </row>
    <row r="1666" spans="1:17" s="9" customFormat="1" x14ac:dyDescent="0.25">
      <c r="A1666" s="1"/>
      <c r="B1666" s="129"/>
      <c r="C1666" s="130"/>
      <c r="D1666" s="130"/>
      <c r="E1666" s="131"/>
      <c r="F1666" s="132"/>
      <c r="G1666" s="80"/>
      <c r="H1666" s="80"/>
      <c r="I1666" s="81"/>
      <c r="J1666" s="64"/>
      <c r="K1666" s="87"/>
      <c r="L1666" s="82"/>
      <c r="M1666" s="83"/>
      <c r="N1666" s="84"/>
      <c r="O1666" s="85"/>
      <c r="P1666" s="7">
        <f t="shared" si="257"/>
        <v>1732</v>
      </c>
      <c r="Q1666" s="8"/>
    </row>
    <row r="1667" spans="1:17" s="9" customFormat="1" x14ac:dyDescent="0.25">
      <c r="A1667" s="1"/>
      <c r="B1667" s="129"/>
      <c r="C1667" s="130"/>
      <c r="D1667" s="130"/>
      <c r="E1667" s="131"/>
      <c r="F1667" s="132"/>
      <c r="G1667" s="80"/>
      <c r="H1667" s="80"/>
      <c r="I1667" s="81"/>
      <c r="J1667" s="64"/>
      <c r="K1667" s="87"/>
      <c r="L1667" s="82"/>
      <c r="M1667" s="83"/>
      <c r="N1667" s="84"/>
      <c r="O1667" s="85"/>
      <c r="P1667" s="7">
        <f t="shared" si="257"/>
        <v>1733</v>
      </c>
      <c r="Q1667" s="8"/>
    </row>
    <row r="1668" spans="1:17" s="9" customFormat="1" x14ac:dyDescent="0.25">
      <c r="A1668" s="1"/>
      <c r="B1668" s="129"/>
      <c r="C1668" s="130"/>
      <c r="D1668" s="130"/>
      <c r="E1668" s="131"/>
      <c r="F1668" s="132"/>
      <c r="G1668" s="80"/>
      <c r="H1668" s="80"/>
      <c r="I1668" s="81"/>
      <c r="J1668" s="64"/>
      <c r="K1668" s="87"/>
      <c r="L1668" s="82"/>
      <c r="M1668" s="83"/>
      <c r="N1668" s="84"/>
      <c r="O1668" s="85"/>
      <c r="P1668" s="7">
        <f t="shared" si="257"/>
        <v>1734</v>
      </c>
      <c r="Q1668" s="8"/>
    </row>
    <row r="1669" spans="1:17" s="9" customFormat="1" x14ac:dyDescent="0.25">
      <c r="A1669" s="1"/>
      <c r="B1669" s="129"/>
      <c r="C1669" s="130"/>
      <c r="D1669" s="130"/>
      <c r="E1669" s="131"/>
      <c r="F1669" s="132"/>
      <c r="G1669" s="80"/>
      <c r="H1669" s="80"/>
      <c r="I1669" s="81"/>
      <c r="J1669" s="64"/>
      <c r="K1669" s="87"/>
      <c r="L1669" s="82"/>
      <c r="M1669" s="83"/>
      <c r="N1669" s="84"/>
      <c r="O1669" s="85"/>
      <c r="P1669" s="7">
        <f t="shared" si="257"/>
        <v>1735</v>
      </c>
      <c r="Q1669" s="8"/>
    </row>
    <row r="1670" spans="1:17" s="9" customFormat="1" x14ac:dyDescent="0.25">
      <c r="A1670" s="1"/>
      <c r="B1670" s="129"/>
      <c r="C1670" s="130"/>
      <c r="D1670" s="130"/>
      <c r="E1670" s="131"/>
      <c r="F1670" s="132"/>
      <c r="G1670" s="80"/>
      <c r="H1670" s="80"/>
      <c r="I1670" s="81"/>
      <c r="J1670" s="64"/>
      <c r="K1670" s="87"/>
      <c r="L1670" s="82"/>
      <c r="M1670" s="83"/>
      <c r="N1670" s="84"/>
      <c r="O1670" s="85"/>
      <c r="P1670" s="7">
        <f t="shared" si="257"/>
        <v>1736</v>
      </c>
      <c r="Q1670" s="8"/>
    </row>
    <row r="1671" spans="1:17" s="9" customFormat="1" x14ac:dyDescent="0.25">
      <c r="A1671" s="1"/>
      <c r="B1671" s="129"/>
      <c r="C1671" s="130"/>
      <c r="D1671" s="130"/>
      <c r="E1671" s="131"/>
      <c r="F1671" s="132"/>
      <c r="G1671" s="80"/>
      <c r="H1671" s="80"/>
      <c r="I1671" s="81"/>
      <c r="J1671" s="64"/>
      <c r="K1671" s="87"/>
      <c r="L1671" s="82"/>
      <c r="M1671" s="83"/>
      <c r="N1671" s="84"/>
      <c r="O1671" s="85"/>
      <c r="P1671" s="7">
        <f t="shared" si="257"/>
        <v>1737</v>
      </c>
      <c r="Q1671" s="8"/>
    </row>
    <row r="1672" spans="1:17" s="9" customFormat="1" x14ac:dyDescent="0.25">
      <c r="A1672" s="1"/>
      <c r="B1672" s="129"/>
      <c r="C1672" s="130"/>
      <c r="D1672" s="130"/>
      <c r="E1672" s="131"/>
      <c r="F1672" s="132"/>
      <c r="G1672" s="80"/>
      <c r="H1672" s="80"/>
      <c r="I1672" s="81"/>
      <c r="J1672" s="64"/>
      <c r="K1672" s="87"/>
      <c r="L1672" s="82"/>
      <c r="M1672" s="83"/>
      <c r="N1672" s="84"/>
      <c r="O1672" s="85"/>
      <c r="P1672" s="7">
        <f t="shared" si="257"/>
        <v>1738</v>
      </c>
      <c r="Q1672" s="8"/>
    </row>
    <row r="1673" spans="1:17" s="9" customFormat="1" x14ac:dyDescent="0.25">
      <c r="A1673" s="1"/>
      <c r="B1673" s="129"/>
      <c r="C1673" s="130"/>
      <c r="D1673" s="130"/>
      <c r="E1673" s="131"/>
      <c r="F1673" s="132"/>
      <c r="G1673" s="80"/>
      <c r="H1673" s="80"/>
      <c r="I1673" s="81"/>
      <c r="J1673" s="64"/>
      <c r="K1673" s="87"/>
      <c r="L1673" s="82"/>
      <c r="M1673" s="83"/>
      <c r="N1673" s="84"/>
      <c r="O1673" s="85"/>
      <c r="P1673" s="7">
        <f t="shared" si="257"/>
        <v>1739</v>
      </c>
      <c r="Q1673" s="8"/>
    </row>
    <row r="1674" spans="1:17" s="9" customFormat="1" x14ac:dyDescent="0.25">
      <c r="A1674" s="1"/>
      <c r="B1674" s="129"/>
      <c r="C1674" s="130"/>
      <c r="D1674" s="130"/>
      <c r="E1674" s="131"/>
      <c r="F1674" s="132"/>
      <c r="G1674" s="80"/>
      <c r="H1674" s="80"/>
      <c r="I1674" s="81"/>
      <c r="J1674" s="64"/>
      <c r="K1674" s="87"/>
      <c r="L1674" s="82"/>
      <c r="M1674" s="83"/>
      <c r="N1674" s="84"/>
      <c r="O1674" s="85"/>
      <c r="P1674" s="7">
        <f t="shared" si="257"/>
        <v>1740</v>
      </c>
      <c r="Q1674" s="8"/>
    </row>
    <row r="1675" spans="1:17" s="9" customFormat="1" x14ac:dyDescent="0.25">
      <c r="A1675" s="1"/>
      <c r="B1675" s="129"/>
      <c r="C1675" s="130"/>
      <c r="D1675" s="130"/>
      <c r="E1675" s="131"/>
      <c r="F1675" s="132"/>
      <c r="G1675" s="80"/>
      <c r="H1675" s="80"/>
      <c r="I1675" s="81"/>
      <c r="J1675" s="64"/>
      <c r="K1675" s="87"/>
      <c r="L1675" s="82"/>
      <c r="M1675" s="83"/>
      <c r="N1675" s="84"/>
      <c r="O1675" s="85"/>
      <c r="P1675" s="7">
        <f t="shared" si="257"/>
        <v>1741</v>
      </c>
      <c r="Q1675" s="8"/>
    </row>
    <row r="1676" spans="1:17" s="9" customFormat="1" x14ac:dyDescent="0.25">
      <c r="A1676" s="1"/>
      <c r="B1676" s="129"/>
      <c r="C1676" s="130"/>
      <c r="D1676" s="130"/>
      <c r="E1676" s="131"/>
      <c r="F1676" s="132"/>
      <c r="G1676" s="80"/>
      <c r="H1676" s="80"/>
      <c r="I1676" s="81"/>
      <c r="J1676" s="64"/>
      <c r="K1676" s="87"/>
      <c r="L1676" s="82"/>
      <c r="M1676" s="83"/>
      <c r="N1676" s="84"/>
      <c r="O1676" s="85"/>
      <c r="P1676" s="7">
        <f t="shared" si="257"/>
        <v>1742</v>
      </c>
      <c r="Q1676" s="8"/>
    </row>
    <row r="1677" spans="1:17" s="9" customFormat="1" x14ac:dyDescent="0.25">
      <c r="A1677" s="1"/>
      <c r="B1677" s="129"/>
      <c r="C1677" s="130"/>
      <c r="D1677" s="130"/>
      <c r="E1677" s="131"/>
      <c r="F1677" s="132"/>
      <c r="G1677" s="80"/>
      <c r="H1677" s="80"/>
      <c r="I1677" s="81"/>
      <c r="J1677" s="64"/>
      <c r="K1677" s="87"/>
      <c r="L1677" s="82"/>
      <c r="M1677" s="83"/>
      <c r="N1677" s="84"/>
      <c r="O1677" s="85"/>
      <c r="P1677" s="7">
        <f t="shared" si="257"/>
        <v>1743</v>
      </c>
      <c r="Q1677" s="8"/>
    </row>
    <row r="1678" spans="1:17" s="9" customFormat="1" x14ac:dyDescent="0.25">
      <c r="A1678" s="1"/>
      <c r="B1678" s="129" t="s">
        <v>26</v>
      </c>
      <c r="C1678" s="130"/>
      <c r="D1678" s="130"/>
      <c r="E1678" s="131"/>
      <c r="F1678" s="132" t="s">
        <v>26</v>
      </c>
      <c r="G1678" s="80" t="s">
        <v>26</v>
      </c>
      <c r="H1678" s="80" t="s">
        <v>26</v>
      </c>
      <c r="I1678" s="81" t="s">
        <v>26</v>
      </c>
      <c r="J1678" s="64"/>
      <c r="K1678" s="87" t="s">
        <v>26</v>
      </c>
      <c r="L1678" s="82" t="s">
        <v>26</v>
      </c>
      <c r="M1678" s="83" t="s">
        <v>26</v>
      </c>
      <c r="N1678" s="84" t="s">
        <v>26</v>
      </c>
      <c r="O1678" s="85" t="s">
        <v>26</v>
      </c>
      <c r="P1678" s="7">
        <f t="shared" si="257"/>
        <v>1744</v>
      </c>
      <c r="Q1678" s="8"/>
    </row>
    <row r="1679" spans="1:17" s="9" customFormat="1" x14ac:dyDescent="0.25">
      <c r="A1679" s="1"/>
      <c r="B1679" s="129" t="s">
        <v>26</v>
      </c>
      <c r="C1679" s="130"/>
      <c r="D1679" s="130"/>
      <c r="E1679" s="131"/>
      <c r="F1679" s="132" t="s">
        <v>26</v>
      </c>
      <c r="G1679" s="80" t="s">
        <v>26</v>
      </c>
      <c r="H1679" s="80" t="s">
        <v>26</v>
      </c>
      <c r="I1679" s="81" t="s">
        <v>26</v>
      </c>
      <c r="J1679" s="64"/>
      <c r="K1679" s="87" t="s">
        <v>26</v>
      </c>
      <c r="L1679" s="82" t="s">
        <v>26</v>
      </c>
      <c r="M1679" s="83" t="s">
        <v>26</v>
      </c>
      <c r="N1679" s="84" t="s">
        <v>26</v>
      </c>
      <c r="O1679" s="85" t="s">
        <v>26</v>
      </c>
      <c r="P1679" s="7">
        <f t="shared" si="257"/>
        <v>1745</v>
      </c>
      <c r="Q1679" s="8"/>
    </row>
    <row r="1680" spans="1:17" s="9" customFormat="1" x14ac:dyDescent="0.25">
      <c r="A1680" s="1"/>
      <c r="B1680" s="129" t="s">
        <v>26</v>
      </c>
      <c r="C1680" s="130"/>
      <c r="D1680" s="130"/>
      <c r="E1680" s="131"/>
      <c r="F1680" s="132" t="s">
        <v>26</v>
      </c>
      <c r="G1680" s="80" t="s">
        <v>26</v>
      </c>
      <c r="H1680" s="80" t="s">
        <v>26</v>
      </c>
      <c r="I1680" s="81" t="s">
        <v>26</v>
      </c>
      <c r="J1680" s="64"/>
      <c r="K1680" s="87" t="s">
        <v>26</v>
      </c>
      <c r="L1680" s="82" t="s">
        <v>26</v>
      </c>
      <c r="M1680" s="83" t="s">
        <v>26</v>
      </c>
      <c r="N1680" s="84" t="s">
        <v>26</v>
      </c>
      <c r="O1680" s="85" t="s">
        <v>26</v>
      </c>
      <c r="P1680" s="7">
        <f t="shared" si="257"/>
        <v>1746</v>
      </c>
      <c r="Q1680" s="8"/>
    </row>
    <row r="1681" spans="1:17" s="9" customFormat="1" x14ac:dyDescent="0.25">
      <c r="A1681" s="1"/>
      <c r="B1681" s="129" t="s">
        <v>26</v>
      </c>
      <c r="C1681" s="130"/>
      <c r="D1681" s="130"/>
      <c r="E1681" s="131"/>
      <c r="F1681" s="132" t="s">
        <v>26</v>
      </c>
      <c r="G1681" s="80" t="s">
        <v>26</v>
      </c>
      <c r="H1681" s="80" t="s">
        <v>26</v>
      </c>
      <c r="I1681" s="81" t="s">
        <v>26</v>
      </c>
      <c r="J1681" s="64"/>
      <c r="K1681" s="87" t="s">
        <v>26</v>
      </c>
      <c r="L1681" s="82" t="s">
        <v>26</v>
      </c>
      <c r="M1681" s="83" t="s">
        <v>26</v>
      </c>
      <c r="N1681" s="84" t="s">
        <v>26</v>
      </c>
      <c r="O1681" s="85" t="s">
        <v>26</v>
      </c>
      <c r="P1681" s="7">
        <f t="shared" si="257"/>
        <v>1747</v>
      </c>
      <c r="Q1681" s="8"/>
    </row>
    <row r="1682" spans="1:17" s="9" customFormat="1" x14ac:dyDescent="0.25">
      <c r="A1682" s="1"/>
      <c r="B1682" s="129" t="s">
        <v>26</v>
      </c>
      <c r="C1682" s="130"/>
      <c r="D1682" s="130"/>
      <c r="E1682" s="131"/>
      <c r="F1682" s="132" t="s">
        <v>26</v>
      </c>
      <c r="G1682" s="80" t="s">
        <v>26</v>
      </c>
      <c r="H1682" s="80" t="s">
        <v>26</v>
      </c>
      <c r="I1682" s="81" t="s">
        <v>26</v>
      </c>
      <c r="J1682" s="64"/>
      <c r="K1682" s="87" t="s">
        <v>26</v>
      </c>
      <c r="L1682" s="82" t="s">
        <v>26</v>
      </c>
      <c r="M1682" s="83" t="s">
        <v>26</v>
      </c>
      <c r="N1682" s="84" t="s">
        <v>26</v>
      </c>
      <c r="O1682" s="85" t="s">
        <v>26</v>
      </c>
      <c r="P1682" s="7">
        <f t="shared" si="257"/>
        <v>1748</v>
      </c>
      <c r="Q1682" s="8"/>
    </row>
    <row r="1683" spans="1:17" s="9" customFormat="1" x14ac:dyDescent="0.25">
      <c r="A1683" s="1"/>
      <c r="B1683" s="129" t="s">
        <v>26</v>
      </c>
      <c r="C1683" s="130"/>
      <c r="D1683" s="130"/>
      <c r="E1683" s="131"/>
      <c r="F1683" s="132" t="s">
        <v>26</v>
      </c>
      <c r="G1683" s="80" t="s">
        <v>26</v>
      </c>
      <c r="H1683" s="80" t="s">
        <v>26</v>
      </c>
      <c r="I1683" s="81" t="s">
        <v>26</v>
      </c>
      <c r="J1683" s="64"/>
      <c r="K1683" s="87" t="s">
        <v>26</v>
      </c>
      <c r="L1683" s="82" t="s">
        <v>26</v>
      </c>
      <c r="M1683" s="83" t="s">
        <v>26</v>
      </c>
      <c r="N1683" s="84" t="s">
        <v>26</v>
      </c>
      <c r="O1683" s="85" t="s">
        <v>26</v>
      </c>
      <c r="P1683" s="7">
        <f t="shared" si="257"/>
        <v>1749</v>
      </c>
      <c r="Q1683" s="8"/>
    </row>
    <row r="1684" spans="1:17" s="9" customFormat="1" x14ac:dyDescent="0.25">
      <c r="A1684" s="1"/>
      <c r="B1684" s="129" t="s">
        <v>26</v>
      </c>
      <c r="C1684" s="130"/>
      <c r="D1684" s="130"/>
      <c r="E1684" s="131"/>
      <c r="F1684" s="132" t="s">
        <v>26</v>
      </c>
      <c r="G1684" s="80" t="s">
        <v>26</v>
      </c>
      <c r="H1684" s="80" t="s">
        <v>26</v>
      </c>
      <c r="I1684" s="81" t="s">
        <v>26</v>
      </c>
      <c r="J1684" s="64"/>
      <c r="K1684" s="87" t="s">
        <v>26</v>
      </c>
      <c r="L1684" s="82" t="s">
        <v>26</v>
      </c>
      <c r="M1684" s="83" t="s">
        <v>26</v>
      </c>
      <c r="N1684" s="84" t="s">
        <v>26</v>
      </c>
      <c r="O1684" s="85" t="s">
        <v>26</v>
      </c>
      <c r="P1684" s="7">
        <f t="shared" si="257"/>
        <v>1750</v>
      </c>
      <c r="Q1684" s="8"/>
    </row>
    <row r="1685" spans="1:17" s="9" customFormat="1" x14ac:dyDescent="0.25">
      <c r="A1685" s="1"/>
      <c r="B1685" s="129" t="s">
        <v>26</v>
      </c>
      <c r="C1685" s="130"/>
      <c r="D1685" s="130"/>
      <c r="E1685" s="131"/>
      <c r="F1685" s="132" t="s">
        <v>26</v>
      </c>
      <c r="G1685" s="80" t="s">
        <v>26</v>
      </c>
      <c r="H1685" s="80" t="s">
        <v>26</v>
      </c>
      <c r="I1685" s="81" t="s">
        <v>26</v>
      </c>
      <c r="J1685" s="64"/>
      <c r="K1685" s="87" t="s">
        <v>26</v>
      </c>
      <c r="L1685" s="82" t="s">
        <v>26</v>
      </c>
      <c r="M1685" s="83" t="s">
        <v>26</v>
      </c>
      <c r="N1685" s="84" t="s">
        <v>26</v>
      </c>
      <c r="O1685" s="85" t="s">
        <v>26</v>
      </c>
      <c r="P1685" s="7">
        <f t="shared" si="257"/>
        <v>1751</v>
      </c>
      <c r="Q1685" s="8"/>
    </row>
    <row r="1686" spans="1:17" s="9" customFormat="1" ht="15.75" thickBot="1" x14ac:dyDescent="0.3">
      <c r="A1686" s="1"/>
      <c r="B1686" s="122" t="s">
        <v>26</v>
      </c>
      <c r="C1686" s="123"/>
      <c r="D1686" s="123"/>
      <c r="E1686" s="124"/>
      <c r="F1686" s="133" t="s">
        <v>26</v>
      </c>
      <c r="G1686" s="94" t="s">
        <v>26</v>
      </c>
      <c r="H1686" s="94" t="s">
        <v>26</v>
      </c>
      <c r="I1686" s="95" t="s">
        <v>26</v>
      </c>
      <c r="J1686" s="64"/>
      <c r="K1686" s="96" t="s">
        <v>26</v>
      </c>
      <c r="L1686" s="97" t="s">
        <v>26</v>
      </c>
      <c r="M1686" s="98" t="s">
        <v>26</v>
      </c>
      <c r="N1686" s="99" t="s">
        <v>26</v>
      </c>
      <c r="O1686" s="100" t="s">
        <v>26</v>
      </c>
      <c r="P1686" s="7">
        <f t="shared" si="257"/>
        <v>1752</v>
      </c>
      <c r="Q1686" s="8"/>
    </row>
    <row r="1687" spans="1:17" s="9" customFormat="1" ht="16.5" thickTop="1" thickBot="1" x14ac:dyDescent="0.3">
      <c r="A1687" s="1"/>
      <c r="B1687" s="101"/>
      <c r="C1687" s="101"/>
      <c r="D1687" s="101"/>
      <c r="E1687" s="101"/>
      <c r="F1687" s="101"/>
      <c r="G1687" s="101"/>
      <c r="H1687" s="128" t="s">
        <v>50</v>
      </c>
      <c r="I1687" s="103">
        <f>SUM(I1661:I1686)</f>
        <v>50</v>
      </c>
      <c r="J1687" s="104"/>
      <c r="K1687" s="105">
        <f>SUM(K1661:K1686)</f>
        <v>0.22107264447097313</v>
      </c>
      <c r="L1687" s="106"/>
      <c r="M1687" s="107"/>
      <c r="N1687" s="108"/>
      <c r="O1687" s="105">
        <f>SUM(O1661:O1686)</f>
        <v>0</v>
      </c>
      <c r="P1687" s="7">
        <f t="shared" si="257"/>
        <v>1753</v>
      </c>
      <c r="Q1687" s="8"/>
    </row>
    <row r="1688" spans="1:17" s="9" customFormat="1" ht="16.5" customHeight="1" thickTop="1" thickBot="1" x14ac:dyDescent="0.3">
      <c r="A1688" s="1"/>
      <c r="B1688" s="58" t="s">
        <v>51</v>
      </c>
      <c r="C1688" s="109"/>
      <c r="D1688" s="109"/>
      <c r="E1688" s="109"/>
      <c r="F1688" s="109"/>
      <c r="G1688" s="109"/>
      <c r="H1688" s="110"/>
      <c r="I1688" s="111"/>
      <c r="J1688" s="60"/>
      <c r="K1688" s="134" t="s">
        <v>14</v>
      </c>
      <c r="L1688" s="61" t="s">
        <v>15</v>
      </c>
      <c r="M1688" s="61" t="s">
        <v>16</v>
      </c>
      <c r="N1688" s="61" t="s">
        <v>17</v>
      </c>
      <c r="O1688" s="61" t="s">
        <v>18</v>
      </c>
      <c r="P1688" s="7">
        <f t="shared" si="257"/>
        <v>1754</v>
      </c>
      <c r="Q1688" s="8"/>
    </row>
    <row r="1689" spans="1:17" s="9" customFormat="1" ht="22.5" customHeight="1" thickTop="1" thickBot="1" x14ac:dyDescent="0.3">
      <c r="A1689" s="1"/>
      <c r="B1689" s="112" t="s">
        <v>52</v>
      </c>
      <c r="C1689" s="113"/>
      <c r="D1689" s="113"/>
      <c r="E1689" s="114"/>
      <c r="F1689" s="115" t="s">
        <v>42</v>
      </c>
      <c r="G1689" s="63" t="s">
        <v>20</v>
      </c>
      <c r="H1689" s="63" t="s">
        <v>34</v>
      </c>
      <c r="I1689" s="63" t="s">
        <v>34</v>
      </c>
      <c r="J1689" s="28"/>
      <c r="K1689" s="135"/>
      <c r="L1689" s="61"/>
      <c r="M1689" s="61"/>
      <c r="N1689" s="61"/>
      <c r="O1689" s="61"/>
      <c r="P1689" s="7">
        <f t="shared" si="257"/>
        <v>1755</v>
      </c>
      <c r="Q1689" s="8"/>
    </row>
    <row r="1690" spans="1:17" s="9" customFormat="1" ht="15.75" thickTop="1" x14ac:dyDescent="0.25">
      <c r="A1690" s="1"/>
      <c r="B1690" s="136"/>
      <c r="C1690" s="137"/>
      <c r="D1690" s="137"/>
      <c r="E1690" s="138"/>
      <c r="F1690" s="139"/>
      <c r="G1690" s="69"/>
      <c r="H1690" s="69"/>
      <c r="I1690" s="81"/>
      <c r="J1690" s="64"/>
      <c r="K1690" s="70"/>
      <c r="L1690" s="117"/>
      <c r="M1690" s="118"/>
      <c r="N1690" s="119"/>
      <c r="O1690" s="120"/>
      <c r="P1690" s="7">
        <f t="shared" si="257"/>
        <v>1756</v>
      </c>
      <c r="Q1690" s="8">
        <f t="shared" ref="Q1690" si="269">+Q1661</f>
        <v>1694</v>
      </c>
    </row>
    <row r="1691" spans="1:17" s="9" customFormat="1" ht="15.75" thickBot="1" x14ac:dyDescent="0.3">
      <c r="A1691" s="1"/>
      <c r="B1691" s="140" t="s">
        <v>26</v>
      </c>
      <c r="C1691" s="141"/>
      <c r="D1691" s="141"/>
      <c r="E1691" s="142"/>
      <c r="F1691" s="143">
        <v>0</v>
      </c>
      <c r="G1691" s="144" t="s">
        <v>26</v>
      </c>
      <c r="H1691" s="143">
        <v>0</v>
      </c>
      <c r="I1691" s="143">
        <v>0</v>
      </c>
      <c r="J1691" s="64"/>
      <c r="K1691" s="145" t="s">
        <v>26</v>
      </c>
      <c r="L1691" s="146" t="s">
        <v>26</v>
      </c>
      <c r="M1691" s="147" t="s">
        <v>26</v>
      </c>
      <c r="N1691" s="143">
        <v>0</v>
      </c>
      <c r="O1691" s="143">
        <v>0</v>
      </c>
      <c r="P1691" s="7">
        <f t="shared" si="257"/>
        <v>1757</v>
      </c>
      <c r="Q1691" s="8"/>
    </row>
    <row r="1692" spans="1:17" s="9" customFormat="1" ht="16.5" thickTop="1" thickBot="1" x14ac:dyDescent="0.3">
      <c r="A1692" s="1"/>
      <c r="B1692" s="101"/>
      <c r="C1692" s="101"/>
      <c r="D1692" s="101"/>
      <c r="E1692" s="101"/>
      <c r="F1692" s="101"/>
      <c r="G1692" s="101"/>
      <c r="H1692" s="128" t="s">
        <v>53</v>
      </c>
      <c r="I1692" s="103">
        <f>SUM(I1690:I1691)</f>
        <v>0</v>
      </c>
      <c r="J1692" s="28"/>
      <c r="K1692" s="148">
        <f>SUM(K1690:K1691)</f>
        <v>0</v>
      </c>
      <c r="L1692" s="149"/>
      <c r="M1692" s="150"/>
      <c r="N1692" s="151"/>
      <c r="O1692" s="148">
        <f>SUM(O1690:O1691)</f>
        <v>0</v>
      </c>
      <c r="P1692" s="7">
        <f t="shared" si="257"/>
        <v>1758</v>
      </c>
      <c r="Q1692" s="8"/>
    </row>
    <row r="1693" spans="1:17" s="9" customFormat="1" ht="16.5" thickTop="1" thickBot="1" x14ac:dyDescent="0.3">
      <c r="A1693" s="1"/>
      <c r="B1693" s="28"/>
      <c r="C1693" s="28"/>
      <c r="D1693" s="28"/>
      <c r="E1693" s="152"/>
      <c r="F1693" s="152"/>
      <c r="G1693" s="152"/>
      <c r="H1693" s="153"/>
      <c r="I1693" s="154"/>
      <c r="J1693" s="28"/>
      <c r="K1693" s="155"/>
      <c r="L1693" s="156"/>
      <c r="M1693" s="156"/>
      <c r="N1693" s="156"/>
      <c r="O1693" s="157"/>
      <c r="P1693" s="7">
        <f t="shared" ref="P1693:P1756" si="270">+P1692+1</f>
        <v>1759</v>
      </c>
      <c r="Q1693" s="8"/>
    </row>
    <row r="1694" spans="1:17" s="9" customFormat="1" ht="16.5" customHeight="1" thickTop="1" thickBot="1" x14ac:dyDescent="0.3">
      <c r="A1694" s="1"/>
      <c r="B1694" s="28"/>
      <c r="C1694" s="28"/>
      <c r="D1694" s="158"/>
      <c r="E1694" s="159" t="s">
        <v>54</v>
      </c>
      <c r="F1694" s="159"/>
      <c r="G1694" s="159"/>
      <c r="H1694" s="159"/>
      <c r="I1694" s="160">
        <f>I1642+I1658+I1687+I1692</f>
        <v>226.17000000000002</v>
      </c>
      <c r="J1694" s="28"/>
      <c r="K1694" s="161"/>
      <c r="L1694" s="162"/>
      <c r="M1694" s="162"/>
      <c r="N1694" s="162"/>
      <c r="O1694" s="163"/>
      <c r="P1694" s="7">
        <f t="shared" si="270"/>
        <v>1760</v>
      </c>
      <c r="Q1694" s="8"/>
    </row>
    <row r="1695" spans="1:17" s="9" customFormat="1" ht="16.5" thickTop="1" thickBot="1" x14ac:dyDescent="0.3">
      <c r="A1695" s="1"/>
      <c r="B1695" s="28"/>
      <c r="C1695" s="28"/>
      <c r="D1695" s="158"/>
      <c r="E1695" s="164" t="s">
        <v>55</v>
      </c>
      <c r="F1695" s="164"/>
      <c r="G1695" s="164"/>
      <c r="H1695" s="165">
        <v>0.2</v>
      </c>
      <c r="I1695" s="166">
        <f>I1694*H1695</f>
        <v>45.234000000000009</v>
      </c>
      <c r="J1695" s="28"/>
      <c r="K1695" s="167"/>
      <c r="L1695" s="168"/>
      <c r="M1695" s="168"/>
      <c r="N1695" s="168"/>
      <c r="O1695" s="169"/>
      <c r="P1695" s="7">
        <f t="shared" si="270"/>
        <v>1761</v>
      </c>
      <c r="Q1695" s="8"/>
    </row>
    <row r="1696" spans="1:17" s="9" customFormat="1" ht="16.5" thickTop="1" thickBot="1" x14ac:dyDescent="0.3">
      <c r="A1696" s="1"/>
      <c r="B1696" s="28"/>
      <c r="C1696" s="28"/>
      <c r="D1696" s="158"/>
      <c r="E1696" s="170" t="s">
        <v>56</v>
      </c>
      <c r="F1696" s="170"/>
      <c r="G1696" s="170"/>
      <c r="H1696" s="171">
        <v>0</v>
      </c>
      <c r="I1696" s="166">
        <v>0</v>
      </c>
      <c r="J1696" s="28"/>
      <c r="K1696" s="172">
        <f>+K1642+K1658+K1687+K1692</f>
        <v>1</v>
      </c>
      <c r="L1696" s="173"/>
      <c r="M1696" s="174"/>
      <c r="N1696" s="175"/>
      <c r="O1696" s="172">
        <f>+O1642+O1658+O1687+O1692</f>
        <v>0</v>
      </c>
      <c r="P1696" s="7">
        <f t="shared" si="270"/>
        <v>1762</v>
      </c>
      <c r="Q1696" s="8"/>
    </row>
    <row r="1697" spans="1:17" s="9" customFormat="1" ht="16.5" thickTop="1" thickBot="1" x14ac:dyDescent="0.3">
      <c r="A1697" s="1"/>
      <c r="B1697" s="28" t="s">
        <v>27</v>
      </c>
      <c r="C1697" s="28"/>
      <c r="D1697" s="158"/>
      <c r="E1697" s="170" t="s">
        <v>57</v>
      </c>
      <c r="F1697" s="170"/>
      <c r="G1697" s="170"/>
      <c r="H1697" s="170"/>
      <c r="I1697" s="166">
        <f>+I1694+I1695</f>
        <v>271.404</v>
      </c>
      <c r="J1697" s="28"/>
      <c r="K1697" s="176" t="s">
        <v>58</v>
      </c>
      <c r="L1697" s="177"/>
      <c r="M1697" s="178"/>
      <c r="N1697" s="179"/>
      <c r="O1697" s="176" t="s">
        <v>59</v>
      </c>
      <c r="P1697" s="7">
        <f t="shared" si="270"/>
        <v>1763</v>
      </c>
      <c r="Q1697" s="8"/>
    </row>
    <row r="1698" spans="1:17" s="9" customFormat="1" ht="16.5" thickTop="1" thickBot="1" x14ac:dyDescent="0.3">
      <c r="A1698" s="1"/>
      <c r="B1698" s="28" t="s">
        <v>27</v>
      </c>
      <c r="C1698" s="28"/>
      <c r="D1698" s="158"/>
      <c r="E1698" s="180" t="s">
        <v>60</v>
      </c>
      <c r="F1698" s="181"/>
      <c r="G1698" s="181"/>
      <c r="H1698" s="182"/>
      <c r="I1698" s="183">
        <f>ROUND(I1697,2)</f>
        <v>271.39999999999998</v>
      </c>
      <c r="J1698" s="152"/>
      <c r="K1698" s="184"/>
      <c r="L1698" s="185"/>
      <c r="M1698" s="184"/>
      <c r="N1698" s="185"/>
      <c r="O1698" s="185"/>
      <c r="P1698" s="7">
        <f t="shared" si="270"/>
        <v>1764</v>
      </c>
      <c r="Q1698" s="8"/>
    </row>
    <row r="1699" spans="1:17" s="9" customFormat="1" ht="15.75" thickTop="1" x14ac:dyDescent="0.25">
      <c r="A1699" s="1"/>
      <c r="B1699" s="5"/>
      <c r="C1699" s="5"/>
      <c r="D1699" s="28"/>
      <c r="E1699" s="101"/>
      <c r="F1699" s="101"/>
      <c r="G1699" s="101"/>
      <c r="H1699" s="186"/>
      <c r="I1699" s="101"/>
      <c r="J1699" s="28"/>
      <c r="K1699" s="14"/>
      <c r="L1699" s="15"/>
      <c r="M1699" s="14"/>
      <c r="N1699" s="15"/>
      <c r="O1699" s="15"/>
      <c r="P1699" s="7">
        <f t="shared" si="270"/>
        <v>1765</v>
      </c>
      <c r="Q1699" s="8"/>
    </row>
    <row r="1700" spans="1:17" s="9" customFormat="1" x14ac:dyDescent="0.25">
      <c r="A1700" s="1"/>
      <c r="B1700" s="5"/>
      <c r="C1700" s="5"/>
      <c r="D1700" s="28"/>
      <c r="E1700" s="101"/>
      <c r="F1700" s="101"/>
      <c r="G1700" s="101"/>
      <c r="H1700" s="186"/>
      <c r="I1700" s="101"/>
      <c r="J1700" s="28"/>
      <c r="K1700" s="14"/>
      <c r="L1700" s="15"/>
      <c r="M1700" s="14"/>
      <c r="N1700" s="15"/>
      <c r="O1700" s="15"/>
      <c r="P1700" s="7">
        <f t="shared" si="270"/>
        <v>1766</v>
      </c>
      <c r="Q1700" s="8"/>
    </row>
    <row r="1701" spans="1:17" s="9" customFormat="1" ht="15.75" thickBot="1" x14ac:dyDescent="0.3">
      <c r="A1701" s="1"/>
      <c r="B1701" s="2"/>
      <c r="C1701" s="2"/>
      <c r="D1701" s="2"/>
      <c r="E1701" s="2"/>
      <c r="F1701" s="2"/>
      <c r="G1701" s="2"/>
      <c r="H1701" s="3"/>
      <c r="I1701" s="4"/>
      <c r="J1701" s="5"/>
      <c r="K1701" s="6"/>
      <c r="L1701" s="6"/>
      <c r="M1701" s="6"/>
      <c r="N1701" s="6"/>
      <c r="O1701" s="6"/>
      <c r="P1701" s="7"/>
      <c r="Q1701" s="8"/>
    </row>
    <row r="1702" spans="1:17" s="9" customFormat="1" ht="16.5" thickTop="1" thickBot="1" x14ac:dyDescent="0.3">
      <c r="A1702" s="1"/>
      <c r="B1702" s="10" t="s">
        <v>0</v>
      </c>
      <c r="C1702" s="11" t="str">
        <f>'[1]PRESUPUESTO REFERENCIAL'!$B$6</f>
        <v>CONSTRUCCIÓN DEL MALECÓN EN LA PARROQUIA URBANA SATÉLITE LA AURORA</v>
      </c>
      <c r="D1702" s="12"/>
      <c r="E1702" s="12"/>
      <c r="F1702" s="12"/>
      <c r="G1702" s="12"/>
      <c r="H1702" s="12"/>
      <c r="I1702" s="13"/>
      <c r="J1702" s="5"/>
      <c r="K1702" s="14"/>
      <c r="L1702" s="14"/>
      <c r="M1702" s="14"/>
      <c r="N1702" s="14"/>
      <c r="O1702" s="15"/>
      <c r="P1702" s="7"/>
      <c r="Q1702" s="8"/>
    </row>
    <row r="1703" spans="1:17" s="9" customFormat="1" ht="15.75" thickTop="1" x14ac:dyDescent="0.25">
      <c r="A1703" s="1"/>
      <c r="B1703" s="16" t="s">
        <v>1</v>
      </c>
      <c r="C1703" s="17"/>
      <c r="D1703" s="17"/>
      <c r="E1703" s="17"/>
      <c r="F1703" s="17"/>
      <c r="G1703" s="17"/>
      <c r="H1703" s="17"/>
      <c r="I1703" s="18"/>
      <c r="J1703" s="5"/>
      <c r="K1703" s="14"/>
      <c r="L1703" s="14"/>
      <c r="M1703" s="14"/>
      <c r="N1703" s="14"/>
      <c r="O1703" s="15"/>
      <c r="P1703" s="7"/>
      <c r="Q1703" s="8"/>
    </row>
    <row r="1704" spans="1:17" s="9" customFormat="1" x14ac:dyDescent="0.25">
      <c r="A1704" s="1"/>
      <c r="B1704" s="5"/>
      <c r="C1704" s="5"/>
      <c r="D1704" s="5"/>
      <c r="E1704" s="5"/>
      <c r="F1704" s="5"/>
      <c r="G1704" s="19"/>
      <c r="H1704" s="19"/>
      <c r="I1704" s="19"/>
      <c r="J1704" s="5"/>
      <c r="K1704" s="14"/>
      <c r="L1704" s="14"/>
      <c r="M1704" s="14"/>
      <c r="N1704" s="14"/>
      <c r="O1704" s="15"/>
      <c r="P1704" s="7"/>
      <c r="Q1704" s="8"/>
    </row>
    <row r="1705" spans="1:17" s="9" customFormat="1" x14ac:dyDescent="0.25">
      <c r="A1705" s="1"/>
      <c r="B1705" s="5"/>
      <c r="C1705" s="20" t="s">
        <v>2</v>
      </c>
      <c r="D1705" s="21" t="s">
        <v>3</v>
      </c>
      <c r="E1705" s="22"/>
      <c r="F1705" s="22"/>
      <c r="G1705" s="19"/>
      <c r="H1705" s="19"/>
      <c r="I1705" s="19"/>
      <c r="J1705" s="5"/>
      <c r="K1705" s="14"/>
      <c r="L1705" s="14"/>
      <c r="M1705" s="14"/>
      <c r="N1705" s="14"/>
      <c r="O1705" s="15"/>
      <c r="P1705" s="7"/>
      <c r="Q1705" s="8"/>
    </row>
    <row r="1706" spans="1:17" s="9" customFormat="1" x14ac:dyDescent="0.25">
      <c r="A1706" s="1"/>
      <c r="B1706" s="5"/>
      <c r="C1706" s="20" t="s">
        <v>4</v>
      </c>
      <c r="D1706" s="21" t="s">
        <v>5</v>
      </c>
      <c r="E1706" s="5"/>
      <c r="F1706" s="5"/>
      <c r="G1706" s="19"/>
      <c r="H1706" s="19"/>
      <c r="I1706" s="19"/>
      <c r="J1706" s="5"/>
      <c r="K1706" s="14"/>
      <c r="L1706" s="14"/>
      <c r="M1706" s="14"/>
      <c r="N1706" s="14"/>
      <c r="O1706" s="15"/>
      <c r="P1706" s="7"/>
      <c r="Q1706" s="8"/>
    </row>
    <row r="1707" spans="1:17" s="9" customFormat="1" x14ac:dyDescent="0.25">
      <c r="A1707" s="1"/>
      <c r="B1707" s="23"/>
      <c r="C1707" s="2"/>
      <c r="D1707" s="24"/>
      <c r="E1707" s="2"/>
      <c r="F1707" s="2"/>
      <c r="G1707" s="19"/>
      <c r="H1707" s="19"/>
      <c r="I1707" s="19"/>
      <c r="J1707" s="5"/>
      <c r="K1707" s="14"/>
      <c r="L1707" s="14"/>
      <c r="M1707" s="14"/>
      <c r="N1707" s="14"/>
      <c r="O1707" s="15"/>
      <c r="P1707" s="7"/>
      <c r="Q1707" s="8"/>
    </row>
    <row r="1708" spans="1:17" s="9" customFormat="1" ht="15.75" thickBot="1" x14ac:dyDescent="0.3">
      <c r="A1708" s="1"/>
      <c r="B1708" s="25" t="s">
        <v>6</v>
      </c>
      <c r="C1708" s="26"/>
      <c r="D1708" s="26"/>
      <c r="E1708" s="26"/>
      <c r="F1708" s="26"/>
      <c r="G1708" s="26"/>
      <c r="H1708" s="26"/>
      <c r="I1708" s="27"/>
      <c r="J1708" s="28"/>
      <c r="K1708" s="29"/>
      <c r="L1708" s="30"/>
      <c r="M1708" s="30"/>
      <c r="N1708" s="30"/>
      <c r="O1708" s="31"/>
      <c r="P1708" s="7"/>
      <c r="Q1708" s="8"/>
    </row>
    <row r="1709" spans="1:17" s="9" customFormat="1" ht="15.75" customHeight="1" thickTop="1" x14ac:dyDescent="0.25">
      <c r="A1709" s="1"/>
      <c r="B1709" s="32"/>
      <c r="C1709" s="33"/>
      <c r="D1709" s="34"/>
      <c r="E1709" s="34"/>
      <c r="F1709" s="34"/>
      <c r="G1709" s="34"/>
      <c r="H1709" s="35"/>
      <c r="I1709" s="36" t="s">
        <v>7</v>
      </c>
      <c r="J1709" s="37"/>
      <c r="K1709" s="38" t="s">
        <v>8</v>
      </c>
      <c r="L1709" s="39"/>
      <c r="M1709" s="39"/>
      <c r="N1709" s="39"/>
      <c r="O1709" s="40"/>
      <c r="P1709" s="7"/>
      <c r="Q1709" s="8"/>
    </row>
    <row r="1710" spans="1:17" s="9" customFormat="1" x14ac:dyDescent="0.25">
      <c r="A1710" s="1"/>
      <c r="B1710" s="41" t="s">
        <v>9</v>
      </c>
      <c r="C1710" s="42">
        <f>+'[1]PRESUPUESTO REFERENCIAL'!B1144</f>
        <v>1021</v>
      </c>
      <c r="D1710" s="43"/>
      <c r="E1710" s="41" t="s">
        <v>10</v>
      </c>
      <c r="F1710" s="44" t="str">
        <f>+'[1]PRESUPUESTO REFERENCIAL'!D1144</f>
        <v>u</v>
      </c>
      <c r="G1710" s="45"/>
      <c r="H1710" s="46" t="s">
        <v>11</v>
      </c>
      <c r="I1710" s="47">
        <v>1</v>
      </c>
      <c r="J1710" s="37"/>
      <c r="K1710" s="48"/>
      <c r="L1710" s="49"/>
      <c r="M1710" s="49"/>
      <c r="N1710" s="49"/>
      <c r="O1710" s="50"/>
      <c r="P1710" s="7"/>
      <c r="Q1710" s="8"/>
    </row>
    <row r="1711" spans="1:17" s="9" customFormat="1" ht="15.75" thickBot="1" x14ac:dyDescent="0.3">
      <c r="A1711" s="1"/>
      <c r="B1711" s="51" t="s">
        <v>12</v>
      </c>
      <c r="C1711" s="52" t="str">
        <f>+'[1]PRESUPUESTO REFERENCIAL'!C1144</f>
        <v>PATCH CORD LC MONOMODO DUPLEX (2.00m DE LARGO)</v>
      </c>
      <c r="D1711" s="53"/>
      <c r="E1711" s="53"/>
      <c r="F1711" s="53"/>
      <c r="G1711" s="53"/>
      <c r="H1711" s="53"/>
      <c r="I1711" s="54"/>
      <c r="J1711" s="28"/>
      <c r="K1711" s="55"/>
      <c r="L1711" s="56"/>
      <c r="M1711" s="56"/>
      <c r="N1711" s="56"/>
      <c r="O1711" s="57"/>
      <c r="P1711" s="7"/>
      <c r="Q1711" s="8"/>
    </row>
    <row r="1712" spans="1:17" s="9" customFormat="1" ht="16.5" customHeight="1" thickTop="1" thickBot="1" x14ac:dyDescent="0.3">
      <c r="A1712" s="1"/>
      <c r="B1712" s="58" t="s">
        <v>13</v>
      </c>
      <c r="C1712" s="59"/>
      <c r="D1712" s="59"/>
      <c r="E1712" s="59"/>
      <c r="F1712" s="59"/>
      <c r="G1712" s="59"/>
      <c r="H1712" s="59"/>
      <c r="I1712" s="59"/>
      <c r="J1712" s="60"/>
      <c r="K1712" s="61" t="s">
        <v>14</v>
      </c>
      <c r="L1712" s="61" t="s">
        <v>15</v>
      </c>
      <c r="M1712" s="61" t="s">
        <v>16</v>
      </c>
      <c r="N1712" s="61" t="s">
        <v>17</v>
      </c>
      <c r="O1712" s="61" t="s">
        <v>18</v>
      </c>
      <c r="P1712" s="7"/>
      <c r="Q1712" s="8"/>
    </row>
    <row r="1713" spans="1:17" s="9" customFormat="1" ht="22.5" thickTop="1" thickBot="1" x14ac:dyDescent="0.3">
      <c r="A1713" s="1"/>
      <c r="B1713" s="62" t="s">
        <v>19</v>
      </c>
      <c r="C1713" s="62"/>
      <c r="D1713" s="62"/>
      <c r="E1713" s="63" t="s">
        <v>20</v>
      </c>
      <c r="F1713" s="63" t="s">
        <v>21</v>
      </c>
      <c r="G1713" s="63" t="s">
        <v>22</v>
      </c>
      <c r="H1713" s="63" t="s">
        <v>23</v>
      </c>
      <c r="I1713" s="63" t="s">
        <v>24</v>
      </c>
      <c r="J1713" s="64"/>
      <c r="K1713" s="61"/>
      <c r="L1713" s="61"/>
      <c r="M1713" s="61"/>
      <c r="N1713" s="61"/>
      <c r="O1713" s="61"/>
      <c r="P1713" s="7">
        <f t="shared" ref="P1713" si="271">ROW(A1714)+65</f>
        <v>1779</v>
      </c>
      <c r="Q1713" s="8"/>
    </row>
    <row r="1714" spans="1:17" s="9" customFormat="1" ht="16.5" customHeight="1" thickTop="1" thickBot="1" x14ac:dyDescent="0.3">
      <c r="A1714" s="1" t="s">
        <v>25</v>
      </c>
      <c r="B1714" s="65" t="str">
        <f>INDEX([1]EQUIPOS!$A$3:$I$326,MATCH('APUS2 (1001 - 1053)'!A1714,[1]EQUIPOS!$A$3:$A$326,0),2)</f>
        <v>HERRAMIENTA MENOR (5% MO)</v>
      </c>
      <c r="C1714" s="66"/>
      <c r="D1714" s="67"/>
      <c r="E1714" s="68" t="s">
        <v>26</v>
      </c>
      <c r="F1714" s="68">
        <v>0.05</v>
      </c>
      <c r="G1714" s="68" t="s">
        <v>27</v>
      </c>
      <c r="H1714" s="68" t="s">
        <v>26</v>
      </c>
      <c r="I1714" s="69">
        <f>(I1743*5%)</f>
        <v>0.44900000000000007</v>
      </c>
      <c r="J1714" s="64"/>
      <c r="K1714" s="70">
        <f>((I1714*100%)/$I$1779)</f>
        <v>2.6060711590922287E-2</v>
      </c>
      <c r="L1714" s="71">
        <f>INDEX([1]EQUIPOS!$A$3:$I$326,MATCH('APUS2 (1001 - 1053)'!A1714,[1]EQUIPOS!$A$3:$A$326,0),6)</f>
        <v>4292100117</v>
      </c>
      <c r="M1714" s="72" t="str">
        <f>INDEX([1]EQUIPOS!$A$3:$I$326,MATCH('APUS2 (1001 - 1053)'!A1714,[1]EQUIPOS!$A$3:$A$326,0),7)</f>
        <v>NP</v>
      </c>
      <c r="N1714" s="73">
        <f>INDEX([1]EQUIPOS!$A$3:$I$326,MATCH('APUS2 (1001 - 1053)'!A1714,[1]EQUIPOS!$A$3:$A$326,0),8)</f>
        <v>0</v>
      </c>
      <c r="O1714" s="74">
        <f>INDEX([1]EQUIPOS!$A$3:$I$326,MATCH('APUS2 (1001 - 1053)'!A1714,[1]EQUIPOS!$A$3:$A$326,0),9)</f>
        <v>0</v>
      </c>
      <c r="P1714" s="7">
        <f t="shared" ref="P1714:P1715" si="272">+P1713+1</f>
        <v>1780</v>
      </c>
      <c r="Q1714" s="8">
        <f t="shared" ref="Q1714" si="273">IF($A1714=0," ",$P1713)</f>
        <v>1779</v>
      </c>
    </row>
    <row r="1715" spans="1:17" s="9" customFormat="1" ht="16.5" customHeight="1" thickTop="1" thickBot="1" x14ac:dyDescent="0.3">
      <c r="A1715" s="1" t="s">
        <v>75</v>
      </c>
      <c r="B1715" s="75" t="str">
        <f>INDEX([1]EQUIPOS!$A$3:$I$326,MATCH('APUS2 (1001 - 1053)'!A1715,[1]EQUIPOS!$A$3:$A$326,0),2)</f>
        <v>HERRAMIENTA ESPECIAL</v>
      </c>
      <c r="C1715" s="76"/>
      <c r="D1715" s="77"/>
      <c r="E1715" s="78">
        <v>1</v>
      </c>
      <c r="F1715" s="79">
        <f>INDEX([1]EQUIPOS!$A$3:$I$326,MATCH('APUS2 (1001 - 1053)'!A1715,[1]EQUIPOS!$A$3:$A$326,0),5)</f>
        <v>0.3</v>
      </c>
      <c r="G1715" s="79">
        <f>+E1715*F1715</f>
        <v>0.3</v>
      </c>
      <c r="H1715" s="80">
        <f>I1710</f>
        <v>1</v>
      </c>
      <c r="I1715" s="81">
        <f>(G1715*H1715)</f>
        <v>0.3</v>
      </c>
      <c r="J1715" s="64"/>
      <c r="K1715" s="70">
        <f t="shared" ref="K1715:K1716" si="274">((I1715*100%)/$I$1779)</f>
        <v>1.7412502176562771E-2</v>
      </c>
      <c r="L1715" s="82">
        <f>INDEX([1]EQUIPOS!$A$3:$I$326,MATCH('APUS2 (1001 - 1053)'!A1715,[1]EQUIPOS!$A$3:$A$326,0),6)</f>
        <v>4299217233</v>
      </c>
      <c r="M1715" s="83" t="str">
        <f>INDEX([1]EQUIPOS!$A$3:$I$326,MATCH('APUS2 (1001 - 1053)'!A1715,[1]EQUIPOS!$A$3:$A$326,0),7)</f>
        <v>NP</v>
      </c>
      <c r="N1715" s="84">
        <f>INDEX([1]EQUIPOS!$A$3:$I$326,MATCH('APUS2 (1001 - 1053)'!A1715,[1]EQUIPOS!$A$3:$A$326,0),8)</f>
        <v>0</v>
      </c>
      <c r="O1715" s="85">
        <f>INDEX([1]EQUIPOS!$A$3:$I$326,MATCH('APUS2 (1001 - 1053)'!A1715,[1]EQUIPOS!$A$3:$A$326,0),9)</f>
        <v>0</v>
      </c>
      <c r="P1715" s="7">
        <f t="shared" si="272"/>
        <v>1781</v>
      </c>
      <c r="Q1715" s="8">
        <f t="shared" ref="Q1715" si="275">+$Q1714</f>
        <v>1779</v>
      </c>
    </row>
    <row r="1716" spans="1:17" s="9" customFormat="1" ht="16.5" customHeight="1" thickTop="1" thickBot="1" x14ac:dyDescent="0.3">
      <c r="A1716" s="1" t="s">
        <v>76</v>
      </c>
      <c r="B1716" s="75" t="str">
        <f>INDEX([1]EQUIPOS!$A$3:$I$326,MATCH('APUS2 (1001 - 1053)'!A1716,[1]EQUIPOS!$A$3:$A$326,0),2)</f>
        <v>EQUIPO DE PROTECCION PERSONAL</v>
      </c>
      <c r="C1716" s="76"/>
      <c r="D1716" s="77"/>
      <c r="E1716" s="78">
        <v>1</v>
      </c>
      <c r="F1716" s="79">
        <f>INDEX([1]EQUIPOS!$A$3:$I$326,MATCH('APUS2 (1001 - 1053)'!A1716,[1]EQUIPOS!$A$3:$A$326,0),5)</f>
        <v>0.5</v>
      </c>
      <c r="G1716" s="79">
        <f t="shared" ref="G1716" si="276">+E1716*F1716</f>
        <v>0.5</v>
      </c>
      <c r="H1716" s="80">
        <f>I1710</f>
        <v>1</v>
      </c>
      <c r="I1716" s="81">
        <f>(G1716*H1716)</f>
        <v>0.5</v>
      </c>
      <c r="J1716" s="64"/>
      <c r="K1716" s="70">
        <f t="shared" si="274"/>
        <v>2.9020836960937955E-2</v>
      </c>
      <c r="L1716" s="82">
        <f>INDEX([1]EQUIPOS!$A$3:$I$326,MATCH('APUS2 (1001 - 1053)'!A1716,[1]EQUIPOS!$A$3:$A$326,0),6)</f>
        <v>4817001110</v>
      </c>
      <c r="M1716" s="83" t="str">
        <f>INDEX([1]EQUIPOS!$A$3:$I$326,MATCH('APUS2 (1001 - 1053)'!A1716,[1]EQUIPOS!$A$3:$A$326,0),7)</f>
        <v>NP</v>
      </c>
      <c r="N1716" s="84">
        <f>INDEX([1]EQUIPOS!$A$3:$I$326,MATCH('APUS2 (1001 - 1053)'!A1716,[1]EQUIPOS!$A$3:$A$326,0),8)</f>
        <v>0</v>
      </c>
      <c r="O1716" s="85">
        <f>INDEX([1]EQUIPOS!$A$3:$I$326,MATCH('APUS2 (1001 - 1053)'!A1716,[1]EQUIPOS!$A$3:$A$326,0),9)</f>
        <v>0</v>
      </c>
      <c r="P1716" s="7">
        <f t="shared" si="270"/>
        <v>1782</v>
      </c>
      <c r="Q1716" s="8"/>
    </row>
    <row r="1717" spans="1:17" s="9" customFormat="1" ht="16.5" thickTop="1" thickBot="1" x14ac:dyDescent="0.3">
      <c r="A1717" s="1"/>
      <c r="B1717" s="75"/>
      <c r="C1717" s="76"/>
      <c r="D1717" s="77"/>
      <c r="E1717" s="78"/>
      <c r="F1717" s="79"/>
      <c r="G1717" s="79"/>
      <c r="H1717" s="80"/>
      <c r="I1717" s="81"/>
      <c r="J1717" s="64"/>
      <c r="K1717" s="70"/>
      <c r="L1717" s="82"/>
      <c r="M1717" s="83"/>
      <c r="N1717" s="84"/>
      <c r="O1717" s="85"/>
      <c r="P1717" s="7">
        <f t="shared" si="270"/>
        <v>1783</v>
      </c>
      <c r="Q1717" s="8"/>
    </row>
    <row r="1718" spans="1:17" s="9" customFormat="1" ht="16.5" thickTop="1" thickBot="1" x14ac:dyDescent="0.3">
      <c r="A1718" s="1"/>
      <c r="B1718" s="75"/>
      <c r="C1718" s="76"/>
      <c r="D1718" s="77"/>
      <c r="E1718" s="78"/>
      <c r="F1718" s="79"/>
      <c r="G1718" s="79"/>
      <c r="H1718" s="80"/>
      <c r="I1718" s="81"/>
      <c r="J1718" s="64"/>
      <c r="K1718" s="70"/>
      <c r="L1718" s="82"/>
      <c r="M1718" s="83"/>
      <c r="N1718" s="84"/>
      <c r="O1718" s="85"/>
      <c r="P1718" s="7">
        <f t="shared" si="270"/>
        <v>1784</v>
      </c>
      <c r="Q1718" s="8"/>
    </row>
    <row r="1719" spans="1:17" s="9" customFormat="1" ht="16.5" thickTop="1" thickBot="1" x14ac:dyDescent="0.3">
      <c r="A1719" s="1"/>
      <c r="B1719" s="75"/>
      <c r="C1719" s="76"/>
      <c r="D1719" s="77"/>
      <c r="E1719" s="78"/>
      <c r="F1719" s="79"/>
      <c r="G1719" s="86"/>
      <c r="H1719" s="80"/>
      <c r="I1719" s="81"/>
      <c r="J1719" s="64"/>
      <c r="K1719" s="87"/>
      <c r="L1719" s="82"/>
      <c r="M1719" s="83"/>
      <c r="N1719" s="84"/>
      <c r="O1719" s="85"/>
      <c r="P1719" s="7">
        <f t="shared" si="270"/>
        <v>1785</v>
      </c>
      <c r="Q1719" s="8"/>
    </row>
    <row r="1720" spans="1:17" s="9" customFormat="1" ht="16.5" thickTop="1" thickBot="1" x14ac:dyDescent="0.3">
      <c r="A1720" s="1"/>
      <c r="B1720" s="75"/>
      <c r="C1720" s="76"/>
      <c r="D1720" s="77"/>
      <c r="E1720" s="78"/>
      <c r="F1720" s="79"/>
      <c r="G1720" s="86"/>
      <c r="H1720" s="80"/>
      <c r="I1720" s="81"/>
      <c r="J1720" s="64"/>
      <c r="K1720" s="87"/>
      <c r="L1720" s="82"/>
      <c r="M1720" s="83"/>
      <c r="N1720" s="84"/>
      <c r="O1720" s="85"/>
      <c r="P1720" s="7">
        <f t="shared" si="270"/>
        <v>1786</v>
      </c>
      <c r="Q1720" s="8"/>
    </row>
    <row r="1721" spans="1:17" s="9" customFormat="1" ht="16.5" thickTop="1" thickBot="1" x14ac:dyDescent="0.3">
      <c r="A1721" s="1"/>
      <c r="B1721" s="75"/>
      <c r="C1721" s="76"/>
      <c r="D1721" s="77"/>
      <c r="E1721" s="78"/>
      <c r="F1721" s="79"/>
      <c r="G1721" s="86"/>
      <c r="H1721" s="80"/>
      <c r="I1721" s="81"/>
      <c r="J1721" s="64"/>
      <c r="K1721" s="87"/>
      <c r="L1721" s="82"/>
      <c r="M1721" s="83"/>
      <c r="N1721" s="84"/>
      <c r="O1721" s="85"/>
      <c r="P1721" s="7">
        <f t="shared" si="270"/>
        <v>1787</v>
      </c>
      <c r="Q1721" s="8"/>
    </row>
    <row r="1722" spans="1:17" s="9" customFormat="1" ht="16.5" thickTop="1" thickBot="1" x14ac:dyDescent="0.3">
      <c r="A1722" s="1"/>
      <c r="B1722" s="75"/>
      <c r="C1722" s="76"/>
      <c r="D1722" s="77"/>
      <c r="E1722" s="78"/>
      <c r="F1722" s="79"/>
      <c r="G1722" s="86"/>
      <c r="H1722" s="80"/>
      <c r="I1722" s="81"/>
      <c r="J1722" s="64"/>
      <c r="K1722" s="87"/>
      <c r="L1722" s="82"/>
      <c r="M1722" s="83"/>
      <c r="N1722" s="84"/>
      <c r="O1722" s="85"/>
      <c r="P1722" s="7">
        <f t="shared" si="270"/>
        <v>1788</v>
      </c>
      <c r="Q1722" s="8"/>
    </row>
    <row r="1723" spans="1:17" s="9" customFormat="1" ht="16.5" thickTop="1" thickBot="1" x14ac:dyDescent="0.3">
      <c r="A1723" s="1"/>
      <c r="B1723" s="75"/>
      <c r="C1723" s="76"/>
      <c r="D1723" s="77"/>
      <c r="E1723" s="78"/>
      <c r="F1723" s="79"/>
      <c r="G1723" s="86"/>
      <c r="H1723" s="80"/>
      <c r="I1723" s="81"/>
      <c r="J1723" s="64"/>
      <c r="K1723" s="87"/>
      <c r="L1723" s="82"/>
      <c r="M1723" s="83"/>
      <c r="N1723" s="84"/>
      <c r="O1723" s="85"/>
      <c r="P1723" s="7">
        <f t="shared" si="270"/>
        <v>1789</v>
      </c>
      <c r="Q1723" s="8"/>
    </row>
    <row r="1724" spans="1:17" s="9" customFormat="1" ht="16.5" thickTop="1" thickBot="1" x14ac:dyDescent="0.3">
      <c r="A1724" s="1"/>
      <c r="B1724" s="75"/>
      <c r="C1724" s="76"/>
      <c r="D1724" s="77"/>
      <c r="E1724" s="78"/>
      <c r="F1724" s="79"/>
      <c r="G1724" s="86"/>
      <c r="H1724" s="80"/>
      <c r="I1724" s="81"/>
      <c r="J1724" s="64"/>
      <c r="K1724" s="87"/>
      <c r="L1724" s="82"/>
      <c r="M1724" s="83"/>
      <c r="N1724" s="84"/>
      <c r="O1724" s="85"/>
      <c r="P1724" s="7">
        <f t="shared" si="270"/>
        <v>1790</v>
      </c>
      <c r="Q1724" s="8"/>
    </row>
    <row r="1725" spans="1:17" s="9" customFormat="1" ht="16.5" thickTop="1" thickBot="1" x14ac:dyDescent="0.3">
      <c r="A1725" s="1"/>
      <c r="B1725" s="75"/>
      <c r="C1725" s="76"/>
      <c r="D1725" s="77"/>
      <c r="E1725" s="78"/>
      <c r="F1725" s="79"/>
      <c r="G1725" s="86"/>
      <c r="H1725" s="80"/>
      <c r="I1725" s="81"/>
      <c r="J1725" s="64"/>
      <c r="K1725" s="87"/>
      <c r="L1725" s="82"/>
      <c r="M1725" s="83"/>
      <c r="N1725" s="84"/>
      <c r="O1725" s="85"/>
      <c r="P1725" s="7">
        <f t="shared" si="270"/>
        <v>1791</v>
      </c>
      <c r="Q1725" s="8"/>
    </row>
    <row r="1726" spans="1:17" s="9" customFormat="1" ht="16.5" thickTop="1" thickBot="1" x14ac:dyDescent="0.3">
      <c r="A1726" s="1"/>
      <c r="B1726" s="88"/>
      <c r="C1726" s="89"/>
      <c r="D1726" s="90"/>
      <c r="E1726" s="91"/>
      <c r="F1726" s="92"/>
      <c r="G1726" s="93"/>
      <c r="H1726" s="94"/>
      <c r="I1726" s="95"/>
      <c r="J1726" s="64"/>
      <c r="K1726" s="96"/>
      <c r="L1726" s="97"/>
      <c r="M1726" s="98"/>
      <c r="N1726" s="99"/>
      <c r="O1726" s="100"/>
      <c r="P1726" s="7">
        <f t="shared" si="270"/>
        <v>1792</v>
      </c>
      <c r="Q1726" s="8"/>
    </row>
    <row r="1727" spans="1:17" s="9" customFormat="1" ht="16.5" thickTop="1" thickBot="1" x14ac:dyDescent="0.3">
      <c r="A1727" s="1"/>
      <c r="B1727" s="101"/>
      <c r="C1727" s="101"/>
      <c r="D1727" s="101"/>
      <c r="E1727" s="101"/>
      <c r="F1727" s="101"/>
      <c r="G1727" s="101"/>
      <c r="H1727" s="102" t="s">
        <v>29</v>
      </c>
      <c r="I1727" s="103">
        <f>SUM(I1714:I1726)</f>
        <v>1.2490000000000001</v>
      </c>
      <c r="J1727" s="104"/>
      <c r="K1727" s="105">
        <f>SUM(K1714:K1726)</f>
        <v>7.2494050728423021E-2</v>
      </c>
      <c r="L1727" s="106"/>
      <c r="M1727" s="107"/>
      <c r="N1727" s="108"/>
      <c r="O1727" s="105">
        <f>SUM(O1714:O1726)</f>
        <v>0</v>
      </c>
      <c r="P1727" s="7">
        <f t="shared" si="270"/>
        <v>1793</v>
      </c>
      <c r="Q1727" s="8"/>
    </row>
    <row r="1728" spans="1:17" s="9" customFormat="1" ht="16.5" customHeight="1" thickTop="1" thickBot="1" x14ac:dyDescent="0.3">
      <c r="A1728" s="1"/>
      <c r="B1728" s="58" t="s">
        <v>30</v>
      </c>
      <c r="C1728" s="109"/>
      <c r="D1728" s="109"/>
      <c r="E1728" s="109"/>
      <c r="F1728" s="109"/>
      <c r="G1728" s="109"/>
      <c r="H1728" s="110"/>
      <c r="I1728" s="111"/>
      <c r="J1728" s="60"/>
      <c r="K1728" s="61" t="s">
        <v>14</v>
      </c>
      <c r="L1728" s="61" t="s">
        <v>15</v>
      </c>
      <c r="M1728" s="61" t="s">
        <v>16</v>
      </c>
      <c r="N1728" s="61" t="s">
        <v>17</v>
      </c>
      <c r="O1728" s="61" t="s">
        <v>18</v>
      </c>
      <c r="P1728" s="7">
        <f t="shared" si="270"/>
        <v>1794</v>
      </c>
      <c r="Q1728" s="8"/>
    </row>
    <row r="1729" spans="1:17" s="9" customFormat="1" ht="22.5" customHeight="1" thickTop="1" thickBot="1" x14ac:dyDescent="0.3">
      <c r="A1729" s="1"/>
      <c r="B1729" s="112" t="s">
        <v>31</v>
      </c>
      <c r="C1729" s="113"/>
      <c r="D1729" s="114"/>
      <c r="E1729" s="115" t="s">
        <v>20</v>
      </c>
      <c r="F1729" s="115" t="s">
        <v>32</v>
      </c>
      <c r="G1729" s="63" t="s">
        <v>33</v>
      </c>
      <c r="H1729" s="116" t="s">
        <v>23</v>
      </c>
      <c r="I1729" s="116" t="s">
        <v>34</v>
      </c>
      <c r="J1729" s="28"/>
      <c r="K1729" s="61"/>
      <c r="L1729" s="61"/>
      <c r="M1729" s="61"/>
      <c r="N1729" s="61"/>
      <c r="O1729" s="61"/>
      <c r="P1729" s="7">
        <f t="shared" si="270"/>
        <v>1795</v>
      </c>
      <c r="Q1729" s="8"/>
    </row>
    <row r="1730" spans="1:17" s="9" customFormat="1" ht="16.5" customHeight="1" thickTop="1" thickBot="1" x14ac:dyDescent="0.3">
      <c r="A1730" s="1" t="s">
        <v>36</v>
      </c>
      <c r="B1730" s="65" t="str">
        <f>INDEX([1]SUELDOS!$B$3:$O$294,MATCH('APUS2 (1001 - 1053)'!A1730,[1]SUELDOS!$B$3:$B$294,0),2)</f>
        <v>MAESTRO ELECTRICO/LINIERO/SUBESTACIONES</v>
      </c>
      <c r="C1730" s="66"/>
      <c r="D1730" s="67"/>
      <c r="E1730" s="68">
        <v>1</v>
      </c>
      <c r="F1730" s="68">
        <f>INDEX([1]SUELDOS!$B$3:$O$294,MATCH('APUS2 (1001 - 1053)'!A1730,[1]SUELDOS!$B$3:$B$294,0),10)</f>
        <v>4.75</v>
      </c>
      <c r="G1730" s="79">
        <f t="shared" ref="G1730:G1731" si="277">+E1730*F1730</f>
        <v>4.75</v>
      </c>
      <c r="H1730" s="69">
        <f>I1710</f>
        <v>1</v>
      </c>
      <c r="I1730" s="81">
        <f>(G1730*H1730)</f>
        <v>4.75</v>
      </c>
      <c r="J1730" s="64"/>
      <c r="K1730" s="70">
        <f t="shared" ref="K1730:K1731" si="278">((I1730*100%)/$I$1779)</f>
        <v>0.27569795112891055</v>
      </c>
      <c r="L1730" s="117">
        <f>INDEX([1]SUELDOS!$B$3:$O$294,MATCH('APUS2 (1001 - 1053)'!A1730,[1]SUELDOS!$B$3:$B$294,0),11)</f>
        <v>851230012</v>
      </c>
      <c r="M1730" s="118" t="str">
        <f>INDEX([1]SUELDOS!$B$3:$O$294,MATCH('APUS2 (1001 - 1053)'!A1730,[1]SUELDOS!$B$3:$B$294,0),12)</f>
        <v>NP</v>
      </c>
      <c r="N1730" s="119">
        <f>INDEX([1]SUELDOS!$B$3:$O$294,MATCH('APUS2 (1001 - 1053)'!A1730,[1]SUELDOS!$B$3:$B$294,0),13)</f>
        <v>0</v>
      </c>
      <c r="O1730" s="120">
        <f>INDEX([1]SUELDOS!$B$3:$O$294,MATCH('APUS2 (1001 - 1053)'!A1730,[1]SUELDOS!$B$3:$B$294,0),14)</f>
        <v>0</v>
      </c>
      <c r="P1730" s="7">
        <f t="shared" si="270"/>
        <v>1796</v>
      </c>
      <c r="Q1730" s="8">
        <f t="shared" ref="Q1730" si="279">+Q1714</f>
        <v>1779</v>
      </c>
    </row>
    <row r="1731" spans="1:17" s="9" customFormat="1" ht="16.5" customHeight="1" thickTop="1" thickBot="1" x14ac:dyDescent="0.3">
      <c r="A1731" s="1" t="s">
        <v>38</v>
      </c>
      <c r="B1731" s="75" t="str">
        <f>INDEX([1]SUELDOS!$B$3:$O$294,MATCH('APUS2 (1001 - 1053)'!A1731,[1]SUELDOS!$B$3:$B$294,0),2)</f>
        <v>PEON</v>
      </c>
      <c r="C1731" s="76"/>
      <c r="D1731" s="77"/>
      <c r="E1731" s="79">
        <v>1</v>
      </c>
      <c r="F1731" s="79">
        <f>INDEX([1]SUELDOS!$B$3:$O$294,MATCH('APUS2 (1001 - 1053)'!A1731,[1]SUELDOS!$B$3:$B$294,0),10)</f>
        <v>4.2300000000000004</v>
      </c>
      <c r="G1731" s="79">
        <f t="shared" si="277"/>
        <v>4.2300000000000004</v>
      </c>
      <c r="H1731" s="80">
        <f>I1710</f>
        <v>1</v>
      </c>
      <c r="I1731" s="81">
        <f>(G1731*H1731)</f>
        <v>4.2300000000000004</v>
      </c>
      <c r="J1731" s="64"/>
      <c r="K1731" s="70">
        <f t="shared" si="278"/>
        <v>0.24551628068953513</v>
      </c>
      <c r="L1731" s="82">
        <f>INDEX([1]SUELDOS!$B$3:$O$294,MATCH('APUS2 (1001 - 1053)'!A1731,[1]SUELDOS!$B$3:$B$294,0),11)</f>
        <v>851230012</v>
      </c>
      <c r="M1731" s="82" t="str">
        <f>INDEX([1]SUELDOS!$B$3:$O$294,MATCH('APUS2 (1001 - 1053)'!A1731,[1]SUELDOS!$B$3:$B$294,0),12)</f>
        <v>NP</v>
      </c>
      <c r="N1731" s="121">
        <f>INDEX([1]SUELDOS!$B$3:$O$294,MATCH('APUS2 (1001 - 1053)'!A1731,[1]SUELDOS!$B$3:$B$294,0),13)</f>
        <v>0</v>
      </c>
      <c r="O1731" s="85">
        <f>INDEX([1]SUELDOS!$B$3:$O$294,MATCH('APUS2 (1001 - 1053)'!A1731,[1]SUELDOS!$B$3:$B$294,0),14)</f>
        <v>0</v>
      </c>
      <c r="P1731" s="7">
        <f t="shared" si="270"/>
        <v>1797</v>
      </c>
      <c r="Q1731" s="8"/>
    </row>
    <row r="1732" spans="1:17" s="9" customFormat="1" ht="16.5" thickTop="1" thickBot="1" x14ac:dyDescent="0.3">
      <c r="A1732" s="1"/>
      <c r="B1732" s="75"/>
      <c r="C1732" s="76"/>
      <c r="D1732" s="77"/>
      <c r="E1732" s="79"/>
      <c r="F1732" s="79"/>
      <c r="G1732" s="79"/>
      <c r="H1732" s="80"/>
      <c r="I1732" s="81"/>
      <c r="J1732" s="64"/>
      <c r="K1732" s="70"/>
      <c r="L1732" s="82"/>
      <c r="M1732" s="82"/>
      <c r="N1732" s="121"/>
      <c r="O1732" s="85"/>
      <c r="P1732" s="7">
        <f t="shared" si="270"/>
        <v>1798</v>
      </c>
      <c r="Q1732" s="8"/>
    </row>
    <row r="1733" spans="1:17" s="9" customFormat="1" ht="16.5" thickTop="1" thickBot="1" x14ac:dyDescent="0.3">
      <c r="A1733" s="1"/>
      <c r="B1733" s="75"/>
      <c r="C1733" s="76"/>
      <c r="D1733" s="77"/>
      <c r="E1733" s="79"/>
      <c r="F1733" s="79"/>
      <c r="G1733" s="79"/>
      <c r="H1733" s="80"/>
      <c r="I1733" s="81"/>
      <c r="J1733" s="64"/>
      <c r="K1733" s="70"/>
      <c r="L1733" s="82"/>
      <c r="M1733" s="82"/>
      <c r="N1733" s="121"/>
      <c r="O1733" s="85"/>
      <c r="P1733" s="7">
        <f t="shared" si="270"/>
        <v>1799</v>
      </c>
      <c r="Q1733" s="8"/>
    </row>
    <row r="1734" spans="1:17" s="9" customFormat="1" ht="16.5" thickTop="1" thickBot="1" x14ac:dyDescent="0.3">
      <c r="A1734" s="1"/>
      <c r="B1734" s="75"/>
      <c r="C1734" s="76"/>
      <c r="D1734" s="77"/>
      <c r="E1734" s="79"/>
      <c r="F1734" s="79"/>
      <c r="G1734" s="79"/>
      <c r="H1734" s="80"/>
      <c r="I1734" s="81"/>
      <c r="J1734" s="64"/>
      <c r="K1734" s="70"/>
      <c r="L1734" s="82"/>
      <c r="M1734" s="82"/>
      <c r="N1734" s="121"/>
      <c r="O1734" s="85"/>
      <c r="P1734" s="7">
        <f t="shared" si="270"/>
        <v>1800</v>
      </c>
      <c r="Q1734" s="8"/>
    </row>
    <row r="1735" spans="1:17" s="9" customFormat="1" ht="16.5" thickTop="1" thickBot="1" x14ac:dyDescent="0.3">
      <c r="A1735" s="1"/>
      <c r="B1735" s="75"/>
      <c r="C1735" s="76"/>
      <c r="D1735" s="77"/>
      <c r="E1735" s="79"/>
      <c r="F1735" s="79"/>
      <c r="G1735" s="79"/>
      <c r="H1735" s="80"/>
      <c r="I1735" s="81"/>
      <c r="J1735" s="64"/>
      <c r="K1735" s="70"/>
      <c r="L1735" s="82"/>
      <c r="M1735" s="82"/>
      <c r="N1735" s="121"/>
      <c r="O1735" s="85"/>
      <c r="P1735" s="7">
        <f t="shared" si="270"/>
        <v>1801</v>
      </c>
      <c r="Q1735" s="8"/>
    </row>
    <row r="1736" spans="1:17" s="9" customFormat="1" ht="16.5" thickTop="1" thickBot="1" x14ac:dyDescent="0.3">
      <c r="A1736" s="1"/>
      <c r="B1736" s="75"/>
      <c r="C1736" s="76"/>
      <c r="D1736" s="77"/>
      <c r="E1736" s="78"/>
      <c r="F1736" s="79"/>
      <c r="G1736" s="79"/>
      <c r="H1736" s="80"/>
      <c r="I1736" s="81"/>
      <c r="J1736" s="64"/>
      <c r="K1736" s="70"/>
      <c r="L1736" s="82"/>
      <c r="M1736" s="82"/>
      <c r="N1736" s="121"/>
      <c r="O1736" s="85"/>
      <c r="P1736" s="7">
        <f t="shared" si="270"/>
        <v>1802</v>
      </c>
      <c r="Q1736" s="8"/>
    </row>
    <row r="1737" spans="1:17" s="9" customFormat="1" ht="16.5" thickTop="1" thickBot="1" x14ac:dyDescent="0.3">
      <c r="A1737" s="1"/>
      <c r="B1737" s="75"/>
      <c r="C1737" s="76"/>
      <c r="D1737" s="77"/>
      <c r="E1737" s="78"/>
      <c r="F1737" s="79"/>
      <c r="G1737" s="79"/>
      <c r="H1737" s="80"/>
      <c r="I1737" s="81"/>
      <c r="J1737" s="64"/>
      <c r="K1737" s="87"/>
      <c r="L1737" s="82"/>
      <c r="M1737" s="82"/>
      <c r="N1737" s="121"/>
      <c r="O1737" s="85"/>
      <c r="P1737" s="7">
        <f t="shared" si="270"/>
        <v>1803</v>
      </c>
      <c r="Q1737" s="8"/>
    </row>
    <row r="1738" spans="1:17" s="9" customFormat="1" ht="16.5" thickTop="1" thickBot="1" x14ac:dyDescent="0.3">
      <c r="A1738" s="1"/>
      <c r="B1738" s="75"/>
      <c r="C1738" s="76"/>
      <c r="D1738" s="77"/>
      <c r="E1738" s="78"/>
      <c r="F1738" s="79"/>
      <c r="G1738" s="79"/>
      <c r="H1738" s="80"/>
      <c r="I1738" s="81"/>
      <c r="J1738" s="64"/>
      <c r="K1738" s="87"/>
      <c r="L1738" s="82"/>
      <c r="M1738" s="82"/>
      <c r="N1738" s="121"/>
      <c r="O1738" s="85"/>
      <c r="P1738" s="7">
        <f t="shared" si="270"/>
        <v>1804</v>
      </c>
      <c r="Q1738" s="8"/>
    </row>
    <row r="1739" spans="1:17" s="9" customFormat="1" ht="16.5" thickTop="1" thickBot="1" x14ac:dyDescent="0.3">
      <c r="A1739" s="1"/>
      <c r="B1739" s="75"/>
      <c r="C1739" s="76"/>
      <c r="D1739" s="77"/>
      <c r="E1739" s="78"/>
      <c r="F1739" s="79"/>
      <c r="G1739" s="79"/>
      <c r="H1739" s="80"/>
      <c r="I1739" s="81"/>
      <c r="J1739" s="64"/>
      <c r="K1739" s="87"/>
      <c r="L1739" s="82"/>
      <c r="M1739" s="82"/>
      <c r="N1739" s="121"/>
      <c r="O1739" s="85"/>
      <c r="P1739" s="7">
        <f t="shared" si="270"/>
        <v>1805</v>
      </c>
      <c r="Q1739" s="8"/>
    </row>
    <row r="1740" spans="1:17" s="9" customFormat="1" ht="16.5" thickTop="1" thickBot="1" x14ac:dyDescent="0.3">
      <c r="A1740" s="1"/>
      <c r="B1740" s="75"/>
      <c r="C1740" s="76"/>
      <c r="D1740" s="77"/>
      <c r="E1740" s="78"/>
      <c r="F1740" s="79"/>
      <c r="G1740" s="79"/>
      <c r="H1740" s="80"/>
      <c r="I1740" s="81"/>
      <c r="J1740" s="64"/>
      <c r="K1740" s="87"/>
      <c r="L1740" s="82"/>
      <c r="M1740" s="82"/>
      <c r="N1740" s="121"/>
      <c r="O1740" s="85"/>
      <c r="P1740" s="7">
        <f t="shared" si="270"/>
        <v>1806</v>
      </c>
      <c r="Q1740" s="8"/>
    </row>
    <row r="1741" spans="1:17" s="9" customFormat="1" ht="16.5" thickTop="1" thickBot="1" x14ac:dyDescent="0.3">
      <c r="A1741" s="1"/>
      <c r="B1741" s="75"/>
      <c r="C1741" s="76"/>
      <c r="D1741" s="77"/>
      <c r="E1741" s="78"/>
      <c r="F1741" s="79"/>
      <c r="G1741" s="79"/>
      <c r="H1741" s="80"/>
      <c r="I1741" s="81"/>
      <c r="J1741" s="64"/>
      <c r="K1741" s="87"/>
      <c r="L1741" s="82"/>
      <c r="M1741" s="82"/>
      <c r="N1741" s="121"/>
      <c r="O1741" s="85"/>
      <c r="P1741" s="7">
        <f t="shared" si="270"/>
        <v>1807</v>
      </c>
      <c r="Q1741" s="8"/>
    </row>
    <row r="1742" spans="1:17" s="9" customFormat="1" ht="16.5" thickTop="1" thickBot="1" x14ac:dyDescent="0.3">
      <c r="A1742" s="1"/>
      <c r="B1742" s="122" t="s">
        <v>26</v>
      </c>
      <c r="C1742" s="123"/>
      <c r="D1742" s="124"/>
      <c r="E1742" s="91" t="s">
        <v>26</v>
      </c>
      <c r="F1742" s="125" t="s">
        <v>26</v>
      </c>
      <c r="G1742" s="126" t="s">
        <v>26</v>
      </c>
      <c r="H1742" s="94" t="s">
        <v>26</v>
      </c>
      <c r="I1742" s="127" t="s">
        <v>26</v>
      </c>
      <c r="J1742" s="64"/>
      <c r="K1742" s="96" t="s">
        <v>26</v>
      </c>
      <c r="L1742" s="97" t="s">
        <v>26</v>
      </c>
      <c r="M1742" s="98" t="s">
        <v>26</v>
      </c>
      <c r="N1742" s="99" t="s">
        <v>26</v>
      </c>
      <c r="O1742" s="100" t="s">
        <v>26</v>
      </c>
      <c r="P1742" s="7">
        <f t="shared" si="270"/>
        <v>1808</v>
      </c>
      <c r="Q1742" s="8"/>
    </row>
    <row r="1743" spans="1:17" s="9" customFormat="1" ht="16.5" thickTop="1" thickBot="1" x14ac:dyDescent="0.3">
      <c r="A1743" s="1"/>
      <c r="B1743" s="101"/>
      <c r="C1743" s="101"/>
      <c r="D1743" s="101"/>
      <c r="E1743" s="101"/>
      <c r="F1743" s="101"/>
      <c r="G1743" s="101"/>
      <c r="H1743" s="128" t="s">
        <v>39</v>
      </c>
      <c r="I1743" s="103">
        <f>SUM(I1730:I1742)</f>
        <v>8.98</v>
      </c>
      <c r="J1743" s="104"/>
      <c r="K1743" s="105">
        <f>SUM(K1730:K1742)</f>
        <v>0.52121423181844562</v>
      </c>
      <c r="L1743" s="106"/>
      <c r="M1743" s="107"/>
      <c r="N1743" s="108"/>
      <c r="O1743" s="105">
        <f>SUM(O1730:O1742)</f>
        <v>0</v>
      </c>
      <c r="P1743" s="7">
        <f t="shared" si="270"/>
        <v>1809</v>
      </c>
      <c r="Q1743" s="8"/>
    </row>
    <row r="1744" spans="1:17" s="9" customFormat="1" ht="16.5" customHeight="1" thickTop="1" thickBot="1" x14ac:dyDescent="0.3">
      <c r="A1744" s="1"/>
      <c r="B1744" s="58" t="s">
        <v>40</v>
      </c>
      <c r="C1744" s="109"/>
      <c r="D1744" s="109"/>
      <c r="E1744" s="109"/>
      <c r="F1744" s="109"/>
      <c r="G1744" s="109"/>
      <c r="H1744" s="110"/>
      <c r="I1744" s="111"/>
      <c r="J1744" s="60"/>
      <c r="K1744" s="61" t="s">
        <v>14</v>
      </c>
      <c r="L1744" s="61" t="s">
        <v>15</v>
      </c>
      <c r="M1744" s="61" t="s">
        <v>16</v>
      </c>
      <c r="N1744" s="61" t="s">
        <v>17</v>
      </c>
      <c r="O1744" s="61" t="s">
        <v>18</v>
      </c>
      <c r="P1744" s="7">
        <f t="shared" si="270"/>
        <v>1810</v>
      </c>
      <c r="Q1744" s="8"/>
    </row>
    <row r="1745" spans="1:17" s="9" customFormat="1" ht="22.5" thickTop="1" thickBot="1" x14ac:dyDescent="0.3">
      <c r="A1745" s="1"/>
      <c r="B1745" s="112" t="s">
        <v>41</v>
      </c>
      <c r="C1745" s="113"/>
      <c r="D1745" s="113"/>
      <c r="E1745" s="114"/>
      <c r="F1745" s="63" t="s">
        <v>42</v>
      </c>
      <c r="G1745" s="63" t="s">
        <v>20</v>
      </c>
      <c r="H1745" s="63" t="s">
        <v>34</v>
      </c>
      <c r="I1745" s="63" t="s">
        <v>24</v>
      </c>
      <c r="J1745" s="28"/>
      <c r="K1745" s="61"/>
      <c r="L1745" s="61"/>
      <c r="M1745" s="61"/>
      <c r="N1745" s="61"/>
      <c r="O1745" s="61"/>
      <c r="P1745" s="7">
        <f t="shared" si="270"/>
        <v>1811</v>
      </c>
      <c r="Q1745" s="8"/>
    </row>
    <row r="1746" spans="1:17" s="9" customFormat="1" ht="15.75" customHeight="1" thickTop="1" x14ac:dyDescent="0.25">
      <c r="A1746" s="1" t="s">
        <v>118</v>
      </c>
      <c r="B1746" s="129" t="str">
        <f>INDEX('[1]MATERIAL-TRANSPORTE'!$A$3:$K$1016,MATCH('APUS2 (1001 - 1053)'!A1746,'[1]MATERIAL-TRANSPORTE'!$A$3:$A$1016,0),2)</f>
        <v>PATCH CORDS LC MONOMODO DUPLEX</v>
      </c>
      <c r="C1746" s="130"/>
      <c r="D1746" s="130"/>
      <c r="E1746" s="131"/>
      <c r="F1746" s="132" t="str">
        <f>INDEX('[1]MATERIAL-TRANSPORTE'!$A$3:$K$1016,MATCH('APUS2 (1001 - 1053)'!A1746,'[1]MATERIAL-TRANSPORTE'!$A$3:$A$1016,0),6)</f>
        <v>u</v>
      </c>
      <c r="G1746" s="80">
        <v>1</v>
      </c>
      <c r="H1746" s="80">
        <f>INDEX('[1]MATERIAL-TRANSPORTE'!$A$3:$K$1016,MATCH('APUS2 (1001 - 1053)'!A1746,'[1]MATERIAL-TRANSPORTE'!$A$3:$A$1016,0),7)</f>
        <v>7</v>
      </c>
      <c r="I1746" s="81">
        <f>(G1746*H1746)</f>
        <v>7</v>
      </c>
      <c r="J1746" s="64"/>
      <c r="K1746" s="70">
        <f>((I1746*100%)/$I$1779)</f>
        <v>0.40629171745313136</v>
      </c>
      <c r="L1746" s="82" t="str">
        <f>INDEX('[1]MATERIAL-TRANSPORTE'!$A$3:$K$1016,MATCH('APUS2 (1001 - 1053)'!A1746,'[1]MATERIAL-TRANSPORTE'!$A$3:$A$1016,0),8)</f>
        <v>452800044</v>
      </c>
      <c r="M1746" s="83" t="str">
        <f>INDEX('[1]MATERIAL-TRANSPORTE'!$A$3:$K$1016,MATCH('APUS2 (1001 - 1053)'!A1746,'[1]MATERIAL-TRANSPORTE'!$A$3:$A$1016,0),9)</f>
        <v>NP</v>
      </c>
      <c r="N1746" s="84">
        <f>INDEX('[1]MATERIAL-TRANSPORTE'!$A$3:$K$1016,MATCH('APUS2 (1001 - 1053)'!A1746,'[1]MATERIAL-TRANSPORTE'!$A$3:$A$1016,0),10)</f>
        <v>0</v>
      </c>
      <c r="O1746" s="85">
        <f>INDEX('[1]MATERIAL-TRANSPORTE'!$A$3:$K$1016,MATCH('APUS2 (1001 - 1053)'!A1746,'[1]MATERIAL-TRANSPORTE'!$A$3:$A$1016,0),11)</f>
        <v>0</v>
      </c>
      <c r="P1746" s="7">
        <f t="shared" si="270"/>
        <v>1812</v>
      </c>
      <c r="Q1746" s="8">
        <f t="shared" ref="Q1746" si="280">+Q1730</f>
        <v>1779</v>
      </c>
    </row>
    <row r="1747" spans="1:17" s="9" customFormat="1" x14ac:dyDescent="0.25">
      <c r="A1747" s="1"/>
      <c r="B1747" s="129"/>
      <c r="C1747" s="130"/>
      <c r="D1747" s="130"/>
      <c r="E1747" s="131"/>
      <c r="F1747" s="132"/>
      <c r="G1747" s="80"/>
      <c r="H1747" s="80"/>
      <c r="I1747" s="81"/>
      <c r="J1747" s="64"/>
      <c r="K1747" s="87"/>
      <c r="L1747" s="82"/>
      <c r="M1747" s="83"/>
      <c r="N1747" s="84"/>
      <c r="O1747" s="85"/>
      <c r="P1747" s="7">
        <f t="shared" si="270"/>
        <v>1813</v>
      </c>
      <c r="Q1747" s="8"/>
    </row>
    <row r="1748" spans="1:17" s="9" customFormat="1" x14ac:dyDescent="0.25">
      <c r="A1748" s="1"/>
      <c r="B1748" s="129"/>
      <c r="C1748" s="130"/>
      <c r="D1748" s="130"/>
      <c r="E1748" s="131"/>
      <c r="F1748" s="132"/>
      <c r="G1748" s="80"/>
      <c r="H1748" s="80"/>
      <c r="I1748" s="81"/>
      <c r="J1748" s="64"/>
      <c r="K1748" s="87"/>
      <c r="L1748" s="82"/>
      <c r="M1748" s="83"/>
      <c r="N1748" s="84"/>
      <c r="O1748" s="85"/>
      <c r="P1748" s="7">
        <f t="shared" si="270"/>
        <v>1814</v>
      </c>
      <c r="Q1748" s="8"/>
    </row>
    <row r="1749" spans="1:17" s="9" customFormat="1" x14ac:dyDescent="0.25">
      <c r="A1749" s="1"/>
      <c r="B1749" s="129"/>
      <c r="C1749" s="130"/>
      <c r="D1749" s="130"/>
      <c r="E1749" s="131"/>
      <c r="F1749" s="132"/>
      <c r="G1749" s="80"/>
      <c r="H1749" s="80"/>
      <c r="I1749" s="81"/>
      <c r="J1749" s="64"/>
      <c r="K1749" s="87"/>
      <c r="L1749" s="82"/>
      <c r="M1749" s="83"/>
      <c r="N1749" s="84"/>
      <c r="O1749" s="85"/>
      <c r="P1749" s="7">
        <f t="shared" si="270"/>
        <v>1815</v>
      </c>
      <c r="Q1749" s="8"/>
    </row>
    <row r="1750" spans="1:17" s="9" customFormat="1" x14ac:dyDescent="0.25">
      <c r="A1750" s="1"/>
      <c r="B1750" s="129"/>
      <c r="C1750" s="130"/>
      <c r="D1750" s="130"/>
      <c r="E1750" s="131"/>
      <c r="F1750" s="132"/>
      <c r="G1750" s="80"/>
      <c r="H1750" s="80"/>
      <c r="I1750" s="81"/>
      <c r="J1750" s="64"/>
      <c r="K1750" s="87"/>
      <c r="L1750" s="82"/>
      <c r="M1750" s="83"/>
      <c r="N1750" s="84"/>
      <c r="O1750" s="85"/>
      <c r="P1750" s="7">
        <f t="shared" si="270"/>
        <v>1816</v>
      </c>
      <c r="Q1750" s="8"/>
    </row>
    <row r="1751" spans="1:17" s="9" customFormat="1" x14ac:dyDescent="0.25">
      <c r="A1751" s="1"/>
      <c r="B1751" s="129"/>
      <c r="C1751" s="130"/>
      <c r="D1751" s="130"/>
      <c r="E1751" s="131"/>
      <c r="F1751" s="132"/>
      <c r="G1751" s="80"/>
      <c r="H1751" s="80"/>
      <c r="I1751" s="81"/>
      <c r="J1751" s="64"/>
      <c r="K1751" s="87"/>
      <c r="L1751" s="82"/>
      <c r="M1751" s="83"/>
      <c r="N1751" s="84"/>
      <c r="O1751" s="85"/>
      <c r="P1751" s="7">
        <f t="shared" si="270"/>
        <v>1817</v>
      </c>
      <c r="Q1751" s="8"/>
    </row>
    <row r="1752" spans="1:17" s="9" customFormat="1" x14ac:dyDescent="0.25">
      <c r="A1752" s="1"/>
      <c r="B1752" s="129"/>
      <c r="C1752" s="130"/>
      <c r="D1752" s="130"/>
      <c r="E1752" s="131"/>
      <c r="F1752" s="132"/>
      <c r="G1752" s="80"/>
      <c r="H1752" s="80"/>
      <c r="I1752" s="81"/>
      <c r="J1752" s="64"/>
      <c r="K1752" s="87"/>
      <c r="L1752" s="82"/>
      <c r="M1752" s="83"/>
      <c r="N1752" s="84"/>
      <c r="O1752" s="85"/>
      <c r="P1752" s="7">
        <f t="shared" si="270"/>
        <v>1818</v>
      </c>
      <c r="Q1752" s="8"/>
    </row>
    <row r="1753" spans="1:17" s="9" customFormat="1" x14ac:dyDescent="0.25">
      <c r="A1753" s="1"/>
      <c r="B1753" s="129"/>
      <c r="C1753" s="130"/>
      <c r="D1753" s="130"/>
      <c r="E1753" s="131"/>
      <c r="F1753" s="132"/>
      <c r="G1753" s="80"/>
      <c r="H1753" s="80"/>
      <c r="I1753" s="81"/>
      <c r="J1753" s="64"/>
      <c r="K1753" s="87"/>
      <c r="L1753" s="82"/>
      <c r="M1753" s="83"/>
      <c r="N1753" s="84"/>
      <c r="O1753" s="85"/>
      <c r="P1753" s="7">
        <f t="shared" si="270"/>
        <v>1819</v>
      </c>
      <c r="Q1753" s="8"/>
    </row>
    <row r="1754" spans="1:17" s="9" customFormat="1" x14ac:dyDescent="0.25">
      <c r="A1754" s="1"/>
      <c r="B1754" s="129"/>
      <c r="C1754" s="130"/>
      <c r="D1754" s="130"/>
      <c r="E1754" s="131"/>
      <c r="F1754" s="132"/>
      <c r="G1754" s="80"/>
      <c r="H1754" s="80"/>
      <c r="I1754" s="81"/>
      <c r="J1754" s="64"/>
      <c r="K1754" s="87"/>
      <c r="L1754" s="82"/>
      <c r="M1754" s="83"/>
      <c r="N1754" s="84"/>
      <c r="O1754" s="85"/>
      <c r="P1754" s="7">
        <f t="shared" si="270"/>
        <v>1820</v>
      </c>
      <c r="Q1754" s="8"/>
    </row>
    <row r="1755" spans="1:17" s="9" customFormat="1" x14ac:dyDescent="0.25">
      <c r="A1755" s="1"/>
      <c r="B1755" s="129"/>
      <c r="C1755" s="130"/>
      <c r="D1755" s="130"/>
      <c r="E1755" s="131"/>
      <c r="F1755" s="132"/>
      <c r="G1755" s="80"/>
      <c r="H1755" s="80"/>
      <c r="I1755" s="81"/>
      <c r="J1755" s="64"/>
      <c r="K1755" s="87"/>
      <c r="L1755" s="82"/>
      <c r="M1755" s="83"/>
      <c r="N1755" s="84"/>
      <c r="O1755" s="85"/>
      <c r="P1755" s="7">
        <f t="shared" si="270"/>
        <v>1821</v>
      </c>
      <c r="Q1755" s="8"/>
    </row>
    <row r="1756" spans="1:17" s="9" customFormat="1" x14ac:dyDescent="0.25">
      <c r="A1756" s="1"/>
      <c r="B1756" s="129"/>
      <c r="C1756" s="130"/>
      <c r="D1756" s="130"/>
      <c r="E1756" s="131"/>
      <c r="F1756" s="132"/>
      <c r="G1756" s="80"/>
      <c r="H1756" s="80"/>
      <c r="I1756" s="81"/>
      <c r="J1756" s="64"/>
      <c r="K1756" s="87"/>
      <c r="L1756" s="82"/>
      <c r="M1756" s="83"/>
      <c r="N1756" s="84"/>
      <c r="O1756" s="85"/>
      <c r="P1756" s="7">
        <f t="shared" si="270"/>
        <v>1822</v>
      </c>
      <c r="Q1756" s="8"/>
    </row>
    <row r="1757" spans="1:17" s="9" customFormat="1" x14ac:dyDescent="0.25">
      <c r="A1757" s="1"/>
      <c r="B1757" s="129"/>
      <c r="C1757" s="130"/>
      <c r="D1757" s="130"/>
      <c r="E1757" s="131"/>
      <c r="F1757" s="132"/>
      <c r="G1757" s="80"/>
      <c r="H1757" s="80"/>
      <c r="I1757" s="81"/>
      <c r="J1757" s="64"/>
      <c r="K1757" s="87"/>
      <c r="L1757" s="82"/>
      <c r="M1757" s="83"/>
      <c r="N1757" s="84"/>
      <c r="O1757" s="85"/>
      <c r="P1757" s="7">
        <f t="shared" ref="P1757:P1820" si="281">+P1756+1</f>
        <v>1823</v>
      </c>
      <c r="Q1757" s="8"/>
    </row>
    <row r="1758" spans="1:17" s="9" customFormat="1" x14ac:dyDescent="0.25">
      <c r="A1758" s="1"/>
      <c r="B1758" s="129"/>
      <c r="C1758" s="130"/>
      <c r="D1758" s="130"/>
      <c r="E1758" s="131"/>
      <c r="F1758" s="132"/>
      <c r="G1758" s="80"/>
      <c r="H1758" s="80"/>
      <c r="I1758" s="81"/>
      <c r="J1758" s="64"/>
      <c r="K1758" s="87"/>
      <c r="L1758" s="82"/>
      <c r="M1758" s="83"/>
      <c r="N1758" s="84"/>
      <c r="O1758" s="85"/>
      <c r="P1758" s="7">
        <f t="shared" si="281"/>
        <v>1824</v>
      </c>
      <c r="Q1758" s="8"/>
    </row>
    <row r="1759" spans="1:17" s="9" customFormat="1" x14ac:dyDescent="0.25">
      <c r="A1759" s="1"/>
      <c r="B1759" s="129"/>
      <c r="C1759" s="130"/>
      <c r="D1759" s="130"/>
      <c r="E1759" s="131"/>
      <c r="F1759" s="132"/>
      <c r="G1759" s="80"/>
      <c r="H1759" s="80"/>
      <c r="I1759" s="81"/>
      <c r="J1759" s="64"/>
      <c r="K1759" s="87"/>
      <c r="L1759" s="82"/>
      <c r="M1759" s="83"/>
      <c r="N1759" s="84"/>
      <c r="O1759" s="85"/>
      <c r="P1759" s="7">
        <f t="shared" si="281"/>
        <v>1825</v>
      </c>
      <c r="Q1759" s="8"/>
    </row>
    <row r="1760" spans="1:17" s="9" customFormat="1" x14ac:dyDescent="0.25">
      <c r="A1760" s="1"/>
      <c r="B1760" s="129"/>
      <c r="C1760" s="130"/>
      <c r="D1760" s="130"/>
      <c r="E1760" s="131"/>
      <c r="F1760" s="132"/>
      <c r="G1760" s="80"/>
      <c r="H1760" s="80"/>
      <c r="I1760" s="81"/>
      <c r="J1760" s="64"/>
      <c r="K1760" s="87"/>
      <c r="L1760" s="82"/>
      <c r="M1760" s="83"/>
      <c r="N1760" s="84"/>
      <c r="O1760" s="85"/>
      <c r="P1760" s="7">
        <f t="shared" si="281"/>
        <v>1826</v>
      </c>
      <c r="Q1760" s="8"/>
    </row>
    <row r="1761" spans="1:17" s="9" customFormat="1" x14ac:dyDescent="0.25">
      <c r="A1761" s="1"/>
      <c r="B1761" s="129"/>
      <c r="C1761" s="130"/>
      <c r="D1761" s="130"/>
      <c r="E1761" s="131"/>
      <c r="F1761" s="132"/>
      <c r="G1761" s="80"/>
      <c r="H1761" s="80"/>
      <c r="I1761" s="81"/>
      <c r="J1761" s="64"/>
      <c r="K1761" s="87"/>
      <c r="L1761" s="82"/>
      <c r="M1761" s="83"/>
      <c r="N1761" s="84"/>
      <c r="O1761" s="85"/>
      <c r="P1761" s="7">
        <f t="shared" si="281"/>
        <v>1827</v>
      </c>
      <c r="Q1761" s="8"/>
    </row>
    <row r="1762" spans="1:17" s="9" customFormat="1" x14ac:dyDescent="0.25">
      <c r="A1762" s="1"/>
      <c r="B1762" s="129"/>
      <c r="C1762" s="130"/>
      <c r="D1762" s="130"/>
      <c r="E1762" s="131"/>
      <c r="F1762" s="132"/>
      <c r="G1762" s="80"/>
      <c r="H1762" s="80"/>
      <c r="I1762" s="81"/>
      <c r="J1762" s="64"/>
      <c r="K1762" s="87"/>
      <c r="L1762" s="82"/>
      <c r="M1762" s="83"/>
      <c r="N1762" s="84"/>
      <c r="O1762" s="85"/>
      <c r="P1762" s="7">
        <f t="shared" si="281"/>
        <v>1828</v>
      </c>
      <c r="Q1762" s="8"/>
    </row>
    <row r="1763" spans="1:17" s="9" customFormat="1" x14ac:dyDescent="0.25">
      <c r="A1763" s="1"/>
      <c r="B1763" s="129" t="s">
        <v>26</v>
      </c>
      <c r="C1763" s="130"/>
      <c r="D1763" s="130"/>
      <c r="E1763" s="131"/>
      <c r="F1763" s="132" t="s">
        <v>26</v>
      </c>
      <c r="G1763" s="80" t="s">
        <v>26</v>
      </c>
      <c r="H1763" s="80" t="s">
        <v>26</v>
      </c>
      <c r="I1763" s="81" t="s">
        <v>26</v>
      </c>
      <c r="J1763" s="64"/>
      <c r="K1763" s="87" t="s">
        <v>26</v>
      </c>
      <c r="L1763" s="82" t="s">
        <v>26</v>
      </c>
      <c r="M1763" s="83" t="s">
        <v>26</v>
      </c>
      <c r="N1763" s="84" t="s">
        <v>26</v>
      </c>
      <c r="O1763" s="85" t="s">
        <v>26</v>
      </c>
      <c r="P1763" s="7">
        <f t="shared" si="281"/>
        <v>1829</v>
      </c>
      <c r="Q1763" s="8"/>
    </row>
    <row r="1764" spans="1:17" s="9" customFormat="1" x14ac:dyDescent="0.25">
      <c r="A1764" s="1"/>
      <c r="B1764" s="129" t="s">
        <v>26</v>
      </c>
      <c r="C1764" s="130"/>
      <c r="D1764" s="130"/>
      <c r="E1764" s="131"/>
      <c r="F1764" s="132" t="s">
        <v>26</v>
      </c>
      <c r="G1764" s="80" t="s">
        <v>26</v>
      </c>
      <c r="H1764" s="80" t="s">
        <v>26</v>
      </c>
      <c r="I1764" s="81" t="s">
        <v>26</v>
      </c>
      <c r="J1764" s="64"/>
      <c r="K1764" s="87" t="s">
        <v>26</v>
      </c>
      <c r="L1764" s="82" t="s">
        <v>26</v>
      </c>
      <c r="M1764" s="83" t="s">
        <v>26</v>
      </c>
      <c r="N1764" s="84" t="s">
        <v>26</v>
      </c>
      <c r="O1764" s="85" t="s">
        <v>26</v>
      </c>
      <c r="P1764" s="7">
        <f t="shared" si="281"/>
        <v>1830</v>
      </c>
      <c r="Q1764" s="8"/>
    </row>
    <row r="1765" spans="1:17" s="9" customFormat="1" x14ac:dyDescent="0.25">
      <c r="A1765" s="1"/>
      <c r="B1765" s="129" t="s">
        <v>26</v>
      </c>
      <c r="C1765" s="130"/>
      <c r="D1765" s="130"/>
      <c r="E1765" s="131"/>
      <c r="F1765" s="132" t="s">
        <v>26</v>
      </c>
      <c r="G1765" s="80" t="s">
        <v>26</v>
      </c>
      <c r="H1765" s="80" t="s">
        <v>26</v>
      </c>
      <c r="I1765" s="81" t="s">
        <v>26</v>
      </c>
      <c r="J1765" s="64"/>
      <c r="K1765" s="87" t="s">
        <v>26</v>
      </c>
      <c r="L1765" s="82" t="s">
        <v>26</v>
      </c>
      <c r="M1765" s="83" t="s">
        <v>26</v>
      </c>
      <c r="N1765" s="84" t="s">
        <v>26</v>
      </c>
      <c r="O1765" s="85" t="s">
        <v>26</v>
      </c>
      <c r="P1765" s="7">
        <f t="shared" si="281"/>
        <v>1831</v>
      </c>
      <c r="Q1765" s="8"/>
    </row>
    <row r="1766" spans="1:17" s="9" customFormat="1" x14ac:dyDescent="0.25">
      <c r="A1766" s="1"/>
      <c r="B1766" s="129" t="s">
        <v>26</v>
      </c>
      <c r="C1766" s="130"/>
      <c r="D1766" s="130"/>
      <c r="E1766" s="131"/>
      <c r="F1766" s="132" t="s">
        <v>26</v>
      </c>
      <c r="G1766" s="80" t="s">
        <v>26</v>
      </c>
      <c r="H1766" s="80" t="s">
        <v>26</v>
      </c>
      <c r="I1766" s="81" t="s">
        <v>26</v>
      </c>
      <c r="J1766" s="64"/>
      <c r="K1766" s="87" t="s">
        <v>26</v>
      </c>
      <c r="L1766" s="82" t="s">
        <v>26</v>
      </c>
      <c r="M1766" s="83" t="s">
        <v>26</v>
      </c>
      <c r="N1766" s="84" t="s">
        <v>26</v>
      </c>
      <c r="O1766" s="85" t="s">
        <v>26</v>
      </c>
      <c r="P1766" s="7">
        <f t="shared" si="281"/>
        <v>1832</v>
      </c>
      <c r="Q1766" s="8"/>
    </row>
    <row r="1767" spans="1:17" s="9" customFormat="1" x14ac:dyDescent="0.25">
      <c r="A1767" s="1"/>
      <c r="B1767" s="129" t="s">
        <v>26</v>
      </c>
      <c r="C1767" s="130"/>
      <c r="D1767" s="130"/>
      <c r="E1767" s="131"/>
      <c r="F1767" s="132" t="s">
        <v>26</v>
      </c>
      <c r="G1767" s="80" t="s">
        <v>26</v>
      </c>
      <c r="H1767" s="80" t="s">
        <v>26</v>
      </c>
      <c r="I1767" s="81" t="s">
        <v>26</v>
      </c>
      <c r="J1767" s="64"/>
      <c r="K1767" s="87" t="s">
        <v>26</v>
      </c>
      <c r="L1767" s="82" t="s">
        <v>26</v>
      </c>
      <c r="M1767" s="83" t="s">
        <v>26</v>
      </c>
      <c r="N1767" s="84" t="s">
        <v>26</v>
      </c>
      <c r="O1767" s="85" t="s">
        <v>26</v>
      </c>
      <c r="P1767" s="7">
        <f t="shared" si="281"/>
        <v>1833</v>
      </c>
      <c r="Q1767" s="8"/>
    </row>
    <row r="1768" spans="1:17" s="9" customFormat="1" x14ac:dyDescent="0.25">
      <c r="A1768" s="1"/>
      <c r="B1768" s="129" t="s">
        <v>26</v>
      </c>
      <c r="C1768" s="130"/>
      <c r="D1768" s="130"/>
      <c r="E1768" s="131"/>
      <c r="F1768" s="132" t="s">
        <v>26</v>
      </c>
      <c r="G1768" s="80" t="s">
        <v>26</v>
      </c>
      <c r="H1768" s="80" t="s">
        <v>26</v>
      </c>
      <c r="I1768" s="81" t="s">
        <v>26</v>
      </c>
      <c r="J1768" s="64"/>
      <c r="K1768" s="87" t="s">
        <v>26</v>
      </c>
      <c r="L1768" s="82" t="s">
        <v>26</v>
      </c>
      <c r="M1768" s="83" t="s">
        <v>26</v>
      </c>
      <c r="N1768" s="84" t="s">
        <v>26</v>
      </c>
      <c r="O1768" s="85" t="s">
        <v>26</v>
      </c>
      <c r="P1768" s="7">
        <f t="shared" si="281"/>
        <v>1834</v>
      </c>
      <c r="Q1768" s="8"/>
    </row>
    <row r="1769" spans="1:17" s="9" customFormat="1" x14ac:dyDescent="0.25">
      <c r="A1769" s="1"/>
      <c r="B1769" s="129" t="s">
        <v>26</v>
      </c>
      <c r="C1769" s="130"/>
      <c r="D1769" s="130"/>
      <c r="E1769" s="131"/>
      <c r="F1769" s="132" t="s">
        <v>26</v>
      </c>
      <c r="G1769" s="80" t="s">
        <v>26</v>
      </c>
      <c r="H1769" s="80" t="s">
        <v>26</v>
      </c>
      <c r="I1769" s="81" t="s">
        <v>26</v>
      </c>
      <c r="J1769" s="64"/>
      <c r="K1769" s="87" t="s">
        <v>26</v>
      </c>
      <c r="L1769" s="82" t="s">
        <v>26</v>
      </c>
      <c r="M1769" s="83" t="s">
        <v>26</v>
      </c>
      <c r="N1769" s="84" t="s">
        <v>26</v>
      </c>
      <c r="O1769" s="85" t="s">
        <v>26</v>
      </c>
      <c r="P1769" s="7">
        <f t="shared" si="281"/>
        <v>1835</v>
      </c>
      <c r="Q1769" s="8"/>
    </row>
    <row r="1770" spans="1:17" s="9" customFormat="1" x14ac:dyDescent="0.25">
      <c r="A1770" s="1"/>
      <c r="B1770" s="129" t="s">
        <v>26</v>
      </c>
      <c r="C1770" s="130"/>
      <c r="D1770" s="130"/>
      <c r="E1770" s="131"/>
      <c r="F1770" s="132" t="s">
        <v>26</v>
      </c>
      <c r="G1770" s="80" t="s">
        <v>26</v>
      </c>
      <c r="H1770" s="80" t="s">
        <v>26</v>
      </c>
      <c r="I1770" s="81" t="s">
        <v>26</v>
      </c>
      <c r="J1770" s="64"/>
      <c r="K1770" s="87" t="s">
        <v>26</v>
      </c>
      <c r="L1770" s="82" t="s">
        <v>26</v>
      </c>
      <c r="M1770" s="83" t="s">
        <v>26</v>
      </c>
      <c r="N1770" s="84" t="s">
        <v>26</v>
      </c>
      <c r="O1770" s="85" t="s">
        <v>26</v>
      </c>
      <c r="P1770" s="7">
        <f t="shared" si="281"/>
        <v>1836</v>
      </c>
      <c r="Q1770" s="8"/>
    </row>
    <row r="1771" spans="1:17" s="9" customFormat="1" ht="15.75" thickBot="1" x14ac:dyDescent="0.3">
      <c r="A1771" s="1"/>
      <c r="B1771" s="122" t="s">
        <v>26</v>
      </c>
      <c r="C1771" s="123"/>
      <c r="D1771" s="123"/>
      <c r="E1771" s="124"/>
      <c r="F1771" s="133" t="s">
        <v>26</v>
      </c>
      <c r="G1771" s="94" t="s">
        <v>26</v>
      </c>
      <c r="H1771" s="94" t="s">
        <v>26</v>
      </c>
      <c r="I1771" s="95" t="s">
        <v>26</v>
      </c>
      <c r="J1771" s="64"/>
      <c r="K1771" s="96" t="s">
        <v>26</v>
      </c>
      <c r="L1771" s="97" t="s">
        <v>26</v>
      </c>
      <c r="M1771" s="98" t="s">
        <v>26</v>
      </c>
      <c r="N1771" s="99" t="s">
        <v>26</v>
      </c>
      <c r="O1771" s="100" t="s">
        <v>26</v>
      </c>
      <c r="P1771" s="7">
        <f t="shared" si="281"/>
        <v>1837</v>
      </c>
      <c r="Q1771" s="8"/>
    </row>
    <row r="1772" spans="1:17" s="9" customFormat="1" ht="16.5" thickTop="1" thickBot="1" x14ac:dyDescent="0.3">
      <c r="A1772" s="1"/>
      <c r="B1772" s="101"/>
      <c r="C1772" s="101"/>
      <c r="D1772" s="101"/>
      <c r="E1772" s="101"/>
      <c r="F1772" s="101"/>
      <c r="G1772" s="101"/>
      <c r="H1772" s="128" t="s">
        <v>50</v>
      </c>
      <c r="I1772" s="103">
        <f>SUM(I1746:I1771)</f>
        <v>7</v>
      </c>
      <c r="J1772" s="104"/>
      <c r="K1772" s="105">
        <f>SUM(K1746:K1771)</f>
        <v>0.40629171745313136</v>
      </c>
      <c r="L1772" s="106"/>
      <c r="M1772" s="107"/>
      <c r="N1772" s="108"/>
      <c r="O1772" s="105">
        <f>SUM(O1746:O1771)</f>
        <v>0</v>
      </c>
      <c r="P1772" s="7">
        <f t="shared" si="281"/>
        <v>1838</v>
      </c>
      <c r="Q1772" s="8"/>
    </row>
    <row r="1773" spans="1:17" s="9" customFormat="1" ht="16.5" customHeight="1" thickTop="1" thickBot="1" x14ac:dyDescent="0.3">
      <c r="A1773" s="1"/>
      <c r="B1773" s="58" t="s">
        <v>51</v>
      </c>
      <c r="C1773" s="109"/>
      <c r="D1773" s="109"/>
      <c r="E1773" s="109"/>
      <c r="F1773" s="109"/>
      <c r="G1773" s="109"/>
      <c r="H1773" s="110"/>
      <c r="I1773" s="111"/>
      <c r="J1773" s="60"/>
      <c r="K1773" s="134" t="s">
        <v>14</v>
      </c>
      <c r="L1773" s="61" t="s">
        <v>15</v>
      </c>
      <c r="M1773" s="61" t="s">
        <v>16</v>
      </c>
      <c r="N1773" s="61" t="s">
        <v>17</v>
      </c>
      <c r="O1773" s="61" t="s">
        <v>18</v>
      </c>
      <c r="P1773" s="7">
        <f t="shared" si="281"/>
        <v>1839</v>
      </c>
      <c r="Q1773" s="8"/>
    </row>
    <row r="1774" spans="1:17" s="9" customFormat="1" ht="22.5" customHeight="1" thickTop="1" thickBot="1" x14ac:dyDescent="0.3">
      <c r="A1774" s="1"/>
      <c r="B1774" s="112" t="s">
        <v>52</v>
      </c>
      <c r="C1774" s="113"/>
      <c r="D1774" s="113"/>
      <c r="E1774" s="114"/>
      <c r="F1774" s="115" t="s">
        <v>42</v>
      </c>
      <c r="G1774" s="63" t="s">
        <v>20</v>
      </c>
      <c r="H1774" s="63" t="s">
        <v>34</v>
      </c>
      <c r="I1774" s="63" t="s">
        <v>34</v>
      </c>
      <c r="J1774" s="28"/>
      <c r="K1774" s="135"/>
      <c r="L1774" s="61"/>
      <c r="M1774" s="61"/>
      <c r="N1774" s="61"/>
      <c r="O1774" s="61"/>
      <c r="P1774" s="7">
        <f t="shared" si="281"/>
        <v>1840</v>
      </c>
      <c r="Q1774" s="8"/>
    </row>
    <row r="1775" spans="1:17" s="9" customFormat="1" ht="15.75" thickTop="1" x14ac:dyDescent="0.25">
      <c r="A1775" s="1"/>
      <c r="B1775" s="136"/>
      <c r="C1775" s="137"/>
      <c r="D1775" s="137"/>
      <c r="E1775" s="138"/>
      <c r="F1775" s="139"/>
      <c r="G1775" s="69"/>
      <c r="H1775" s="69"/>
      <c r="I1775" s="81"/>
      <c r="J1775" s="64"/>
      <c r="K1775" s="70"/>
      <c r="L1775" s="117"/>
      <c r="M1775" s="118"/>
      <c r="N1775" s="119"/>
      <c r="O1775" s="120"/>
      <c r="P1775" s="7">
        <f t="shared" si="281"/>
        <v>1841</v>
      </c>
      <c r="Q1775" s="8">
        <f t="shared" ref="Q1775" si="282">+Q1746</f>
        <v>1779</v>
      </c>
    </row>
    <row r="1776" spans="1:17" s="9" customFormat="1" ht="15.75" thickBot="1" x14ac:dyDescent="0.3">
      <c r="A1776" s="1"/>
      <c r="B1776" s="140" t="s">
        <v>26</v>
      </c>
      <c r="C1776" s="141"/>
      <c r="D1776" s="141"/>
      <c r="E1776" s="142"/>
      <c r="F1776" s="143">
        <v>0</v>
      </c>
      <c r="G1776" s="144" t="s">
        <v>26</v>
      </c>
      <c r="H1776" s="143">
        <v>0</v>
      </c>
      <c r="I1776" s="143">
        <v>0</v>
      </c>
      <c r="J1776" s="64"/>
      <c r="K1776" s="145" t="s">
        <v>26</v>
      </c>
      <c r="L1776" s="146" t="s">
        <v>26</v>
      </c>
      <c r="M1776" s="147" t="s">
        <v>26</v>
      </c>
      <c r="N1776" s="143">
        <v>0</v>
      </c>
      <c r="O1776" s="143">
        <v>0</v>
      </c>
      <c r="P1776" s="7">
        <f t="shared" si="281"/>
        <v>1842</v>
      </c>
      <c r="Q1776" s="8"/>
    </row>
    <row r="1777" spans="1:17" s="9" customFormat="1" ht="16.5" thickTop="1" thickBot="1" x14ac:dyDescent="0.3">
      <c r="A1777" s="1"/>
      <c r="B1777" s="101"/>
      <c r="C1777" s="101"/>
      <c r="D1777" s="101"/>
      <c r="E1777" s="101"/>
      <c r="F1777" s="101"/>
      <c r="G1777" s="101"/>
      <c r="H1777" s="128" t="s">
        <v>53</v>
      </c>
      <c r="I1777" s="103">
        <f>SUM(I1775:I1776)</f>
        <v>0</v>
      </c>
      <c r="J1777" s="28"/>
      <c r="K1777" s="148">
        <f>SUM(K1775:K1776)</f>
        <v>0</v>
      </c>
      <c r="L1777" s="149"/>
      <c r="M1777" s="150"/>
      <c r="N1777" s="151"/>
      <c r="O1777" s="148">
        <f>SUM(O1775:O1776)</f>
        <v>0</v>
      </c>
      <c r="P1777" s="7">
        <f t="shared" si="281"/>
        <v>1843</v>
      </c>
      <c r="Q1777" s="8"/>
    </row>
    <row r="1778" spans="1:17" s="9" customFormat="1" ht="16.5" thickTop="1" thickBot="1" x14ac:dyDescent="0.3">
      <c r="A1778" s="1"/>
      <c r="B1778" s="28"/>
      <c r="C1778" s="28"/>
      <c r="D1778" s="28"/>
      <c r="E1778" s="152"/>
      <c r="F1778" s="152"/>
      <c r="G1778" s="152"/>
      <c r="H1778" s="153"/>
      <c r="I1778" s="154"/>
      <c r="J1778" s="28"/>
      <c r="K1778" s="155"/>
      <c r="L1778" s="156"/>
      <c r="M1778" s="156"/>
      <c r="N1778" s="156"/>
      <c r="O1778" s="157"/>
      <c r="P1778" s="7">
        <f t="shared" si="281"/>
        <v>1844</v>
      </c>
      <c r="Q1778" s="8"/>
    </row>
    <row r="1779" spans="1:17" s="9" customFormat="1" ht="16.5" customHeight="1" thickTop="1" thickBot="1" x14ac:dyDescent="0.3">
      <c r="A1779" s="1"/>
      <c r="B1779" s="28"/>
      <c r="C1779" s="28"/>
      <c r="D1779" s="158"/>
      <c r="E1779" s="159" t="s">
        <v>54</v>
      </c>
      <c r="F1779" s="159"/>
      <c r="G1779" s="159"/>
      <c r="H1779" s="159"/>
      <c r="I1779" s="160">
        <f>I1727+I1743+I1772+I1777</f>
        <v>17.228999999999999</v>
      </c>
      <c r="J1779" s="28"/>
      <c r="K1779" s="161"/>
      <c r="L1779" s="162"/>
      <c r="M1779" s="162"/>
      <c r="N1779" s="162"/>
      <c r="O1779" s="163"/>
      <c r="P1779" s="7">
        <f t="shared" si="281"/>
        <v>1845</v>
      </c>
      <c r="Q1779" s="8"/>
    </row>
    <row r="1780" spans="1:17" s="9" customFormat="1" ht="16.5" thickTop="1" thickBot="1" x14ac:dyDescent="0.3">
      <c r="A1780" s="1"/>
      <c r="B1780" s="28"/>
      <c r="C1780" s="28"/>
      <c r="D1780" s="158"/>
      <c r="E1780" s="164" t="s">
        <v>55</v>
      </c>
      <c r="F1780" s="164"/>
      <c r="G1780" s="164"/>
      <c r="H1780" s="165">
        <v>0.2</v>
      </c>
      <c r="I1780" s="166">
        <f>(I1779*H1780)</f>
        <v>3.4458000000000002</v>
      </c>
      <c r="J1780" s="28"/>
      <c r="K1780" s="167"/>
      <c r="L1780" s="168"/>
      <c r="M1780" s="168"/>
      <c r="N1780" s="168"/>
      <c r="O1780" s="169"/>
      <c r="P1780" s="7">
        <f t="shared" si="281"/>
        <v>1846</v>
      </c>
      <c r="Q1780" s="8"/>
    </row>
    <row r="1781" spans="1:17" s="9" customFormat="1" ht="16.5" thickTop="1" thickBot="1" x14ac:dyDescent="0.3">
      <c r="A1781" s="1"/>
      <c r="B1781" s="28"/>
      <c r="C1781" s="28"/>
      <c r="D1781" s="158"/>
      <c r="E1781" s="170" t="s">
        <v>56</v>
      </c>
      <c r="F1781" s="170"/>
      <c r="G1781" s="170"/>
      <c r="H1781" s="171">
        <v>0</v>
      </c>
      <c r="I1781" s="166">
        <v>0</v>
      </c>
      <c r="J1781" s="28"/>
      <c r="K1781" s="172">
        <f>+K1727+K1743+K1772+K1777</f>
        <v>1</v>
      </c>
      <c r="L1781" s="173"/>
      <c r="M1781" s="174"/>
      <c r="N1781" s="175"/>
      <c r="O1781" s="172">
        <f>+O1727+O1743+O1772+O1777</f>
        <v>0</v>
      </c>
      <c r="P1781" s="7">
        <f t="shared" si="281"/>
        <v>1847</v>
      </c>
      <c r="Q1781" s="8"/>
    </row>
    <row r="1782" spans="1:17" s="9" customFormat="1" ht="16.5" thickTop="1" thickBot="1" x14ac:dyDescent="0.3">
      <c r="A1782" s="1"/>
      <c r="B1782" s="28" t="s">
        <v>27</v>
      </c>
      <c r="C1782" s="28"/>
      <c r="D1782" s="158"/>
      <c r="E1782" s="170" t="s">
        <v>57</v>
      </c>
      <c r="F1782" s="170"/>
      <c r="G1782" s="170"/>
      <c r="H1782" s="170"/>
      <c r="I1782" s="166">
        <f>+I1779+I1780</f>
        <v>20.674799999999998</v>
      </c>
      <c r="J1782" s="28"/>
      <c r="K1782" s="176" t="s">
        <v>58</v>
      </c>
      <c r="L1782" s="177"/>
      <c r="M1782" s="178"/>
      <c r="N1782" s="179"/>
      <c r="O1782" s="176" t="s">
        <v>59</v>
      </c>
      <c r="P1782" s="7">
        <f t="shared" si="281"/>
        <v>1848</v>
      </c>
      <c r="Q1782" s="8"/>
    </row>
    <row r="1783" spans="1:17" s="9" customFormat="1" ht="16.5" thickTop="1" thickBot="1" x14ac:dyDescent="0.3">
      <c r="A1783" s="1"/>
      <c r="B1783" s="28" t="s">
        <v>27</v>
      </c>
      <c r="C1783" s="28"/>
      <c r="D1783" s="158"/>
      <c r="E1783" s="180" t="s">
        <v>60</v>
      </c>
      <c r="F1783" s="181"/>
      <c r="G1783" s="181"/>
      <c r="H1783" s="182"/>
      <c r="I1783" s="183">
        <f>ROUND(I1782,2)</f>
        <v>20.67</v>
      </c>
      <c r="J1783" s="152"/>
      <c r="K1783" s="184"/>
      <c r="L1783" s="185"/>
      <c r="M1783" s="184"/>
      <c r="N1783" s="185"/>
      <c r="O1783" s="185"/>
      <c r="P1783" s="7">
        <f t="shared" si="281"/>
        <v>1849</v>
      </c>
      <c r="Q1783" s="8"/>
    </row>
    <row r="1784" spans="1:17" s="9" customFormat="1" ht="15.75" thickTop="1" x14ac:dyDescent="0.25">
      <c r="A1784" s="1"/>
      <c r="B1784" s="5"/>
      <c r="C1784" s="5"/>
      <c r="D1784" s="28"/>
      <c r="E1784" s="101"/>
      <c r="F1784" s="101"/>
      <c r="G1784" s="101"/>
      <c r="H1784" s="186"/>
      <c r="I1784" s="101"/>
      <c r="J1784" s="28"/>
      <c r="K1784" s="14"/>
      <c r="L1784" s="15"/>
      <c r="M1784" s="14"/>
      <c r="N1784" s="15"/>
      <c r="O1784" s="15"/>
      <c r="P1784" s="7">
        <f t="shared" si="281"/>
        <v>1850</v>
      </c>
      <c r="Q1784" s="8"/>
    </row>
    <row r="1785" spans="1:17" s="9" customFormat="1" x14ac:dyDescent="0.25">
      <c r="A1785" s="1"/>
      <c r="B1785" s="5"/>
      <c r="C1785" s="5"/>
      <c r="D1785" s="28"/>
      <c r="E1785" s="101"/>
      <c r="F1785" s="101"/>
      <c r="G1785" s="101"/>
      <c r="H1785" s="186"/>
      <c r="I1785" s="101"/>
      <c r="J1785" s="28"/>
      <c r="K1785" s="14"/>
      <c r="L1785" s="15"/>
      <c r="M1785" s="14"/>
      <c r="N1785" s="15"/>
      <c r="O1785" s="15"/>
      <c r="P1785" s="7">
        <f t="shared" si="281"/>
        <v>1851</v>
      </c>
      <c r="Q1785" s="8"/>
    </row>
    <row r="1786" spans="1:17" s="9" customFormat="1" ht="15.75" thickBot="1" x14ac:dyDescent="0.3">
      <c r="A1786" s="1"/>
      <c r="B1786" s="2"/>
      <c r="C1786" s="2"/>
      <c r="D1786" s="2"/>
      <c r="E1786" s="2"/>
      <c r="F1786" s="2"/>
      <c r="G1786" s="2"/>
      <c r="H1786" s="3"/>
      <c r="I1786" s="4"/>
      <c r="J1786" s="5"/>
      <c r="K1786" s="6"/>
      <c r="L1786" s="6"/>
      <c r="M1786" s="6"/>
      <c r="N1786" s="6"/>
      <c r="O1786" s="6"/>
      <c r="P1786" s="7"/>
      <c r="Q1786" s="8"/>
    </row>
    <row r="1787" spans="1:17" s="9" customFormat="1" ht="16.5" thickTop="1" thickBot="1" x14ac:dyDescent="0.3">
      <c r="A1787" s="1"/>
      <c r="B1787" s="10" t="s">
        <v>0</v>
      </c>
      <c r="C1787" s="11" t="str">
        <f>'[1]PRESUPUESTO REFERENCIAL'!$B$6</f>
        <v>CONSTRUCCIÓN DEL MALECÓN EN LA PARROQUIA URBANA SATÉLITE LA AURORA</v>
      </c>
      <c r="D1787" s="12"/>
      <c r="E1787" s="12"/>
      <c r="F1787" s="12"/>
      <c r="G1787" s="12"/>
      <c r="H1787" s="12"/>
      <c r="I1787" s="13"/>
      <c r="J1787" s="5"/>
      <c r="K1787" s="14"/>
      <c r="L1787" s="14"/>
      <c r="M1787" s="14"/>
      <c r="N1787" s="14"/>
      <c r="O1787" s="15"/>
      <c r="P1787" s="7"/>
      <c r="Q1787" s="8"/>
    </row>
    <row r="1788" spans="1:17" s="9" customFormat="1" ht="15.75" thickTop="1" x14ac:dyDescent="0.25">
      <c r="A1788" s="1"/>
      <c r="B1788" s="16" t="s">
        <v>1</v>
      </c>
      <c r="C1788" s="17"/>
      <c r="D1788" s="17"/>
      <c r="E1788" s="17"/>
      <c r="F1788" s="17"/>
      <c r="G1788" s="17"/>
      <c r="H1788" s="17"/>
      <c r="I1788" s="18"/>
      <c r="J1788" s="5"/>
      <c r="K1788" s="14"/>
      <c r="L1788" s="14"/>
      <c r="M1788" s="14"/>
      <c r="N1788" s="14"/>
      <c r="O1788" s="15"/>
      <c r="P1788" s="7"/>
      <c r="Q1788" s="8"/>
    </row>
    <row r="1789" spans="1:17" s="9" customFormat="1" x14ac:dyDescent="0.25">
      <c r="A1789" s="1"/>
      <c r="B1789" s="5"/>
      <c r="C1789" s="5"/>
      <c r="D1789" s="5"/>
      <c r="E1789" s="5"/>
      <c r="F1789" s="5"/>
      <c r="G1789" s="19"/>
      <c r="H1789" s="19"/>
      <c r="I1789" s="19"/>
      <c r="J1789" s="5"/>
      <c r="K1789" s="14"/>
      <c r="L1789" s="14"/>
      <c r="M1789" s="14"/>
      <c r="N1789" s="14"/>
      <c r="O1789" s="15"/>
      <c r="P1789" s="7"/>
      <c r="Q1789" s="8"/>
    </row>
    <row r="1790" spans="1:17" s="9" customFormat="1" x14ac:dyDescent="0.25">
      <c r="A1790" s="1"/>
      <c r="B1790" s="5"/>
      <c r="C1790" s="20" t="s">
        <v>2</v>
      </c>
      <c r="D1790" s="21" t="s">
        <v>3</v>
      </c>
      <c r="E1790" s="22"/>
      <c r="F1790" s="22"/>
      <c r="G1790" s="19"/>
      <c r="H1790" s="19"/>
      <c r="I1790" s="19"/>
      <c r="J1790" s="5"/>
      <c r="K1790" s="14"/>
      <c r="L1790" s="14"/>
      <c r="M1790" s="14"/>
      <c r="N1790" s="14"/>
      <c r="O1790" s="15"/>
      <c r="P1790" s="7"/>
      <c r="Q1790" s="8"/>
    </row>
    <row r="1791" spans="1:17" s="9" customFormat="1" x14ac:dyDescent="0.25">
      <c r="A1791" s="1"/>
      <c r="B1791" s="5"/>
      <c r="C1791" s="20" t="s">
        <v>4</v>
      </c>
      <c r="D1791" s="21" t="s">
        <v>5</v>
      </c>
      <c r="E1791" s="5"/>
      <c r="F1791" s="5"/>
      <c r="G1791" s="19"/>
      <c r="H1791" s="19"/>
      <c r="I1791" s="19"/>
      <c r="J1791" s="5"/>
      <c r="K1791" s="14"/>
      <c r="L1791" s="14"/>
      <c r="M1791" s="14"/>
      <c r="N1791" s="14"/>
      <c r="O1791" s="15"/>
      <c r="P1791" s="7"/>
      <c r="Q1791" s="8"/>
    </row>
    <row r="1792" spans="1:17" s="9" customFormat="1" x14ac:dyDescent="0.25">
      <c r="A1792" s="1"/>
      <c r="B1792" s="23"/>
      <c r="C1792" s="2"/>
      <c r="D1792" s="24"/>
      <c r="E1792" s="2"/>
      <c r="F1792" s="2"/>
      <c r="G1792" s="19"/>
      <c r="H1792" s="19"/>
      <c r="I1792" s="19"/>
      <c r="J1792" s="5"/>
      <c r="K1792" s="14"/>
      <c r="L1792" s="14"/>
      <c r="M1792" s="14"/>
      <c r="N1792" s="14"/>
      <c r="O1792" s="15"/>
      <c r="P1792" s="7"/>
      <c r="Q1792" s="8"/>
    </row>
    <row r="1793" spans="1:17" s="9" customFormat="1" ht="15.75" thickBot="1" x14ac:dyDescent="0.3">
      <c r="A1793" s="1"/>
      <c r="B1793" s="25" t="s">
        <v>6</v>
      </c>
      <c r="C1793" s="26"/>
      <c r="D1793" s="26"/>
      <c r="E1793" s="26"/>
      <c r="F1793" s="26"/>
      <c r="G1793" s="26"/>
      <c r="H1793" s="26"/>
      <c r="I1793" s="27"/>
      <c r="J1793" s="28"/>
      <c r="K1793" s="29"/>
      <c r="L1793" s="30"/>
      <c r="M1793" s="30"/>
      <c r="N1793" s="30"/>
      <c r="O1793" s="31"/>
      <c r="P1793" s="7"/>
      <c r="Q1793" s="8"/>
    </row>
    <row r="1794" spans="1:17" s="9" customFormat="1" ht="15.75" customHeight="1" thickTop="1" x14ac:dyDescent="0.25">
      <c r="A1794" s="1"/>
      <c r="B1794" s="32"/>
      <c r="C1794" s="33"/>
      <c r="D1794" s="34"/>
      <c r="E1794" s="34"/>
      <c r="F1794" s="34"/>
      <c r="G1794" s="34"/>
      <c r="H1794" s="35"/>
      <c r="I1794" s="36" t="s">
        <v>7</v>
      </c>
      <c r="J1794" s="37"/>
      <c r="K1794" s="38" t="s">
        <v>8</v>
      </c>
      <c r="L1794" s="39"/>
      <c r="M1794" s="39"/>
      <c r="N1794" s="39"/>
      <c r="O1794" s="40"/>
      <c r="P1794" s="7"/>
      <c r="Q1794" s="8"/>
    </row>
    <row r="1795" spans="1:17" s="9" customFormat="1" x14ac:dyDescent="0.25">
      <c r="A1795" s="1"/>
      <c r="B1795" s="41" t="s">
        <v>9</v>
      </c>
      <c r="C1795" s="42">
        <f>+'[1]PRESUPUESTO REFERENCIAL'!B1145</f>
        <v>1022</v>
      </c>
      <c r="D1795" s="43"/>
      <c r="E1795" s="41" t="s">
        <v>10</v>
      </c>
      <c r="F1795" s="44" t="str">
        <f>+'[1]PRESUPUESTO REFERENCIAL'!D1145</f>
        <v>u</v>
      </c>
      <c r="G1795" s="45"/>
      <c r="H1795" s="46" t="s">
        <v>11</v>
      </c>
      <c r="I1795" s="47">
        <v>6</v>
      </c>
      <c r="J1795" s="37"/>
      <c r="K1795" s="48"/>
      <c r="L1795" s="49"/>
      <c r="M1795" s="49"/>
      <c r="N1795" s="49"/>
      <c r="O1795" s="50"/>
      <c r="P1795" s="7"/>
      <c r="Q1795" s="8"/>
    </row>
    <row r="1796" spans="1:17" s="9" customFormat="1" ht="15.75" thickBot="1" x14ac:dyDescent="0.3">
      <c r="A1796" s="1"/>
      <c r="B1796" s="51" t="s">
        <v>12</v>
      </c>
      <c r="C1796" s="52" t="str">
        <f>+'[1]PRESUPUESTO REFERENCIAL'!C1145</f>
        <v>OLT - 4 PUERTOS GPON</v>
      </c>
      <c r="D1796" s="53"/>
      <c r="E1796" s="53"/>
      <c r="F1796" s="53"/>
      <c r="G1796" s="53"/>
      <c r="H1796" s="53"/>
      <c r="I1796" s="54"/>
      <c r="J1796" s="28"/>
      <c r="K1796" s="55"/>
      <c r="L1796" s="56"/>
      <c r="M1796" s="56"/>
      <c r="N1796" s="56"/>
      <c r="O1796" s="57"/>
      <c r="P1796" s="7"/>
      <c r="Q1796" s="8"/>
    </row>
    <row r="1797" spans="1:17" s="9" customFormat="1" ht="16.5" customHeight="1" thickTop="1" thickBot="1" x14ac:dyDescent="0.3">
      <c r="A1797" s="1"/>
      <c r="B1797" s="58" t="s">
        <v>13</v>
      </c>
      <c r="C1797" s="59"/>
      <c r="D1797" s="59"/>
      <c r="E1797" s="59"/>
      <c r="F1797" s="59"/>
      <c r="G1797" s="59"/>
      <c r="H1797" s="59"/>
      <c r="I1797" s="59"/>
      <c r="J1797" s="60"/>
      <c r="K1797" s="61" t="s">
        <v>14</v>
      </c>
      <c r="L1797" s="61" t="s">
        <v>15</v>
      </c>
      <c r="M1797" s="61" t="s">
        <v>16</v>
      </c>
      <c r="N1797" s="61" t="s">
        <v>17</v>
      </c>
      <c r="O1797" s="61" t="s">
        <v>18</v>
      </c>
      <c r="P1797" s="7"/>
      <c r="Q1797" s="8"/>
    </row>
    <row r="1798" spans="1:17" s="9" customFormat="1" ht="22.5" thickTop="1" thickBot="1" x14ac:dyDescent="0.3">
      <c r="A1798" s="1"/>
      <c r="B1798" s="62" t="s">
        <v>19</v>
      </c>
      <c r="C1798" s="62"/>
      <c r="D1798" s="62"/>
      <c r="E1798" s="63" t="s">
        <v>20</v>
      </c>
      <c r="F1798" s="63" t="s">
        <v>21</v>
      </c>
      <c r="G1798" s="63" t="s">
        <v>22</v>
      </c>
      <c r="H1798" s="63" t="s">
        <v>23</v>
      </c>
      <c r="I1798" s="63" t="s">
        <v>24</v>
      </c>
      <c r="J1798" s="64"/>
      <c r="K1798" s="61"/>
      <c r="L1798" s="61"/>
      <c r="M1798" s="61"/>
      <c r="N1798" s="61"/>
      <c r="O1798" s="61"/>
      <c r="P1798" s="7">
        <f t="shared" ref="P1798" si="283">ROW(A1799)+65</f>
        <v>1864</v>
      </c>
      <c r="Q1798" s="8"/>
    </row>
    <row r="1799" spans="1:17" s="9" customFormat="1" ht="16.5" customHeight="1" thickTop="1" thickBot="1" x14ac:dyDescent="0.3">
      <c r="A1799" s="1" t="s">
        <v>25</v>
      </c>
      <c r="B1799" s="65" t="str">
        <f>INDEX([1]EQUIPOS!$A$3:$I$326,MATCH('APUS2 (1001 - 1053)'!A1799,[1]EQUIPOS!$A$3:$A$326,0),2)</f>
        <v>HERRAMIENTA MENOR (5% MO)</v>
      </c>
      <c r="C1799" s="66"/>
      <c r="D1799" s="67"/>
      <c r="E1799" s="68" t="s">
        <v>26</v>
      </c>
      <c r="F1799" s="68">
        <v>0.05</v>
      </c>
      <c r="G1799" s="68" t="s">
        <v>27</v>
      </c>
      <c r="H1799" s="68" t="s">
        <v>26</v>
      </c>
      <c r="I1799" s="69">
        <f>(I1828*5%)</f>
        <v>5.4060000000000006</v>
      </c>
      <c r="J1799" s="64"/>
      <c r="K1799" s="70">
        <f>((I1799*100%)/$I$1864)</f>
        <v>6.4966122918884888E-3</v>
      </c>
      <c r="L1799" s="71">
        <f>INDEX([1]EQUIPOS!$A$3:$I$326,MATCH('APUS2 (1001 - 1053)'!A1799,[1]EQUIPOS!$A$3:$A$326,0),6)</f>
        <v>4292100117</v>
      </c>
      <c r="M1799" s="72" t="str">
        <f>INDEX([1]EQUIPOS!$A$3:$I$326,MATCH('APUS2 (1001 - 1053)'!A1799,[1]EQUIPOS!$A$3:$A$326,0),7)</f>
        <v>NP</v>
      </c>
      <c r="N1799" s="73">
        <f>INDEX([1]EQUIPOS!$A$3:$I$326,MATCH('APUS2 (1001 - 1053)'!A1799,[1]EQUIPOS!$A$3:$A$326,0),8)</f>
        <v>0</v>
      </c>
      <c r="O1799" s="74">
        <f>INDEX([1]EQUIPOS!$A$3:$I$326,MATCH('APUS2 (1001 - 1053)'!A1799,[1]EQUIPOS!$A$3:$A$326,0),9)</f>
        <v>0</v>
      </c>
      <c r="P1799" s="7">
        <f t="shared" ref="P1799:P1800" si="284">+P1798+1</f>
        <v>1865</v>
      </c>
      <c r="Q1799" s="8">
        <f t="shared" ref="Q1799" si="285">IF($A1799=0," ",$P1798)</f>
        <v>1864</v>
      </c>
    </row>
    <row r="1800" spans="1:17" s="9" customFormat="1" ht="16.5" customHeight="1" thickTop="1" thickBot="1" x14ac:dyDescent="0.3">
      <c r="A1800" s="1" t="s">
        <v>75</v>
      </c>
      <c r="B1800" s="75" t="str">
        <f>INDEX([1]EQUIPOS!$A$3:$I$326,MATCH('APUS2 (1001 - 1053)'!A1800,[1]EQUIPOS!$A$3:$A$326,0),2)</f>
        <v>HERRAMIENTA ESPECIAL</v>
      </c>
      <c r="C1800" s="76"/>
      <c r="D1800" s="77"/>
      <c r="E1800" s="78">
        <v>2</v>
      </c>
      <c r="F1800" s="79">
        <f>INDEX([1]EQUIPOS!$A$3:$I$326,MATCH('APUS2 (1001 - 1053)'!A1800,[1]EQUIPOS!$A$3:$A$326,0),5)</f>
        <v>0.3</v>
      </c>
      <c r="G1800" s="79">
        <f>+E1800*F1800</f>
        <v>0.6</v>
      </c>
      <c r="H1800" s="80">
        <f>I1795</f>
        <v>6</v>
      </c>
      <c r="I1800" s="81">
        <f>(G1800*H1800)</f>
        <v>3.5999999999999996</v>
      </c>
      <c r="J1800" s="64"/>
      <c r="K1800" s="70">
        <f t="shared" ref="K1800:K1801" si="286">((I1800*100%)/$I$1864)</f>
        <v>4.3262678969290709E-3</v>
      </c>
      <c r="L1800" s="82">
        <f>INDEX([1]EQUIPOS!$A$3:$I$326,MATCH('APUS2 (1001 - 1053)'!A1800,[1]EQUIPOS!$A$3:$A$326,0),6)</f>
        <v>4299217233</v>
      </c>
      <c r="M1800" s="83" t="str">
        <f>INDEX([1]EQUIPOS!$A$3:$I$326,MATCH('APUS2 (1001 - 1053)'!A1800,[1]EQUIPOS!$A$3:$A$326,0),7)</f>
        <v>NP</v>
      </c>
      <c r="N1800" s="84">
        <f>INDEX([1]EQUIPOS!$A$3:$I$326,MATCH('APUS2 (1001 - 1053)'!A1800,[1]EQUIPOS!$A$3:$A$326,0),8)</f>
        <v>0</v>
      </c>
      <c r="O1800" s="85">
        <f>INDEX([1]EQUIPOS!$A$3:$I$326,MATCH('APUS2 (1001 - 1053)'!A1800,[1]EQUIPOS!$A$3:$A$326,0),9)</f>
        <v>0</v>
      </c>
      <c r="P1800" s="7">
        <f t="shared" si="284"/>
        <v>1866</v>
      </c>
      <c r="Q1800" s="8">
        <f t="shared" ref="Q1800" si="287">+$Q1799</f>
        <v>1864</v>
      </c>
    </row>
    <row r="1801" spans="1:17" s="9" customFormat="1" ht="16.5" customHeight="1" thickTop="1" thickBot="1" x14ac:dyDescent="0.3">
      <c r="A1801" s="1" t="s">
        <v>76</v>
      </c>
      <c r="B1801" s="75" t="str">
        <f>INDEX([1]EQUIPOS!$A$3:$I$326,MATCH('APUS2 (1001 - 1053)'!A1801,[1]EQUIPOS!$A$3:$A$326,0),2)</f>
        <v>EQUIPO DE PROTECCION PERSONAL</v>
      </c>
      <c r="C1801" s="76"/>
      <c r="D1801" s="77"/>
      <c r="E1801" s="78">
        <v>5</v>
      </c>
      <c r="F1801" s="79">
        <f>INDEX([1]EQUIPOS!$A$3:$I$326,MATCH('APUS2 (1001 - 1053)'!A1801,[1]EQUIPOS!$A$3:$A$326,0),5)</f>
        <v>0.5</v>
      </c>
      <c r="G1801" s="79">
        <f t="shared" ref="G1801" si="288">+E1801*F1801</f>
        <v>2.5</v>
      </c>
      <c r="H1801" s="80">
        <f>I1795</f>
        <v>6</v>
      </c>
      <c r="I1801" s="81">
        <f>(G1801*H1801)</f>
        <v>15</v>
      </c>
      <c r="J1801" s="64"/>
      <c r="K1801" s="70">
        <f t="shared" si="286"/>
        <v>1.8026116237204463E-2</v>
      </c>
      <c r="L1801" s="82">
        <f>INDEX([1]EQUIPOS!$A$3:$I$326,MATCH('APUS2 (1001 - 1053)'!A1801,[1]EQUIPOS!$A$3:$A$326,0),6)</f>
        <v>4817001110</v>
      </c>
      <c r="M1801" s="83" t="str">
        <f>INDEX([1]EQUIPOS!$A$3:$I$326,MATCH('APUS2 (1001 - 1053)'!A1801,[1]EQUIPOS!$A$3:$A$326,0),7)</f>
        <v>NP</v>
      </c>
      <c r="N1801" s="84">
        <f>INDEX([1]EQUIPOS!$A$3:$I$326,MATCH('APUS2 (1001 - 1053)'!A1801,[1]EQUIPOS!$A$3:$A$326,0),8)</f>
        <v>0</v>
      </c>
      <c r="O1801" s="85">
        <f>INDEX([1]EQUIPOS!$A$3:$I$326,MATCH('APUS2 (1001 - 1053)'!A1801,[1]EQUIPOS!$A$3:$A$326,0),9)</f>
        <v>0</v>
      </c>
      <c r="P1801" s="7">
        <f t="shared" si="281"/>
        <v>1867</v>
      </c>
      <c r="Q1801" s="8"/>
    </row>
    <row r="1802" spans="1:17" s="9" customFormat="1" ht="16.5" thickTop="1" thickBot="1" x14ac:dyDescent="0.3">
      <c r="A1802" s="1"/>
      <c r="B1802" s="75"/>
      <c r="C1802" s="76"/>
      <c r="D1802" s="77"/>
      <c r="E1802" s="78"/>
      <c r="F1802" s="79"/>
      <c r="G1802" s="79"/>
      <c r="H1802" s="80"/>
      <c r="I1802" s="81"/>
      <c r="J1802" s="64"/>
      <c r="K1802" s="70"/>
      <c r="L1802" s="82"/>
      <c r="M1802" s="83"/>
      <c r="N1802" s="84"/>
      <c r="O1802" s="85"/>
      <c r="P1802" s="7">
        <f t="shared" si="281"/>
        <v>1868</v>
      </c>
      <c r="Q1802" s="8"/>
    </row>
    <row r="1803" spans="1:17" s="9" customFormat="1" ht="16.5" thickTop="1" thickBot="1" x14ac:dyDescent="0.3">
      <c r="A1803" s="1"/>
      <c r="B1803" s="75"/>
      <c r="C1803" s="76"/>
      <c r="D1803" s="77"/>
      <c r="E1803" s="78"/>
      <c r="F1803" s="79"/>
      <c r="G1803" s="79"/>
      <c r="H1803" s="80"/>
      <c r="I1803" s="81"/>
      <c r="J1803" s="64"/>
      <c r="K1803" s="70"/>
      <c r="L1803" s="82"/>
      <c r="M1803" s="83"/>
      <c r="N1803" s="84"/>
      <c r="O1803" s="85"/>
      <c r="P1803" s="7">
        <f t="shared" si="281"/>
        <v>1869</v>
      </c>
      <c r="Q1803" s="8"/>
    </row>
    <row r="1804" spans="1:17" s="9" customFormat="1" ht="16.5" thickTop="1" thickBot="1" x14ac:dyDescent="0.3">
      <c r="A1804" s="1"/>
      <c r="B1804" s="75"/>
      <c r="C1804" s="76"/>
      <c r="D1804" s="77"/>
      <c r="E1804" s="78"/>
      <c r="F1804" s="79"/>
      <c r="G1804" s="86"/>
      <c r="H1804" s="80"/>
      <c r="I1804" s="81"/>
      <c r="J1804" s="64"/>
      <c r="K1804" s="87"/>
      <c r="L1804" s="82"/>
      <c r="M1804" s="83"/>
      <c r="N1804" s="84"/>
      <c r="O1804" s="85"/>
      <c r="P1804" s="7">
        <f t="shared" si="281"/>
        <v>1870</v>
      </c>
      <c r="Q1804" s="8"/>
    </row>
    <row r="1805" spans="1:17" s="9" customFormat="1" ht="16.5" thickTop="1" thickBot="1" x14ac:dyDescent="0.3">
      <c r="A1805" s="1"/>
      <c r="B1805" s="75"/>
      <c r="C1805" s="76"/>
      <c r="D1805" s="77"/>
      <c r="E1805" s="78"/>
      <c r="F1805" s="79"/>
      <c r="G1805" s="86"/>
      <c r="H1805" s="80"/>
      <c r="I1805" s="81"/>
      <c r="J1805" s="64"/>
      <c r="K1805" s="87"/>
      <c r="L1805" s="82"/>
      <c r="M1805" s="83"/>
      <c r="N1805" s="84"/>
      <c r="O1805" s="85"/>
      <c r="P1805" s="7">
        <f t="shared" si="281"/>
        <v>1871</v>
      </c>
      <c r="Q1805" s="8"/>
    </row>
    <row r="1806" spans="1:17" s="9" customFormat="1" ht="16.5" thickTop="1" thickBot="1" x14ac:dyDescent="0.3">
      <c r="A1806" s="1"/>
      <c r="B1806" s="75"/>
      <c r="C1806" s="76"/>
      <c r="D1806" s="77"/>
      <c r="E1806" s="78"/>
      <c r="F1806" s="79"/>
      <c r="G1806" s="86"/>
      <c r="H1806" s="80"/>
      <c r="I1806" s="81"/>
      <c r="J1806" s="64"/>
      <c r="K1806" s="87"/>
      <c r="L1806" s="82"/>
      <c r="M1806" s="83"/>
      <c r="N1806" s="84"/>
      <c r="O1806" s="85"/>
      <c r="P1806" s="7">
        <f t="shared" si="281"/>
        <v>1872</v>
      </c>
      <c r="Q1806" s="8"/>
    </row>
    <row r="1807" spans="1:17" s="9" customFormat="1" ht="16.5" thickTop="1" thickBot="1" x14ac:dyDescent="0.3">
      <c r="A1807" s="1"/>
      <c r="B1807" s="75"/>
      <c r="C1807" s="76"/>
      <c r="D1807" s="77"/>
      <c r="E1807" s="78"/>
      <c r="F1807" s="79"/>
      <c r="G1807" s="86"/>
      <c r="H1807" s="80"/>
      <c r="I1807" s="81"/>
      <c r="J1807" s="64"/>
      <c r="K1807" s="87"/>
      <c r="L1807" s="82"/>
      <c r="M1807" s="83"/>
      <c r="N1807" s="84"/>
      <c r="O1807" s="85"/>
      <c r="P1807" s="7">
        <f t="shared" si="281"/>
        <v>1873</v>
      </c>
      <c r="Q1807" s="8"/>
    </row>
    <row r="1808" spans="1:17" s="9" customFormat="1" ht="16.5" thickTop="1" thickBot="1" x14ac:dyDescent="0.3">
      <c r="A1808" s="1"/>
      <c r="B1808" s="75"/>
      <c r="C1808" s="76"/>
      <c r="D1808" s="77"/>
      <c r="E1808" s="78"/>
      <c r="F1808" s="79"/>
      <c r="G1808" s="86"/>
      <c r="H1808" s="80"/>
      <c r="I1808" s="81"/>
      <c r="J1808" s="64"/>
      <c r="K1808" s="87"/>
      <c r="L1808" s="82"/>
      <c r="M1808" s="83"/>
      <c r="N1808" s="84"/>
      <c r="O1808" s="85"/>
      <c r="P1808" s="7">
        <f t="shared" si="281"/>
        <v>1874</v>
      </c>
      <c r="Q1808" s="8"/>
    </row>
    <row r="1809" spans="1:17" s="9" customFormat="1" ht="16.5" thickTop="1" thickBot="1" x14ac:dyDescent="0.3">
      <c r="A1809" s="1"/>
      <c r="B1809" s="75"/>
      <c r="C1809" s="76"/>
      <c r="D1809" s="77"/>
      <c r="E1809" s="78"/>
      <c r="F1809" s="79"/>
      <c r="G1809" s="86"/>
      <c r="H1809" s="80"/>
      <c r="I1809" s="81"/>
      <c r="J1809" s="64"/>
      <c r="K1809" s="87"/>
      <c r="L1809" s="82"/>
      <c r="M1809" s="83"/>
      <c r="N1809" s="84"/>
      <c r="O1809" s="85"/>
      <c r="P1809" s="7">
        <f t="shared" si="281"/>
        <v>1875</v>
      </c>
      <c r="Q1809" s="8"/>
    </row>
    <row r="1810" spans="1:17" s="9" customFormat="1" ht="16.5" thickTop="1" thickBot="1" x14ac:dyDescent="0.3">
      <c r="A1810" s="1"/>
      <c r="B1810" s="75"/>
      <c r="C1810" s="76"/>
      <c r="D1810" s="77"/>
      <c r="E1810" s="78"/>
      <c r="F1810" s="79"/>
      <c r="G1810" s="86"/>
      <c r="H1810" s="80"/>
      <c r="I1810" s="81"/>
      <c r="J1810" s="64"/>
      <c r="K1810" s="87"/>
      <c r="L1810" s="82"/>
      <c r="M1810" s="83"/>
      <c r="N1810" s="84"/>
      <c r="O1810" s="85"/>
      <c r="P1810" s="7">
        <f t="shared" si="281"/>
        <v>1876</v>
      </c>
      <c r="Q1810" s="8"/>
    </row>
    <row r="1811" spans="1:17" s="9" customFormat="1" ht="16.5" thickTop="1" thickBot="1" x14ac:dyDescent="0.3">
      <c r="A1811" s="1"/>
      <c r="B1811" s="88"/>
      <c r="C1811" s="89"/>
      <c r="D1811" s="90"/>
      <c r="E1811" s="91"/>
      <c r="F1811" s="92"/>
      <c r="G1811" s="93"/>
      <c r="H1811" s="94"/>
      <c r="I1811" s="95"/>
      <c r="J1811" s="64"/>
      <c r="K1811" s="96"/>
      <c r="L1811" s="97"/>
      <c r="M1811" s="98"/>
      <c r="N1811" s="99"/>
      <c r="O1811" s="100"/>
      <c r="P1811" s="7">
        <f t="shared" si="281"/>
        <v>1877</v>
      </c>
      <c r="Q1811" s="8"/>
    </row>
    <row r="1812" spans="1:17" s="9" customFormat="1" ht="16.5" thickTop="1" thickBot="1" x14ac:dyDescent="0.3">
      <c r="A1812" s="1"/>
      <c r="B1812" s="101"/>
      <c r="C1812" s="101"/>
      <c r="D1812" s="101"/>
      <c r="E1812" s="101"/>
      <c r="F1812" s="101"/>
      <c r="G1812" s="101"/>
      <c r="H1812" s="102" t="s">
        <v>29</v>
      </c>
      <c r="I1812" s="103">
        <f>SUM(I1799:I1811)</f>
        <v>24.006</v>
      </c>
      <c r="J1812" s="104"/>
      <c r="K1812" s="105">
        <f>SUM(K1799:K1811)</f>
        <v>2.8848996426022021E-2</v>
      </c>
      <c r="L1812" s="106"/>
      <c r="M1812" s="107"/>
      <c r="N1812" s="108"/>
      <c r="O1812" s="105">
        <f>SUM(O1799:O1811)</f>
        <v>0</v>
      </c>
      <c r="P1812" s="7">
        <f t="shared" si="281"/>
        <v>1878</v>
      </c>
      <c r="Q1812" s="8"/>
    </row>
    <row r="1813" spans="1:17" s="9" customFormat="1" ht="16.5" customHeight="1" thickTop="1" thickBot="1" x14ac:dyDescent="0.3">
      <c r="A1813" s="1"/>
      <c r="B1813" s="58" t="s">
        <v>30</v>
      </c>
      <c r="C1813" s="109"/>
      <c r="D1813" s="109"/>
      <c r="E1813" s="109"/>
      <c r="F1813" s="109"/>
      <c r="G1813" s="109"/>
      <c r="H1813" s="110"/>
      <c r="I1813" s="111"/>
      <c r="J1813" s="60"/>
      <c r="K1813" s="61" t="s">
        <v>14</v>
      </c>
      <c r="L1813" s="61" t="s">
        <v>15</v>
      </c>
      <c r="M1813" s="61" t="s">
        <v>16</v>
      </c>
      <c r="N1813" s="61" t="s">
        <v>17</v>
      </c>
      <c r="O1813" s="61" t="s">
        <v>18</v>
      </c>
      <c r="P1813" s="7">
        <f t="shared" si="281"/>
        <v>1879</v>
      </c>
      <c r="Q1813" s="8"/>
    </row>
    <row r="1814" spans="1:17" s="9" customFormat="1" ht="22.5" customHeight="1" thickTop="1" thickBot="1" x14ac:dyDescent="0.3">
      <c r="A1814" s="1"/>
      <c r="B1814" s="112" t="s">
        <v>31</v>
      </c>
      <c r="C1814" s="113"/>
      <c r="D1814" s="114"/>
      <c r="E1814" s="115" t="s">
        <v>20</v>
      </c>
      <c r="F1814" s="115" t="s">
        <v>32</v>
      </c>
      <c r="G1814" s="63" t="s">
        <v>33</v>
      </c>
      <c r="H1814" s="116" t="s">
        <v>23</v>
      </c>
      <c r="I1814" s="116" t="s">
        <v>34</v>
      </c>
      <c r="J1814" s="28"/>
      <c r="K1814" s="61"/>
      <c r="L1814" s="61"/>
      <c r="M1814" s="61"/>
      <c r="N1814" s="61"/>
      <c r="O1814" s="61"/>
      <c r="P1814" s="7">
        <f t="shared" si="281"/>
        <v>1880</v>
      </c>
      <c r="Q1814" s="8"/>
    </row>
    <row r="1815" spans="1:17" s="9" customFormat="1" ht="16.5" customHeight="1" thickTop="1" thickBot="1" x14ac:dyDescent="0.3">
      <c r="A1815" s="1" t="s">
        <v>38</v>
      </c>
      <c r="B1815" s="65" t="str">
        <f>INDEX([1]SUELDOS!$B$3:$O$294,MATCH('APUS2 (1001 - 1053)'!A1815,[1]SUELDOS!$B$3:$B$294,0),2)</f>
        <v>PEON</v>
      </c>
      <c r="C1815" s="66"/>
      <c r="D1815" s="67"/>
      <c r="E1815" s="68">
        <v>1</v>
      </c>
      <c r="F1815" s="68">
        <f>INDEX([1]SUELDOS!$B$3:$O$294,MATCH('APUS2 (1001 - 1053)'!A1815,[1]SUELDOS!$B$3:$B$294,0),10)</f>
        <v>4.2300000000000004</v>
      </c>
      <c r="G1815" s="79">
        <f t="shared" ref="G1815:G1818" si="289">+E1815*F1815</f>
        <v>4.2300000000000004</v>
      </c>
      <c r="H1815" s="69">
        <f>I1795</f>
        <v>6</v>
      </c>
      <c r="I1815" s="81">
        <f t="shared" ref="I1815:I1818" si="290">(G1815*H1815)</f>
        <v>25.380000000000003</v>
      </c>
      <c r="J1815" s="64"/>
      <c r="K1815" s="70">
        <f t="shared" ref="K1815:K1818" si="291">((I1815*100%)/$I$1864)</f>
        <v>3.0500188673349953E-2</v>
      </c>
      <c r="L1815" s="117">
        <f>INDEX([1]SUELDOS!$B$3:$O$294,MATCH('APUS2 (1001 - 1053)'!A1815,[1]SUELDOS!$B$3:$B$294,0),11)</f>
        <v>851230012</v>
      </c>
      <c r="M1815" s="118" t="str">
        <f>INDEX([1]SUELDOS!$B$3:$O$294,MATCH('APUS2 (1001 - 1053)'!A1815,[1]SUELDOS!$B$3:$B$294,0),12)</f>
        <v>NP</v>
      </c>
      <c r="N1815" s="119">
        <f>INDEX([1]SUELDOS!$B$3:$O$294,MATCH('APUS2 (1001 - 1053)'!A1815,[1]SUELDOS!$B$3:$B$294,0),13)</f>
        <v>0</v>
      </c>
      <c r="O1815" s="120">
        <f>INDEX([1]SUELDOS!$B$3:$O$294,MATCH('APUS2 (1001 - 1053)'!A1815,[1]SUELDOS!$B$3:$B$294,0),14)</f>
        <v>0</v>
      </c>
      <c r="P1815" s="7">
        <f t="shared" si="281"/>
        <v>1881</v>
      </c>
      <c r="Q1815" s="8">
        <f t="shared" ref="Q1815" si="292">+Q1799</f>
        <v>1864</v>
      </c>
    </row>
    <row r="1816" spans="1:17" s="9" customFormat="1" ht="16.5" customHeight="1" thickTop="1" thickBot="1" x14ac:dyDescent="0.3">
      <c r="A1816" s="1" t="s">
        <v>35</v>
      </c>
      <c r="B1816" s="75" t="str">
        <f>INDEX([1]SUELDOS!$B$3:$O$294,MATCH('APUS2 (1001 - 1053)'!A1816,[1]SUELDOS!$B$3:$B$294,0),2)</f>
        <v xml:space="preserve">ELECTRICISTA O INSTALADOR DE REVESTIMIENTO EN GENERAL </v>
      </c>
      <c r="C1816" s="76"/>
      <c r="D1816" s="77"/>
      <c r="E1816" s="79">
        <v>1</v>
      </c>
      <c r="F1816" s="79">
        <f>INDEX([1]SUELDOS!$B$3:$O$294,MATCH('APUS2 (1001 - 1053)'!A1816,[1]SUELDOS!$B$3:$B$294,0),10)</f>
        <v>4.28</v>
      </c>
      <c r="G1816" s="79">
        <f t="shared" si="289"/>
        <v>4.28</v>
      </c>
      <c r="H1816" s="80">
        <f>I1795</f>
        <v>6</v>
      </c>
      <c r="I1816" s="81">
        <f t="shared" si="290"/>
        <v>25.68</v>
      </c>
      <c r="J1816" s="64"/>
      <c r="K1816" s="70">
        <f t="shared" si="291"/>
        <v>3.0860710998094038E-2</v>
      </c>
      <c r="L1816" s="82">
        <f>INDEX([1]SUELDOS!$B$3:$O$294,MATCH('APUS2 (1001 - 1053)'!A1816,[1]SUELDOS!$B$3:$B$294,0),11)</f>
        <v>546110012</v>
      </c>
      <c r="M1816" s="82" t="str">
        <f>INDEX([1]SUELDOS!$B$3:$O$294,MATCH('APUS2 (1001 - 1053)'!A1816,[1]SUELDOS!$B$3:$B$294,0),12)</f>
        <v>NP</v>
      </c>
      <c r="N1816" s="121">
        <f>INDEX([1]SUELDOS!$B$3:$O$294,MATCH('APUS2 (1001 - 1053)'!A1816,[1]SUELDOS!$B$3:$B$294,0),13)</f>
        <v>0</v>
      </c>
      <c r="O1816" s="85">
        <f>INDEX([1]SUELDOS!$B$3:$O$294,MATCH('APUS2 (1001 - 1053)'!A1816,[1]SUELDOS!$B$3:$B$294,0),14)</f>
        <v>0</v>
      </c>
      <c r="P1816" s="7">
        <f t="shared" si="281"/>
        <v>1882</v>
      </c>
      <c r="Q1816" s="8"/>
    </row>
    <row r="1817" spans="1:17" s="9" customFormat="1" ht="16.5" thickTop="1" thickBot="1" x14ac:dyDescent="0.3">
      <c r="A1817" s="1" t="s">
        <v>36</v>
      </c>
      <c r="B1817" s="75" t="str">
        <f>INDEX([1]SUELDOS!$B$3:$O$294,MATCH('APUS2 (1001 - 1053)'!A1817,[1]SUELDOS!$B$3:$B$294,0),2)</f>
        <v>MAESTRO ELECTRICO/LINIERO/SUBESTACIONES</v>
      </c>
      <c r="C1817" s="76"/>
      <c r="D1817" s="77"/>
      <c r="E1817" s="79">
        <v>1</v>
      </c>
      <c r="F1817" s="79">
        <f>INDEX([1]SUELDOS!$B$3:$O$294,MATCH('APUS2 (1001 - 1053)'!A1817,[1]SUELDOS!$B$3:$B$294,0),10)</f>
        <v>4.75</v>
      </c>
      <c r="G1817" s="79">
        <f t="shared" si="289"/>
        <v>4.75</v>
      </c>
      <c r="H1817" s="80">
        <f>I1795</f>
        <v>6</v>
      </c>
      <c r="I1817" s="81">
        <f t="shared" si="290"/>
        <v>28.5</v>
      </c>
      <c r="J1817" s="64"/>
      <c r="K1817" s="70">
        <f t="shared" si="291"/>
        <v>3.4249620850688479E-2</v>
      </c>
      <c r="L1817" s="82">
        <f>INDEX([1]SUELDOS!$B$3:$O$294,MATCH('APUS2 (1001 - 1053)'!A1817,[1]SUELDOS!$B$3:$B$294,0),11)</f>
        <v>851230012</v>
      </c>
      <c r="M1817" s="82" t="str">
        <f>INDEX([1]SUELDOS!$B$3:$O$294,MATCH('APUS2 (1001 - 1053)'!A1817,[1]SUELDOS!$B$3:$B$294,0),12)</f>
        <v>NP</v>
      </c>
      <c r="N1817" s="121">
        <f>INDEX([1]SUELDOS!$B$3:$O$294,MATCH('APUS2 (1001 - 1053)'!A1817,[1]SUELDOS!$B$3:$B$294,0),13)</f>
        <v>0</v>
      </c>
      <c r="O1817" s="85">
        <f>INDEX([1]SUELDOS!$B$3:$O$294,MATCH('APUS2 (1001 - 1053)'!A1817,[1]SUELDOS!$B$3:$B$294,0),14)</f>
        <v>0</v>
      </c>
      <c r="P1817" s="7">
        <f t="shared" si="281"/>
        <v>1883</v>
      </c>
      <c r="Q1817" s="8"/>
    </row>
    <row r="1818" spans="1:17" s="9" customFormat="1" ht="16.5" thickTop="1" thickBot="1" x14ac:dyDescent="0.3">
      <c r="A1818" s="1" t="s">
        <v>37</v>
      </c>
      <c r="B1818" s="75" t="str">
        <f>INDEX([1]SUELDOS!$B$3:$O$294,MATCH('APUS2 (1001 - 1053)'!A1818,[1]SUELDOS!$B$3:$B$294,0),2)</f>
        <v>SUPERVISOR ELECTRICO GENERAL / SUPERVISOR SANITARIO GENERAL</v>
      </c>
      <c r="C1818" s="76"/>
      <c r="D1818" s="77"/>
      <c r="E1818" s="79">
        <v>1</v>
      </c>
      <c r="F1818" s="79">
        <f>INDEX([1]SUELDOS!$B$3:$O$294,MATCH('APUS2 (1001 - 1053)'!A1818,[1]SUELDOS!$B$3:$B$294,0),10)</f>
        <v>4.76</v>
      </c>
      <c r="G1818" s="79">
        <f t="shared" si="289"/>
        <v>4.76</v>
      </c>
      <c r="H1818" s="80">
        <f>I1795</f>
        <v>6</v>
      </c>
      <c r="I1818" s="81">
        <f t="shared" si="290"/>
        <v>28.56</v>
      </c>
      <c r="J1818" s="64"/>
      <c r="K1818" s="70">
        <f t="shared" si="291"/>
        <v>3.4321725315637291E-2</v>
      </c>
      <c r="L1818" s="82">
        <f>INDEX([1]SUELDOS!$B$3:$O$294,MATCH('APUS2 (1001 - 1053)'!A1818,[1]SUELDOS!$B$3:$B$294,0),11)</f>
        <v>851230012</v>
      </c>
      <c r="M1818" s="82" t="str">
        <f>INDEX([1]SUELDOS!$B$3:$O$294,MATCH('APUS2 (1001 - 1053)'!A1818,[1]SUELDOS!$B$3:$B$294,0),12)</f>
        <v>NP</v>
      </c>
      <c r="N1818" s="121">
        <f>INDEX([1]SUELDOS!$B$3:$O$294,MATCH('APUS2 (1001 - 1053)'!A1818,[1]SUELDOS!$B$3:$B$294,0),13)</f>
        <v>0</v>
      </c>
      <c r="O1818" s="85">
        <f>INDEX([1]SUELDOS!$B$3:$O$294,MATCH('APUS2 (1001 - 1053)'!A1818,[1]SUELDOS!$B$3:$B$294,0),14)</f>
        <v>0</v>
      </c>
      <c r="P1818" s="7">
        <f t="shared" si="281"/>
        <v>1884</v>
      </c>
      <c r="Q1818" s="8"/>
    </row>
    <row r="1819" spans="1:17" s="9" customFormat="1" ht="16.5" thickTop="1" thickBot="1" x14ac:dyDescent="0.3">
      <c r="A1819" s="1"/>
      <c r="B1819" s="75"/>
      <c r="C1819" s="76"/>
      <c r="D1819" s="77"/>
      <c r="E1819" s="79"/>
      <c r="F1819" s="79"/>
      <c r="G1819" s="79"/>
      <c r="H1819" s="80"/>
      <c r="I1819" s="81"/>
      <c r="J1819" s="64"/>
      <c r="K1819" s="70"/>
      <c r="L1819" s="82"/>
      <c r="M1819" s="82"/>
      <c r="N1819" s="121"/>
      <c r="O1819" s="85"/>
      <c r="P1819" s="7">
        <f t="shared" si="281"/>
        <v>1885</v>
      </c>
      <c r="Q1819" s="8"/>
    </row>
    <row r="1820" spans="1:17" s="9" customFormat="1" ht="16.5" thickTop="1" thickBot="1" x14ac:dyDescent="0.3">
      <c r="A1820" s="1"/>
      <c r="B1820" s="75"/>
      <c r="C1820" s="76"/>
      <c r="D1820" s="77"/>
      <c r="E1820" s="79"/>
      <c r="F1820" s="79"/>
      <c r="G1820" s="79"/>
      <c r="H1820" s="80"/>
      <c r="I1820" s="81"/>
      <c r="J1820" s="64"/>
      <c r="K1820" s="70"/>
      <c r="L1820" s="82"/>
      <c r="M1820" s="82"/>
      <c r="N1820" s="121"/>
      <c r="O1820" s="85"/>
      <c r="P1820" s="7">
        <f t="shared" si="281"/>
        <v>1886</v>
      </c>
      <c r="Q1820" s="8"/>
    </row>
    <row r="1821" spans="1:17" s="9" customFormat="1" ht="16.5" thickTop="1" thickBot="1" x14ac:dyDescent="0.3">
      <c r="A1821" s="1"/>
      <c r="B1821" s="75"/>
      <c r="C1821" s="76"/>
      <c r="D1821" s="77"/>
      <c r="E1821" s="78"/>
      <c r="F1821" s="79"/>
      <c r="G1821" s="79"/>
      <c r="H1821" s="80"/>
      <c r="I1821" s="81"/>
      <c r="J1821" s="64"/>
      <c r="K1821" s="70"/>
      <c r="L1821" s="82"/>
      <c r="M1821" s="82"/>
      <c r="N1821" s="121"/>
      <c r="O1821" s="85"/>
      <c r="P1821" s="7">
        <f t="shared" ref="P1821:P1870" si="293">+P1820+1</f>
        <v>1887</v>
      </c>
      <c r="Q1821" s="8"/>
    </row>
    <row r="1822" spans="1:17" s="9" customFormat="1" ht="16.5" thickTop="1" thickBot="1" x14ac:dyDescent="0.3">
      <c r="A1822" s="1"/>
      <c r="B1822" s="75"/>
      <c r="C1822" s="76"/>
      <c r="D1822" s="77"/>
      <c r="E1822" s="78"/>
      <c r="F1822" s="79"/>
      <c r="G1822" s="79"/>
      <c r="H1822" s="80"/>
      <c r="I1822" s="81"/>
      <c r="J1822" s="64"/>
      <c r="K1822" s="87"/>
      <c r="L1822" s="82"/>
      <c r="M1822" s="82"/>
      <c r="N1822" s="121"/>
      <c r="O1822" s="85"/>
      <c r="P1822" s="7">
        <f t="shared" si="293"/>
        <v>1888</v>
      </c>
      <c r="Q1822" s="8"/>
    </row>
    <row r="1823" spans="1:17" s="9" customFormat="1" ht="16.5" thickTop="1" thickBot="1" x14ac:dyDescent="0.3">
      <c r="A1823" s="1"/>
      <c r="B1823" s="75"/>
      <c r="C1823" s="76"/>
      <c r="D1823" s="77"/>
      <c r="E1823" s="78"/>
      <c r="F1823" s="79"/>
      <c r="G1823" s="79"/>
      <c r="H1823" s="80"/>
      <c r="I1823" s="81"/>
      <c r="J1823" s="64"/>
      <c r="K1823" s="87"/>
      <c r="L1823" s="82"/>
      <c r="M1823" s="82"/>
      <c r="N1823" s="121"/>
      <c r="O1823" s="85"/>
      <c r="P1823" s="7">
        <f t="shared" si="293"/>
        <v>1889</v>
      </c>
      <c r="Q1823" s="8"/>
    </row>
    <row r="1824" spans="1:17" s="9" customFormat="1" ht="16.5" thickTop="1" thickBot="1" x14ac:dyDescent="0.3">
      <c r="A1824" s="1"/>
      <c r="B1824" s="75"/>
      <c r="C1824" s="76"/>
      <c r="D1824" s="77"/>
      <c r="E1824" s="78"/>
      <c r="F1824" s="79"/>
      <c r="G1824" s="79"/>
      <c r="H1824" s="80"/>
      <c r="I1824" s="81"/>
      <c r="J1824" s="64"/>
      <c r="K1824" s="87"/>
      <c r="L1824" s="82"/>
      <c r="M1824" s="82"/>
      <c r="N1824" s="121"/>
      <c r="O1824" s="85"/>
      <c r="P1824" s="7">
        <f t="shared" si="293"/>
        <v>1890</v>
      </c>
      <c r="Q1824" s="8"/>
    </row>
    <row r="1825" spans="1:17" s="9" customFormat="1" ht="16.5" thickTop="1" thickBot="1" x14ac:dyDescent="0.3">
      <c r="A1825" s="1"/>
      <c r="B1825" s="75"/>
      <c r="C1825" s="76"/>
      <c r="D1825" s="77"/>
      <c r="E1825" s="78"/>
      <c r="F1825" s="79"/>
      <c r="G1825" s="79"/>
      <c r="H1825" s="80"/>
      <c r="I1825" s="81"/>
      <c r="J1825" s="64"/>
      <c r="K1825" s="87"/>
      <c r="L1825" s="82"/>
      <c r="M1825" s="82"/>
      <c r="N1825" s="121"/>
      <c r="O1825" s="85"/>
      <c r="P1825" s="7">
        <f t="shared" si="293"/>
        <v>1891</v>
      </c>
      <c r="Q1825" s="8"/>
    </row>
    <row r="1826" spans="1:17" s="9" customFormat="1" ht="16.5" thickTop="1" thickBot="1" x14ac:dyDescent="0.3">
      <c r="A1826" s="1"/>
      <c r="B1826" s="75"/>
      <c r="C1826" s="76"/>
      <c r="D1826" s="77"/>
      <c r="E1826" s="78"/>
      <c r="F1826" s="79"/>
      <c r="G1826" s="79"/>
      <c r="H1826" s="80"/>
      <c r="I1826" s="81"/>
      <c r="J1826" s="64"/>
      <c r="K1826" s="87"/>
      <c r="L1826" s="82"/>
      <c r="M1826" s="82"/>
      <c r="N1826" s="121"/>
      <c r="O1826" s="85"/>
      <c r="P1826" s="7">
        <f t="shared" si="293"/>
        <v>1892</v>
      </c>
      <c r="Q1826" s="8"/>
    </row>
    <row r="1827" spans="1:17" s="9" customFormat="1" ht="16.5" thickTop="1" thickBot="1" x14ac:dyDescent="0.3">
      <c r="A1827" s="1"/>
      <c r="B1827" s="122" t="s">
        <v>26</v>
      </c>
      <c r="C1827" s="123"/>
      <c r="D1827" s="124"/>
      <c r="E1827" s="91" t="s">
        <v>26</v>
      </c>
      <c r="F1827" s="125" t="s">
        <v>26</v>
      </c>
      <c r="G1827" s="126" t="s">
        <v>26</v>
      </c>
      <c r="H1827" s="94" t="s">
        <v>26</v>
      </c>
      <c r="I1827" s="127" t="s">
        <v>26</v>
      </c>
      <c r="J1827" s="64"/>
      <c r="K1827" s="96" t="s">
        <v>26</v>
      </c>
      <c r="L1827" s="97" t="s">
        <v>26</v>
      </c>
      <c r="M1827" s="98" t="s">
        <v>26</v>
      </c>
      <c r="N1827" s="99" t="s">
        <v>26</v>
      </c>
      <c r="O1827" s="100" t="s">
        <v>26</v>
      </c>
      <c r="P1827" s="7">
        <f t="shared" si="293"/>
        <v>1893</v>
      </c>
      <c r="Q1827" s="8"/>
    </row>
    <row r="1828" spans="1:17" s="9" customFormat="1" ht="16.5" thickTop="1" thickBot="1" x14ac:dyDescent="0.3">
      <c r="A1828" s="1"/>
      <c r="B1828" s="101"/>
      <c r="C1828" s="101"/>
      <c r="D1828" s="101"/>
      <c r="E1828" s="101"/>
      <c r="F1828" s="101"/>
      <c r="G1828" s="101"/>
      <c r="H1828" s="128" t="s">
        <v>39</v>
      </c>
      <c r="I1828" s="103">
        <f>SUM(I1815:I1827)</f>
        <v>108.12</v>
      </c>
      <c r="J1828" s="104"/>
      <c r="K1828" s="105">
        <f>SUM(K1815:K1827)</f>
        <v>0.12993224583776977</v>
      </c>
      <c r="L1828" s="106"/>
      <c r="M1828" s="107"/>
      <c r="N1828" s="108"/>
      <c r="O1828" s="105">
        <f>SUM(O1815:O1827)</f>
        <v>0</v>
      </c>
      <c r="P1828" s="7">
        <f t="shared" si="293"/>
        <v>1894</v>
      </c>
      <c r="Q1828" s="8"/>
    </row>
    <row r="1829" spans="1:17" s="9" customFormat="1" ht="16.5" customHeight="1" thickTop="1" thickBot="1" x14ac:dyDescent="0.3">
      <c r="A1829" s="1"/>
      <c r="B1829" s="58" t="s">
        <v>40</v>
      </c>
      <c r="C1829" s="109"/>
      <c r="D1829" s="109"/>
      <c r="E1829" s="109"/>
      <c r="F1829" s="109"/>
      <c r="G1829" s="109"/>
      <c r="H1829" s="110"/>
      <c r="I1829" s="111"/>
      <c r="J1829" s="60"/>
      <c r="K1829" s="61" t="s">
        <v>14</v>
      </c>
      <c r="L1829" s="61" t="s">
        <v>15</v>
      </c>
      <c r="M1829" s="61" t="s">
        <v>16</v>
      </c>
      <c r="N1829" s="61" t="s">
        <v>17</v>
      </c>
      <c r="O1829" s="61" t="s">
        <v>18</v>
      </c>
      <c r="P1829" s="7">
        <f t="shared" si="293"/>
        <v>1895</v>
      </c>
      <c r="Q1829" s="8"/>
    </row>
    <row r="1830" spans="1:17" s="9" customFormat="1" ht="22.5" thickTop="1" thickBot="1" x14ac:dyDescent="0.3">
      <c r="A1830" s="1"/>
      <c r="B1830" s="112" t="s">
        <v>41</v>
      </c>
      <c r="C1830" s="113"/>
      <c r="D1830" s="113"/>
      <c r="E1830" s="114"/>
      <c r="F1830" s="63" t="s">
        <v>42</v>
      </c>
      <c r="G1830" s="63" t="s">
        <v>20</v>
      </c>
      <c r="H1830" s="63" t="s">
        <v>34</v>
      </c>
      <c r="I1830" s="63" t="s">
        <v>24</v>
      </c>
      <c r="J1830" s="28"/>
      <c r="K1830" s="61"/>
      <c r="L1830" s="61"/>
      <c r="M1830" s="61"/>
      <c r="N1830" s="61"/>
      <c r="O1830" s="61"/>
      <c r="P1830" s="7">
        <f t="shared" si="293"/>
        <v>1896</v>
      </c>
      <c r="Q1830" s="8"/>
    </row>
    <row r="1831" spans="1:17" s="9" customFormat="1" ht="15.75" customHeight="1" thickTop="1" x14ac:dyDescent="0.25">
      <c r="A1831" s="1" t="s">
        <v>119</v>
      </c>
      <c r="B1831" s="129" t="str">
        <f>INDEX('[1]MATERIAL-TRANSPORTE'!$A$3:$K$1016,MATCH('APUS2 (1001 - 1053)'!A1831,'[1]MATERIAL-TRANSPORTE'!$A$3:$A$1016,0),2)</f>
        <v>OLT - 4 PUERTOS GPON</v>
      </c>
      <c r="C1831" s="130"/>
      <c r="D1831" s="130"/>
      <c r="E1831" s="131"/>
      <c r="F1831" s="132" t="str">
        <f>INDEX('[1]MATERIAL-TRANSPORTE'!$A$3:$K$1016,MATCH('APUS2 (1001 - 1053)'!A1831,'[1]MATERIAL-TRANSPORTE'!$A$3:$A$1016,0),6)</f>
        <v>u</v>
      </c>
      <c r="G1831" s="80">
        <v>1</v>
      </c>
      <c r="H1831" s="80">
        <f>INDEX('[1]MATERIAL-TRANSPORTE'!$A$3:$K$1016,MATCH('APUS2 (1001 - 1053)'!A1831,'[1]MATERIAL-TRANSPORTE'!$A$3:$A$1016,0),7)</f>
        <v>700</v>
      </c>
      <c r="I1831" s="81">
        <f>(G1831*H1831)</f>
        <v>700</v>
      </c>
      <c r="J1831" s="64"/>
      <c r="K1831" s="70">
        <f>((I1831*100%)/$I$1864)</f>
        <v>0.84121875773620824</v>
      </c>
      <c r="L1831" s="82" t="str">
        <f>INDEX('[1]MATERIAL-TRANSPORTE'!$A$3:$K$1016,MATCH('APUS2 (1001 - 1053)'!A1831,'[1]MATERIAL-TRANSPORTE'!$A$3:$A$1016,0),8)</f>
        <v>532320011</v>
      </c>
      <c r="M1831" s="83" t="str">
        <f>INDEX('[1]MATERIAL-TRANSPORTE'!$A$3:$K$1016,MATCH('APUS2 (1001 - 1053)'!A1831,'[1]MATERIAL-TRANSPORTE'!$A$3:$A$1016,0),9)</f>
        <v>NP</v>
      </c>
      <c r="N1831" s="84">
        <f>INDEX('[1]MATERIAL-TRANSPORTE'!$A$3:$K$1016,MATCH('APUS2 (1001 - 1053)'!A1831,'[1]MATERIAL-TRANSPORTE'!$A$3:$A$1016,0),10)</f>
        <v>0</v>
      </c>
      <c r="O1831" s="85">
        <f>INDEX('[1]MATERIAL-TRANSPORTE'!$A$3:$K$1016,MATCH('APUS2 (1001 - 1053)'!A1831,'[1]MATERIAL-TRANSPORTE'!$A$3:$A$1016,0),11)</f>
        <v>0</v>
      </c>
      <c r="P1831" s="7">
        <f t="shared" si="293"/>
        <v>1897</v>
      </c>
      <c r="Q1831" s="8">
        <f t="shared" ref="Q1831" si="294">+Q1815</f>
        <v>1864</v>
      </c>
    </row>
    <row r="1832" spans="1:17" s="9" customFormat="1" x14ac:dyDescent="0.25">
      <c r="A1832" s="1"/>
      <c r="B1832" s="129"/>
      <c r="C1832" s="130"/>
      <c r="D1832" s="130"/>
      <c r="E1832" s="131"/>
      <c r="F1832" s="132"/>
      <c r="G1832" s="80"/>
      <c r="H1832" s="80"/>
      <c r="I1832" s="81"/>
      <c r="J1832" s="64"/>
      <c r="K1832" s="87"/>
      <c r="L1832" s="82"/>
      <c r="M1832" s="83"/>
      <c r="N1832" s="84"/>
      <c r="O1832" s="85"/>
      <c r="P1832" s="7">
        <f t="shared" si="293"/>
        <v>1898</v>
      </c>
      <c r="Q1832" s="8"/>
    </row>
    <row r="1833" spans="1:17" s="9" customFormat="1" x14ac:dyDescent="0.25">
      <c r="A1833" s="1"/>
      <c r="B1833" s="129"/>
      <c r="C1833" s="130"/>
      <c r="D1833" s="130"/>
      <c r="E1833" s="131"/>
      <c r="F1833" s="132"/>
      <c r="G1833" s="80"/>
      <c r="H1833" s="80"/>
      <c r="I1833" s="81"/>
      <c r="J1833" s="64"/>
      <c r="K1833" s="87"/>
      <c r="L1833" s="82"/>
      <c r="M1833" s="83"/>
      <c r="N1833" s="84"/>
      <c r="O1833" s="85"/>
      <c r="P1833" s="7">
        <f t="shared" si="293"/>
        <v>1899</v>
      </c>
      <c r="Q1833" s="8"/>
    </row>
    <row r="1834" spans="1:17" s="9" customFormat="1" x14ac:dyDescent="0.25">
      <c r="A1834" s="1"/>
      <c r="B1834" s="129"/>
      <c r="C1834" s="130"/>
      <c r="D1834" s="130"/>
      <c r="E1834" s="131"/>
      <c r="F1834" s="132"/>
      <c r="G1834" s="80"/>
      <c r="H1834" s="80"/>
      <c r="I1834" s="81"/>
      <c r="J1834" s="64"/>
      <c r="K1834" s="87"/>
      <c r="L1834" s="82"/>
      <c r="M1834" s="83"/>
      <c r="N1834" s="84"/>
      <c r="O1834" s="85"/>
      <c r="P1834" s="7">
        <f t="shared" si="293"/>
        <v>1900</v>
      </c>
      <c r="Q1834" s="8"/>
    </row>
    <row r="1835" spans="1:17" s="9" customFormat="1" x14ac:dyDescent="0.25">
      <c r="A1835" s="1"/>
      <c r="B1835" s="129"/>
      <c r="C1835" s="130"/>
      <c r="D1835" s="130"/>
      <c r="E1835" s="131"/>
      <c r="F1835" s="132"/>
      <c r="G1835" s="80"/>
      <c r="H1835" s="80"/>
      <c r="I1835" s="81"/>
      <c r="J1835" s="64"/>
      <c r="K1835" s="87"/>
      <c r="L1835" s="82"/>
      <c r="M1835" s="83"/>
      <c r="N1835" s="84"/>
      <c r="O1835" s="85"/>
      <c r="P1835" s="7">
        <f t="shared" si="293"/>
        <v>1901</v>
      </c>
      <c r="Q1835" s="8"/>
    </row>
    <row r="1836" spans="1:17" s="9" customFormat="1" x14ac:dyDescent="0.25">
      <c r="A1836" s="1"/>
      <c r="B1836" s="129"/>
      <c r="C1836" s="130"/>
      <c r="D1836" s="130"/>
      <c r="E1836" s="131"/>
      <c r="F1836" s="132"/>
      <c r="G1836" s="80"/>
      <c r="H1836" s="80"/>
      <c r="I1836" s="81"/>
      <c r="J1836" s="64"/>
      <c r="K1836" s="87"/>
      <c r="L1836" s="82"/>
      <c r="M1836" s="83"/>
      <c r="N1836" s="84"/>
      <c r="O1836" s="85"/>
      <c r="P1836" s="7">
        <f t="shared" si="293"/>
        <v>1902</v>
      </c>
      <c r="Q1836" s="8"/>
    </row>
    <row r="1837" spans="1:17" s="9" customFormat="1" x14ac:dyDescent="0.25">
      <c r="A1837" s="1"/>
      <c r="B1837" s="129"/>
      <c r="C1837" s="130"/>
      <c r="D1837" s="130"/>
      <c r="E1837" s="131"/>
      <c r="F1837" s="132"/>
      <c r="G1837" s="80"/>
      <c r="H1837" s="80"/>
      <c r="I1837" s="81"/>
      <c r="J1837" s="64"/>
      <c r="K1837" s="87"/>
      <c r="L1837" s="82"/>
      <c r="M1837" s="83"/>
      <c r="N1837" s="84"/>
      <c r="O1837" s="85"/>
      <c r="P1837" s="7">
        <f t="shared" si="293"/>
        <v>1903</v>
      </c>
      <c r="Q1837" s="8"/>
    </row>
    <row r="1838" spans="1:17" s="9" customFormat="1" x14ac:dyDescent="0.25">
      <c r="A1838" s="1"/>
      <c r="B1838" s="129"/>
      <c r="C1838" s="130"/>
      <c r="D1838" s="130"/>
      <c r="E1838" s="131"/>
      <c r="F1838" s="132"/>
      <c r="G1838" s="80"/>
      <c r="H1838" s="80"/>
      <c r="I1838" s="81"/>
      <c r="J1838" s="64"/>
      <c r="K1838" s="87"/>
      <c r="L1838" s="82"/>
      <c r="M1838" s="83"/>
      <c r="N1838" s="84"/>
      <c r="O1838" s="85"/>
      <c r="P1838" s="7">
        <f t="shared" si="293"/>
        <v>1904</v>
      </c>
      <c r="Q1838" s="8"/>
    </row>
    <row r="1839" spans="1:17" s="9" customFormat="1" x14ac:dyDescent="0.25">
      <c r="A1839" s="1"/>
      <c r="B1839" s="129"/>
      <c r="C1839" s="130"/>
      <c r="D1839" s="130"/>
      <c r="E1839" s="131"/>
      <c r="F1839" s="132"/>
      <c r="G1839" s="80"/>
      <c r="H1839" s="80"/>
      <c r="I1839" s="81"/>
      <c r="J1839" s="64"/>
      <c r="K1839" s="87"/>
      <c r="L1839" s="82"/>
      <c r="M1839" s="83"/>
      <c r="N1839" s="84"/>
      <c r="O1839" s="85"/>
      <c r="P1839" s="7">
        <f t="shared" si="293"/>
        <v>1905</v>
      </c>
      <c r="Q1839" s="8"/>
    </row>
    <row r="1840" spans="1:17" s="9" customFormat="1" x14ac:dyDescent="0.25">
      <c r="A1840" s="1"/>
      <c r="B1840" s="129"/>
      <c r="C1840" s="130"/>
      <c r="D1840" s="130"/>
      <c r="E1840" s="131"/>
      <c r="F1840" s="132"/>
      <c r="G1840" s="80"/>
      <c r="H1840" s="80"/>
      <c r="I1840" s="81"/>
      <c r="J1840" s="64"/>
      <c r="K1840" s="87"/>
      <c r="L1840" s="82"/>
      <c r="M1840" s="83"/>
      <c r="N1840" s="84"/>
      <c r="O1840" s="85"/>
      <c r="P1840" s="7">
        <f t="shared" si="293"/>
        <v>1906</v>
      </c>
      <c r="Q1840" s="8"/>
    </row>
    <row r="1841" spans="1:17" s="9" customFormat="1" x14ac:dyDescent="0.25">
      <c r="A1841" s="1"/>
      <c r="B1841" s="129"/>
      <c r="C1841" s="130"/>
      <c r="D1841" s="130"/>
      <c r="E1841" s="131"/>
      <c r="F1841" s="132"/>
      <c r="G1841" s="80"/>
      <c r="H1841" s="80"/>
      <c r="I1841" s="81"/>
      <c r="J1841" s="64"/>
      <c r="K1841" s="87"/>
      <c r="L1841" s="82"/>
      <c r="M1841" s="83"/>
      <c r="N1841" s="84"/>
      <c r="O1841" s="85"/>
      <c r="P1841" s="7">
        <f t="shared" si="293"/>
        <v>1907</v>
      </c>
      <c r="Q1841" s="8"/>
    </row>
    <row r="1842" spans="1:17" s="9" customFormat="1" x14ac:dyDescent="0.25">
      <c r="A1842" s="1"/>
      <c r="B1842" s="129"/>
      <c r="C1842" s="130"/>
      <c r="D1842" s="130"/>
      <c r="E1842" s="131"/>
      <c r="F1842" s="132"/>
      <c r="G1842" s="80"/>
      <c r="H1842" s="80"/>
      <c r="I1842" s="81"/>
      <c r="J1842" s="64"/>
      <c r="K1842" s="87"/>
      <c r="L1842" s="82"/>
      <c r="M1842" s="83"/>
      <c r="N1842" s="84"/>
      <c r="O1842" s="85"/>
      <c r="P1842" s="7">
        <f t="shared" si="293"/>
        <v>1908</v>
      </c>
      <c r="Q1842" s="8"/>
    </row>
    <row r="1843" spans="1:17" s="9" customFormat="1" x14ac:dyDescent="0.25">
      <c r="A1843" s="1"/>
      <c r="B1843" s="129"/>
      <c r="C1843" s="130"/>
      <c r="D1843" s="130"/>
      <c r="E1843" s="131"/>
      <c r="F1843" s="132"/>
      <c r="G1843" s="80"/>
      <c r="H1843" s="80"/>
      <c r="I1843" s="81"/>
      <c r="J1843" s="64"/>
      <c r="K1843" s="87"/>
      <c r="L1843" s="82"/>
      <c r="M1843" s="83"/>
      <c r="N1843" s="84"/>
      <c r="O1843" s="85"/>
      <c r="P1843" s="7">
        <f t="shared" si="293"/>
        <v>1909</v>
      </c>
      <c r="Q1843" s="8"/>
    </row>
    <row r="1844" spans="1:17" s="9" customFormat="1" x14ac:dyDescent="0.25">
      <c r="A1844" s="1"/>
      <c r="B1844" s="129"/>
      <c r="C1844" s="130"/>
      <c r="D1844" s="130"/>
      <c r="E1844" s="131"/>
      <c r="F1844" s="132"/>
      <c r="G1844" s="80"/>
      <c r="H1844" s="80"/>
      <c r="I1844" s="81"/>
      <c r="J1844" s="64"/>
      <c r="K1844" s="87"/>
      <c r="L1844" s="82"/>
      <c r="M1844" s="83"/>
      <c r="N1844" s="84"/>
      <c r="O1844" s="85"/>
      <c r="P1844" s="7">
        <f t="shared" si="293"/>
        <v>1910</v>
      </c>
      <c r="Q1844" s="8"/>
    </row>
    <row r="1845" spans="1:17" s="9" customFormat="1" x14ac:dyDescent="0.25">
      <c r="A1845" s="1"/>
      <c r="B1845" s="129"/>
      <c r="C1845" s="130"/>
      <c r="D1845" s="130"/>
      <c r="E1845" s="131"/>
      <c r="F1845" s="132"/>
      <c r="G1845" s="80"/>
      <c r="H1845" s="80"/>
      <c r="I1845" s="81"/>
      <c r="J1845" s="64"/>
      <c r="K1845" s="87"/>
      <c r="L1845" s="82"/>
      <c r="M1845" s="83"/>
      <c r="N1845" s="84"/>
      <c r="O1845" s="85"/>
      <c r="P1845" s="7">
        <f t="shared" si="293"/>
        <v>1911</v>
      </c>
      <c r="Q1845" s="8"/>
    </row>
    <row r="1846" spans="1:17" s="9" customFormat="1" x14ac:dyDescent="0.25">
      <c r="A1846" s="1"/>
      <c r="B1846" s="129"/>
      <c r="C1846" s="130"/>
      <c r="D1846" s="130"/>
      <c r="E1846" s="131"/>
      <c r="F1846" s="132"/>
      <c r="G1846" s="80"/>
      <c r="H1846" s="80"/>
      <c r="I1846" s="81"/>
      <c r="J1846" s="64"/>
      <c r="K1846" s="87"/>
      <c r="L1846" s="82"/>
      <c r="M1846" s="83"/>
      <c r="N1846" s="84"/>
      <c r="O1846" s="85"/>
      <c r="P1846" s="7">
        <f t="shared" si="293"/>
        <v>1912</v>
      </c>
      <c r="Q1846" s="8"/>
    </row>
    <row r="1847" spans="1:17" s="9" customFormat="1" x14ac:dyDescent="0.25">
      <c r="A1847" s="1"/>
      <c r="B1847" s="129"/>
      <c r="C1847" s="130"/>
      <c r="D1847" s="130"/>
      <c r="E1847" s="131"/>
      <c r="F1847" s="132"/>
      <c r="G1847" s="80"/>
      <c r="H1847" s="80"/>
      <c r="I1847" s="81"/>
      <c r="J1847" s="64"/>
      <c r="K1847" s="87"/>
      <c r="L1847" s="82"/>
      <c r="M1847" s="83"/>
      <c r="N1847" s="84"/>
      <c r="O1847" s="85"/>
      <c r="P1847" s="7">
        <f t="shared" si="293"/>
        <v>1913</v>
      </c>
      <c r="Q1847" s="8"/>
    </row>
    <row r="1848" spans="1:17" s="9" customFormat="1" x14ac:dyDescent="0.25">
      <c r="A1848" s="1"/>
      <c r="B1848" s="129" t="s">
        <v>26</v>
      </c>
      <c r="C1848" s="130"/>
      <c r="D1848" s="130"/>
      <c r="E1848" s="131"/>
      <c r="F1848" s="132" t="s">
        <v>26</v>
      </c>
      <c r="G1848" s="80" t="s">
        <v>26</v>
      </c>
      <c r="H1848" s="80" t="s">
        <v>26</v>
      </c>
      <c r="I1848" s="81" t="s">
        <v>26</v>
      </c>
      <c r="J1848" s="64"/>
      <c r="K1848" s="87" t="s">
        <v>26</v>
      </c>
      <c r="L1848" s="82" t="s">
        <v>26</v>
      </c>
      <c r="M1848" s="83" t="s">
        <v>26</v>
      </c>
      <c r="N1848" s="84" t="s">
        <v>26</v>
      </c>
      <c r="O1848" s="85" t="s">
        <v>26</v>
      </c>
      <c r="P1848" s="7">
        <f t="shared" si="293"/>
        <v>1914</v>
      </c>
      <c r="Q1848" s="8"/>
    </row>
    <row r="1849" spans="1:17" s="9" customFormat="1" x14ac:dyDescent="0.25">
      <c r="A1849" s="1"/>
      <c r="B1849" s="129" t="s">
        <v>26</v>
      </c>
      <c r="C1849" s="130"/>
      <c r="D1849" s="130"/>
      <c r="E1849" s="131"/>
      <c r="F1849" s="132" t="s">
        <v>26</v>
      </c>
      <c r="G1849" s="80" t="s">
        <v>26</v>
      </c>
      <c r="H1849" s="80" t="s">
        <v>26</v>
      </c>
      <c r="I1849" s="81" t="s">
        <v>26</v>
      </c>
      <c r="J1849" s="64"/>
      <c r="K1849" s="87" t="s">
        <v>26</v>
      </c>
      <c r="L1849" s="82" t="s">
        <v>26</v>
      </c>
      <c r="M1849" s="83" t="s">
        <v>26</v>
      </c>
      <c r="N1849" s="84" t="s">
        <v>26</v>
      </c>
      <c r="O1849" s="85" t="s">
        <v>26</v>
      </c>
      <c r="P1849" s="7">
        <f t="shared" si="293"/>
        <v>1915</v>
      </c>
      <c r="Q1849" s="8"/>
    </row>
    <row r="1850" spans="1:17" s="9" customFormat="1" x14ac:dyDescent="0.25">
      <c r="A1850" s="1"/>
      <c r="B1850" s="129" t="s">
        <v>26</v>
      </c>
      <c r="C1850" s="130"/>
      <c r="D1850" s="130"/>
      <c r="E1850" s="131"/>
      <c r="F1850" s="132" t="s">
        <v>26</v>
      </c>
      <c r="G1850" s="80" t="s">
        <v>26</v>
      </c>
      <c r="H1850" s="80" t="s">
        <v>26</v>
      </c>
      <c r="I1850" s="81" t="s">
        <v>26</v>
      </c>
      <c r="J1850" s="64"/>
      <c r="K1850" s="87" t="s">
        <v>26</v>
      </c>
      <c r="L1850" s="82" t="s">
        <v>26</v>
      </c>
      <c r="M1850" s="83" t="s">
        <v>26</v>
      </c>
      <c r="N1850" s="84" t="s">
        <v>26</v>
      </c>
      <c r="O1850" s="85" t="s">
        <v>26</v>
      </c>
      <c r="P1850" s="7">
        <f t="shared" si="293"/>
        <v>1916</v>
      </c>
      <c r="Q1850" s="8"/>
    </row>
    <row r="1851" spans="1:17" s="9" customFormat="1" x14ac:dyDescent="0.25">
      <c r="A1851" s="1"/>
      <c r="B1851" s="129" t="s">
        <v>26</v>
      </c>
      <c r="C1851" s="130"/>
      <c r="D1851" s="130"/>
      <c r="E1851" s="131"/>
      <c r="F1851" s="132" t="s">
        <v>26</v>
      </c>
      <c r="G1851" s="80" t="s">
        <v>26</v>
      </c>
      <c r="H1851" s="80" t="s">
        <v>26</v>
      </c>
      <c r="I1851" s="81" t="s">
        <v>26</v>
      </c>
      <c r="J1851" s="64"/>
      <c r="K1851" s="87" t="s">
        <v>26</v>
      </c>
      <c r="L1851" s="82" t="s">
        <v>26</v>
      </c>
      <c r="M1851" s="83" t="s">
        <v>26</v>
      </c>
      <c r="N1851" s="84" t="s">
        <v>26</v>
      </c>
      <c r="O1851" s="85" t="s">
        <v>26</v>
      </c>
      <c r="P1851" s="7">
        <f t="shared" si="293"/>
        <v>1917</v>
      </c>
      <c r="Q1851" s="8"/>
    </row>
    <row r="1852" spans="1:17" s="9" customFormat="1" x14ac:dyDescent="0.25">
      <c r="A1852" s="1"/>
      <c r="B1852" s="129" t="s">
        <v>26</v>
      </c>
      <c r="C1852" s="130"/>
      <c r="D1852" s="130"/>
      <c r="E1852" s="131"/>
      <c r="F1852" s="132" t="s">
        <v>26</v>
      </c>
      <c r="G1852" s="80" t="s">
        <v>26</v>
      </c>
      <c r="H1852" s="80" t="s">
        <v>26</v>
      </c>
      <c r="I1852" s="81" t="s">
        <v>26</v>
      </c>
      <c r="J1852" s="64"/>
      <c r="K1852" s="87" t="s">
        <v>26</v>
      </c>
      <c r="L1852" s="82" t="s">
        <v>26</v>
      </c>
      <c r="M1852" s="83" t="s">
        <v>26</v>
      </c>
      <c r="N1852" s="84" t="s">
        <v>26</v>
      </c>
      <c r="O1852" s="85" t="s">
        <v>26</v>
      </c>
      <c r="P1852" s="7">
        <f t="shared" si="293"/>
        <v>1918</v>
      </c>
      <c r="Q1852" s="8"/>
    </row>
    <row r="1853" spans="1:17" s="9" customFormat="1" x14ac:dyDescent="0.25">
      <c r="A1853" s="1"/>
      <c r="B1853" s="129" t="s">
        <v>26</v>
      </c>
      <c r="C1853" s="130"/>
      <c r="D1853" s="130"/>
      <c r="E1853" s="131"/>
      <c r="F1853" s="132" t="s">
        <v>26</v>
      </c>
      <c r="G1853" s="80" t="s">
        <v>26</v>
      </c>
      <c r="H1853" s="80" t="s">
        <v>26</v>
      </c>
      <c r="I1853" s="81" t="s">
        <v>26</v>
      </c>
      <c r="J1853" s="64"/>
      <c r="K1853" s="87" t="s">
        <v>26</v>
      </c>
      <c r="L1853" s="82" t="s">
        <v>26</v>
      </c>
      <c r="M1853" s="83" t="s">
        <v>26</v>
      </c>
      <c r="N1853" s="84" t="s">
        <v>26</v>
      </c>
      <c r="O1853" s="85" t="s">
        <v>26</v>
      </c>
      <c r="P1853" s="7">
        <f t="shared" si="293"/>
        <v>1919</v>
      </c>
      <c r="Q1853" s="8"/>
    </row>
    <row r="1854" spans="1:17" s="9" customFormat="1" x14ac:dyDescent="0.25">
      <c r="A1854" s="1"/>
      <c r="B1854" s="129" t="s">
        <v>26</v>
      </c>
      <c r="C1854" s="130"/>
      <c r="D1854" s="130"/>
      <c r="E1854" s="131"/>
      <c r="F1854" s="132" t="s">
        <v>26</v>
      </c>
      <c r="G1854" s="80" t="s">
        <v>26</v>
      </c>
      <c r="H1854" s="80" t="s">
        <v>26</v>
      </c>
      <c r="I1854" s="81" t="s">
        <v>26</v>
      </c>
      <c r="J1854" s="64"/>
      <c r="K1854" s="87" t="s">
        <v>26</v>
      </c>
      <c r="L1854" s="82" t="s">
        <v>26</v>
      </c>
      <c r="M1854" s="83" t="s">
        <v>26</v>
      </c>
      <c r="N1854" s="84" t="s">
        <v>26</v>
      </c>
      <c r="O1854" s="85" t="s">
        <v>26</v>
      </c>
      <c r="P1854" s="7">
        <f t="shared" si="293"/>
        <v>1920</v>
      </c>
      <c r="Q1854" s="8"/>
    </row>
    <row r="1855" spans="1:17" s="9" customFormat="1" x14ac:dyDescent="0.25">
      <c r="A1855" s="1"/>
      <c r="B1855" s="129" t="s">
        <v>26</v>
      </c>
      <c r="C1855" s="130"/>
      <c r="D1855" s="130"/>
      <c r="E1855" s="131"/>
      <c r="F1855" s="132" t="s">
        <v>26</v>
      </c>
      <c r="G1855" s="80" t="s">
        <v>26</v>
      </c>
      <c r="H1855" s="80" t="s">
        <v>26</v>
      </c>
      <c r="I1855" s="81" t="s">
        <v>26</v>
      </c>
      <c r="J1855" s="64"/>
      <c r="K1855" s="87" t="s">
        <v>26</v>
      </c>
      <c r="L1855" s="82" t="s">
        <v>26</v>
      </c>
      <c r="M1855" s="83" t="s">
        <v>26</v>
      </c>
      <c r="N1855" s="84" t="s">
        <v>26</v>
      </c>
      <c r="O1855" s="85" t="s">
        <v>26</v>
      </c>
      <c r="P1855" s="7">
        <f t="shared" si="293"/>
        <v>1921</v>
      </c>
      <c r="Q1855" s="8"/>
    </row>
    <row r="1856" spans="1:17" s="9" customFormat="1" ht="15.75" thickBot="1" x14ac:dyDescent="0.3">
      <c r="A1856" s="1"/>
      <c r="B1856" s="122" t="s">
        <v>26</v>
      </c>
      <c r="C1856" s="123"/>
      <c r="D1856" s="123"/>
      <c r="E1856" s="124"/>
      <c r="F1856" s="133" t="s">
        <v>26</v>
      </c>
      <c r="G1856" s="94" t="s">
        <v>26</v>
      </c>
      <c r="H1856" s="94" t="s">
        <v>26</v>
      </c>
      <c r="I1856" s="95" t="s">
        <v>26</v>
      </c>
      <c r="J1856" s="64"/>
      <c r="K1856" s="96" t="s">
        <v>26</v>
      </c>
      <c r="L1856" s="97" t="s">
        <v>26</v>
      </c>
      <c r="M1856" s="98" t="s">
        <v>26</v>
      </c>
      <c r="N1856" s="99" t="s">
        <v>26</v>
      </c>
      <c r="O1856" s="100" t="s">
        <v>26</v>
      </c>
      <c r="P1856" s="7">
        <f t="shared" si="293"/>
        <v>1922</v>
      </c>
      <c r="Q1856" s="8"/>
    </row>
    <row r="1857" spans="1:17" s="9" customFormat="1" ht="16.5" thickTop="1" thickBot="1" x14ac:dyDescent="0.3">
      <c r="A1857" s="1"/>
      <c r="B1857" s="101"/>
      <c r="C1857" s="101"/>
      <c r="D1857" s="101"/>
      <c r="E1857" s="101"/>
      <c r="F1857" s="101"/>
      <c r="G1857" s="101"/>
      <c r="H1857" s="128" t="s">
        <v>50</v>
      </c>
      <c r="I1857" s="103">
        <f>SUM(I1831:I1856)</f>
        <v>700</v>
      </c>
      <c r="J1857" s="104"/>
      <c r="K1857" s="105">
        <f>SUM(K1831:K1856)</f>
        <v>0.84121875773620824</v>
      </c>
      <c r="L1857" s="106"/>
      <c r="M1857" s="107"/>
      <c r="N1857" s="108"/>
      <c r="O1857" s="105">
        <f>SUM(O1831:O1856)</f>
        <v>0</v>
      </c>
      <c r="P1857" s="7">
        <f t="shared" si="293"/>
        <v>1923</v>
      </c>
      <c r="Q1857" s="8"/>
    </row>
    <row r="1858" spans="1:17" s="9" customFormat="1" ht="16.5" customHeight="1" thickTop="1" thickBot="1" x14ac:dyDescent="0.3">
      <c r="A1858" s="1"/>
      <c r="B1858" s="58" t="s">
        <v>51</v>
      </c>
      <c r="C1858" s="109"/>
      <c r="D1858" s="109"/>
      <c r="E1858" s="109"/>
      <c r="F1858" s="109"/>
      <c r="G1858" s="109"/>
      <c r="H1858" s="110"/>
      <c r="I1858" s="111"/>
      <c r="J1858" s="60"/>
      <c r="K1858" s="134" t="s">
        <v>14</v>
      </c>
      <c r="L1858" s="61" t="s">
        <v>15</v>
      </c>
      <c r="M1858" s="61" t="s">
        <v>16</v>
      </c>
      <c r="N1858" s="61" t="s">
        <v>17</v>
      </c>
      <c r="O1858" s="61" t="s">
        <v>18</v>
      </c>
      <c r="P1858" s="7">
        <f t="shared" si="293"/>
        <v>1924</v>
      </c>
      <c r="Q1858" s="8"/>
    </row>
    <row r="1859" spans="1:17" s="9" customFormat="1" ht="22.5" customHeight="1" thickTop="1" thickBot="1" x14ac:dyDescent="0.3">
      <c r="A1859" s="1"/>
      <c r="B1859" s="112" t="s">
        <v>52</v>
      </c>
      <c r="C1859" s="113"/>
      <c r="D1859" s="113"/>
      <c r="E1859" s="114"/>
      <c r="F1859" s="115" t="s">
        <v>42</v>
      </c>
      <c r="G1859" s="63" t="s">
        <v>20</v>
      </c>
      <c r="H1859" s="63" t="s">
        <v>34</v>
      </c>
      <c r="I1859" s="63" t="s">
        <v>34</v>
      </c>
      <c r="J1859" s="28"/>
      <c r="K1859" s="135"/>
      <c r="L1859" s="61"/>
      <c r="M1859" s="61"/>
      <c r="N1859" s="61"/>
      <c r="O1859" s="61"/>
      <c r="P1859" s="7">
        <f t="shared" si="293"/>
        <v>1925</v>
      </c>
      <c r="Q1859" s="8"/>
    </row>
    <row r="1860" spans="1:17" s="9" customFormat="1" ht="15.75" thickTop="1" x14ac:dyDescent="0.25">
      <c r="A1860" s="1"/>
      <c r="B1860" s="136"/>
      <c r="C1860" s="137"/>
      <c r="D1860" s="137"/>
      <c r="E1860" s="138"/>
      <c r="F1860" s="139"/>
      <c r="G1860" s="69"/>
      <c r="H1860" s="69"/>
      <c r="I1860" s="81"/>
      <c r="J1860" s="64"/>
      <c r="K1860" s="70"/>
      <c r="L1860" s="117"/>
      <c r="M1860" s="118"/>
      <c r="N1860" s="119"/>
      <c r="O1860" s="120"/>
      <c r="P1860" s="7">
        <f t="shared" si="293"/>
        <v>1926</v>
      </c>
      <c r="Q1860" s="8">
        <f t="shared" ref="Q1860" si="295">+Q1831</f>
        <v>1864</v>
      </c>
    </row>
    <row r="1861" spans="1:17" s="9" customFormat="1" ht="15.75" thickBot="1" x14ac:dyDescent="0.3">
      <c r="A1861" s="1"/>
      <c r="B1861" s="140" t="s">
        <v>26</v>
      </c>
      <c r="C1861" s="141"/>
      <c r="D1861" s="141"/>
      <c r="E1861" s="142"/>
      <c r="F1861" s="143">
        <v>0</v>
      </c>
      <c r="G1861" s="144" t="s">
        <v>26</v>
      </c>
      <c r="H1861" s="143">
        <v>0</v>
      </c>
      <c r="I1861" s="143">
        <v>0</v>
      </c>
      <c r="J1861" s="64"/>
      <c r="K1861" s="145" t="s">
        <v>26</v>
      </c>
      <c r="L1861" s="146" t="s">
        <v>26</v>
      </c>
      <c r="M1861" s="147" t="s">
        <v>26</v>
      </c>
      <c r="N1861" s="143">
        <v>0</v>
      </c>
      <c r="O1861" s="143">
        <v>0</v>
      </c>
      <c r="P1861" s="7">
        <f t="shared" si="293"/>
        <v>1927</v>
      </c>
      <c r="Q1861" s="8"/>
    </row>
    <row r="1862" spans="1:17" s="9" customFormat="1" ht="16.5" thickTop="1" thickBot="1" x14ac:dyDescent="0.3">
      <c r="A1862" s="1"/>
      <c r="B1862" s="101"/>
      <c r="C1862" s="101"/>
      <c r="D1862" s="101"/>
      <c r="E1862" s="101"/>
      <c r="F1862" s="101"/>
      <c r="G1862" s="101"/>
      <c r="H1862" s="128" t="s">
        <v>53</v>
      </c>
      <c r="I1862" s="103">
        <f>SUM(I1860:I1861)</f>
        <v>0</v>
      </c>
      <c r="J1862" s="28"/>
      <c r="K1862" s="148">
        <f>SUM(K1860:K1861)</f>
        <v>0</v>
      </c>
      <c r="L1862" s="149"/>
      <c r="M1862" s="150"/>
      <c r="N1862" s="151"/>
      <c r="O1862" s="148">
        <f>SUM(O1860:O1861)</f>
        <v>0</v>
      </c>
      <c r="P1862" s="7">
        <f t="shared" si="293"/>
        <v>1928</v>
      </c>
      <c r="Q1862" s="8"/>
    </row>
    <row r="1863" spans="1:17" s="9" customFormat="1" ht="16.5" thickTop="1" thickBot="1" x14ac:dyDescent="0.3">
      <c r="A1863" s="1"/>
      <c r="B1863" s="28"/>
      <c r="C1863" s="28"/>
      <c r="D1863" s="28"/>
      <c r="E1863" s="152"/>
      <c r="F1863" s="152"/>
      <c r="G1863" s="152"/>
      <c r="H1863" s="153"/>
      <c r="I1863" s="154"/>
      <c r="J1863" s="28"/>
      <c r="K1863" s="155"/>
      <c r="L1863" s="156"/>
      <c r="M1863" s="156"/>
      <c r="N1863" s="156"/>
      <c r="O1863" s="157"/>
      <c r="P1863" s="7">
        <f t="shared" si="293"/>
        <v>1929</v>
      </c>
      <c r="Q1863" s="8"/>
    </row>
    <row r="1864" spans="1:17" s="9" customFormat="1" ht="16.5" customHeight="1" thickTop="1" thickBot="1" x14ac:dyDescent="0.3">
      <c r="A1864" s="1"/>
      <c r="B1864" s="28"/>
      <c r="C1864" s="28"/>
      <c r="D1864" s="158"/>
      <c r="E1864" s="159" t="s">
        <v>54</v>
      </c>
      <c r="F1864" s="159"/>
      <c r="G1864" s="159"/>
      <c r="H1864" s="159"/>
      <c r="I1864" s="160">
        <f>I1812+I1828+I1857+I1862</f>
        <v>832.12599999999998</v>
      </c>
      <c r="J1864" s="28"/>
      <c r="K1864" s="161"/>
      <c r="L1864" s="162"/>
      <c r="M1864" s="162"/>
      <c r="N1864" s="162"/>
      <c r="O1864" s="163"/>
      <c r="P1864" s="7">
        <f t="shared" si="293"/>
        <v>1930</v>
      </c>
      <c r="Q1864" s="8"/>
    </row>
    <row r="1865" spans="1:17" s="9" customFormat="1" ht="16.5" thickTop="1" thickBot="1" x14ac:dyDescent="0.3">
      <c r="A1865" s="1"/>
      <c r="B1865" s="28"/>
      <c r="C1865" s="28"/>
      <c r="D1865" s="158"/>
      <c r="E1865" s="164" t="s">
        <v>55</v>
      </c>
      <c r="F1865" s="164"/>
      <c r="G1865" s="164"/>
      <c r="H1865" s="165">
        <v>0.2</v>
      </c>
      <c r="I1865" s="166">
        <f>(I1864*H1865)</f>
        <v>166.42520000000002</v>
      </c>
      <c r="J1865" s="28"/>
      <c r="K1865" s="167"/>
      <c r="L1865" s="168"/>
      <c r="M1865" s="168"/>
      <c r="N1865" s="168"/>
      <c r="O1865" s="169"/>
      <c r="P1865" s="7">
        <f t="shared" si="293"/>
        <v>1931</v>
      </c>
      <c r="Q1865" s="8"/>
    </row>
    <row r="1866" spans="1:17" s="9" customFormat="1" ht="16.5" thickTop="1" thickBot="1" x14ac:dyDescent="0.3">
      <c r="A1866" s="1"/>
      <c r="B1866" s="28"/>
      <c r="C1866" s="28"/>
      <c r="D1866" s="158"/>
      <c r="E1866" s="170" t="s">
        <v>56</v>
      </c>
      <c r="F1866" s="170"/>
      <c r="G1866" s="170"/>
      <c r="H1866" s="171">
        <v>0</v>
      </c>
      <c r="I1866" s="166">
        <v>0</v>
      </c>
      <c r="J1866" s="28"/>
      <c r="K1866" s="172">
        <f>+K1812+K1828+K1857+K1862</f>
        <v>1</v>
      </c>
      <c r="L1866" s="173"/>
      <c r="M1866" s="174"/>
      <c r="N1866" s="175"/>
      <c r="O1866" s="172">
        <f>+O1812+O1828+O1857+O1862</f>
        <v>0</v>
      </c>
      <c r="P1866" s="7">
        <f t="shared" si="293"/>
        <v>1932</v>
      </c>
      <c r="Q1866" s="8"/>
    </row>
    <row r="1867" spans="1:17" s="9" customFormat="1" ht="16.5" thickTop="1" thickBot="1" x14ac:dyDescent="0.3">
      <c r="A1867" s="1"/>
      <c r="B1867" s="28" t="s">
        <v>27</v>
      </c>
      <c r="C1867" s="28"/>
      <c r="D1867" s="158"/>
      <c r="E1867" s="170" t="s">
        <v>57</v>
      </c>
      <c r="F1867" s="170"/>
      <c r="G1867" s="170"/>
      <c r="H1867" s="170"/>
      <c r="I1867" s="166">
        <f>+I1864+I1865</f>
        <v>998.55119999999999</v>
      </c>
      <c r="J1867" s="28"/>
      <c r="K1867" s="176" t="s">
        <v>58</v>
      </c>
      <c r="L1867" s="177"/>
      <c r="M1867" s="178"/>
      <c r="N1867" s="179"/>
      <c r="O1867" s="176" t="s">
        <v>59</v>
      </c>
      <c r="P1867" s="7">
        <f t="shared" si="293"/>
        <v>1933</v>
      </c>
      <c r="Q1867" s="8"/>
    </row>
    <row r="1868" spans="1:17" s="9" customFormat="1" ht="16.5" thickTop="1" thickBot="1" x14ac:dyDescent="0.3">
      <c r="A1868" s="1"/>
      <c r="B1868" s="28" t="s">
        <v>27</v>
      </c>
      <c r="C1868" s="28"/>
      <c r="D1868" s="158"/>
      <c r="E1868" s="180" t="s">
        <v>60</v>
      </c>
      <c r="F1868" s="181"/>
      <c r="G1868" s="181"/>
      <c r="H1868" s="182"/>
      <c r="I1868" s="183">
        <f>ROUND(I1867,2)</f>
        <v>998.55</v>
      </c>
      <c r="J1868" s="152"/>
      <c r="K1868" s="184"/>
      <c r="L1868" s="185"/>
      <c r="M1868" s="184"/>
      <c r="N1868" s="185"/>
      <c r="O1868" s="185"/>
      <c r="P1868" s="7">
        <f t="shared" si="293"/>
        <v>1934</v>
      </c>
      <c r="Q1868" s="8"/>
    </row>
    <row r="1869" spans="1:17" s="9" customFormat="1" ht="15.75" thickTop="1" x14ac:dyDescent="0.25">
      <c r="A1869" s="1"/>
      <c r="B1869" s="5"/>
      <c r="C1869" s="5"/>
      <c r="D1869" s="28"/>
      <c r="E1869" s="101"/>
      <c r="F1869" s="101"/>
      <c r="G1869" s="101"/>
      <c r="H1869" s="186"/>
      <c r="I1869" s="101"/>
      <c r="J1869" s="28"/>
      <c r="K1869" s="14"/>
      <c r="L1869" s="15"/>
      <c r="M1869" s="14"/>
      <c r="N1869" s="15"/>
      <c r="O1869" s="15"/>
      <c r="P1869" s="7">
        <f t="shared" si="293"/>
        <v>1935</v>
      </c>
      <c r="Q1869" s="8"/>
    </row>
    <row r="1870" spans="1:17" s="9" customFormat="1" x14ac:dyDescent="0.25">
      <c r="A1870" s="1"/>
      <c r="B1870" s="5"/>
      <c r="C1870" s="5"/>
      <c r="D1870" s="28"/>
      <c r="E1870" s="101"/>
      <c r="F1870" s="101"/>
      <c r="G1870" s="101"/>
      <c r="H1870" s="186"/>
      <c r="I1870" s="101"/>
      <c r="J1870" s="28"/>
      <c r="K1870" s="14"/>
      <c r="L1870" s="15"/>
      <c r="M1870" s="14"/>
      <c r="N1870" s="15"/>
      <c r="O1870" s="15"/>
      <c r="P1870" s="7">
        <f t="shared" si="293"/>
        <v>1936</v>
      </c>
      <c r="Q1870" s="8"/>
    </row>
    <row r="1871" spans="1:17" s="9" customFormat="1" ht="15.75" thickBot="1" x14ac:dyDescent="0.3">
      <c r="A1871" s="1"/>
      <c r="B1871" s="2"/>
      <c r="C1871" s="2"/>
      <c r="D1871" s="2"/>
      <c r="E1871" s="2"/>
      <c r="F1871" s="2"/>
      <c r="G1871" s="2"/>
      <c r="H1871" s="3"/>
      <c r="I1871" s="4"/>
      <c r="J1871" s="5"/>
      <c r="K1871" s="6"/>
      <c r="L1871" s="6"/>
      <c r="M1871" s="6"/>
      <c r="N1871" s="6"/>
      <c r="O1871" s="6"/>
      <c r="P1871" s="7"/>
      <c r="Q1871" s="8"/>
    </row>
    <row r="1872" spans="1:17" s="9" customFormat="1" ht="16.5" thickTop="1" thickBot="1" x14ac:dyDescent="0.3">
      <c r="A1872" s="1"/>
      <c r="B1872" s="10" t="s">
        <v>0</v>
      </c>
      <c r="C1872" s="11" t="str">
        <f>'[1]PRESUPUESTO REFERENCIAL'!$B$6</f>
        <v>CONSTRUCCIÓN DEL MALECÓN EN LA PARROQUIA URBANA SATÉLITE LA AURORA</v>
      </c>
      <c r="D1872" s="12"/>
      <c r="E1872" s="12"/>
      <c r="F1872" s="12"/>
      <c r="G1872" s="12"/>
      <c r="H1872" s="12"/>
      <c r="I1872" s="13"/>
      <c r="J1872" s="5"/>
      <c r="K1872" s="14"/>
      <c r="L1872" s="14"/>
      <c r="M1872" s="14"/>
      <c r="N1872" s="14"/>
      <c r="O1872" s="15"/>
      <c r="P1872" s="7"/>
      <c r="Q1872" s="8"/>
    </row>
    <row r="1873" spans="1:17" s="9" customFormat="1" ht="15.75" thickTop="1" x14ac:dyDescent="0.25">
      <c r="A1873" s="1"/>
      <c r="B1873" s="16" t="s">
        <v>1</v>
      </c>
      <c r="C1873" s="17"/>
      <c r="D1873" s="17"/>
      <c r="E1873" s="17"/>
      <c r="F1873" s="17"/>
      <c r="G1873" s="17"/>
      <c r="H1873" s="17"/>
      <c r="I1873" s="18"/>
      <c r="J1873" s="5"/>
      <c r="K1873" s="14"/>
      <c r="L1873" s="14"/>
      <c r="M1873" s="14"/>
      <c r="N1873" s="14"/>
      <c r="O1873" s="15"/>
      <c r="P1873" s="7"/>
      <c r="Q1873" s="8"/>
    </row>
    <row r="1874" spans="1:17" s="9" customFormat="1" x14ac:dyDescent="0.25">
      <c r="A1874" s="1"/>
      <c r="B1874" s="5"/>
      <c r="C1874" s="5"/>
      <c r="D1874" s="5"/>
      <c r="E1874" s="5"/>
      <c r="F1874" s="5"/>
      <c r="G1874" s="19"/>
      <c r="H1874" s="19"/>
      <c r="I1874" s="19"/>
      <c r="J1874" s="5"/>
      <c r="K1874" s="14"/>
      <c r="L1874" s="14"/>
      <c r="M1874" s="14"/>
      <c r="N1874" s="14"/>
      <c r="O1874" s="15"/>
      <c r="P1874" s="7"/>
      <c r="Q1874" s="8"/>
    </row>
    <row r="1875" spans="1:17" s="9" customFormat="1" x14ac:dyDescent="0.25">
      <c r="A1875" s="1"/>
      <c r="B1875" s="5"/>
      <c r="C1875" s="20" t="s">
        <v>2</v>
      </c>
      <c r="D1875" s="21" t="s">
        <v>3</v>
      </c>
      <c r="E1875" s="22"/>
      <c r="F1875" s="22"/>
      <c r="G1875" s="19"/>
      <c r="H1875" s="19"/>
      <c r="I1875" s="19"/>
      <c r="J1875" s="5"/>
      <c r="K1875" s="14"/>
      <c r="L1875" s="14"/>
      <c r="M1875" s="14"/>
      <c r="N1875" s="14"/>
      <c r="O1875" s="15"/>
      <c r="P1875" s="7"/>
      <c r="Q1875" s="8"/>
    </row>
    <row r="1876" spans="1:17" s="9" customFormat="1" x14ac:dyDescent="0.25">
      <c r="A1876" s="1"/>
      <c r="B1876" s="5"/>
      <c r="C1876" s="20" t="s">
        <v>4</v>
      </c>
      <c r="D1876" s="21" t="s">
        <v>5</v>
      </c>
      <c r="E1876" s="5"/>
      <c r="F1876" s="5"/>
      <c r="G1876" s="19"/>
      <c r="H1876" s="19"/>
      <c r="I1876" s="19"/>
      <c r="J1876" s="5"/>
      <c r="K1876" s="14"/>
      <c r="L1876" s="14"/>
      <c r="M1876" s="14"/>
      <c r="N1876" s="14"/>
      <c r="O1876" s="15"/>
      <c r="P1876" s="7"/>
      <c r="Q1876" s="8"/>
    </row>
    <row r="1877" spans="1:17" s="9" customFormat="1" x14ac:dyDescent="0.25">
      <c r="A1877" s="1"/>
      <c r="B1877" s="23"/>
      <c r="C1877" s="2"/>
      <c r="D1877" s="24"/>
      <c r="E1877" s="2"/>
      <c r="F1877" s="2"/>
      <c r="G1877" s="19"/>
      <c r="H1877" s="19"/>
      <c r="I1877" s="19"/>
      <c r="J1877" s="5"/>
      <c r="K1877" s="14"/>
      <c r="L1877" s="14"/>
      <c r="M1877" s="14"/>
      <c r="N1877" s="14"/>
      <c r="O1877" s="15"/>
      <c r="P1877" s="7"/>
      <c r="Q1877" s="8"/>
    </row>
    <row r="1878" spans="1:17" s="9" customFormat="1" ht="15.75" thickBot="1" x14ac:dyDescent="0.3">
      <c r="A1878" s="1"/>
      <c r="B1878" s="25" t="s">
        <v>6</v>
      </c>
      <c r="C1878" s="26"/>
      <c r="D1878" s="26"/>
      <c r="E1878" s="26"/>
      <c r="F1878" s="26"/>
      <c r="G1878" s="26"/>
      <c r="H1878" s="26"/>
      <c r="I1878" s="27"/>
      <c r="J1878" s="28"/>
      <c r="K1878" s="29"/>
      <c r="L1878" s="30"/>
      <c r="M1878" s="30"/>
      <c r="N1878" s="30"/>
      <c r="O1878" s="31"/>
      <c r="P1878" s="7"/>
      <c r="Q1878" s="8"/>
    </row>
    <row r="1879" spans="1:17" s="9" customFormat="1" ht="15.75" customHeight="1" thickTop="1" x14ac:dyDescent="0.25">
      <c r="A1879" s="1"/>
      <c r="B1879" s="32"/>
      <c r="C1879" s="33"/>
      <c r="D1879" s="34"/>
      <c r="E1879" s="34"/>
      <c r="F1879" s="34"/>
      <c r="G1879" s="34"/>
      <c r="H1879" s="35"/>
      <c r="I1879" s="36" t="s">
        <v>7</v>
      </c>
      <c r="J1879" s="37"/>
      <c r="K1879" s="38" t="s">
        <v>8</v>
      </c>
      <c r="L1879" s="39"/>
      <c r="M1879" s="39"/>
      <c r="N1879" s="39"/>
      <c r="O1879" s="40"/>
      <c r="P1879" s="7"/>
      <c r="Q1879" s="8"/>
    </row>
    <row r="1880" spans="1:17" s="9" customFormat="1" x14ac:dyDescent="0.25">
      <c r="A1880" s="1"/>
      <c r="B1880" s="41" t="s">
        <v>9</v>
      </c>
      <c r="C1880" s="42">
        <f>+'[1]PRESUPUESTO REFERENCIAL'!B1146</f>
        <v>1023</v>
      </c>
      <c r="D1880" s="43"/>
      <c r="E1880" s="41" t="s">
        <v>10</v>
      </c>
      <c r="F1880" s="44" t="str">
        <f>+'[1]PRESUPUESTO REFERENCIAL'!D1146</f>
        <v>u</v>
      </c>
      <c r="G1880" s="45"/>
      <c r="H1880" s="46" t="s">
        <v>11</v>
      </c>
      <c r="I1880" s="47">
        <v>1</v>
      </c>
      <c r="J1880" s="37"/>
      <c r="K1880" s="48"/>
      <c r="L1880" s="49"/>
      <c r="M1880" s="49"/>
      <c r="N1880" s="49"/>
      <c r="O1880" s="50"/>
      <c r="P1880" s="7"/>
      <c r="Q1880" s="8"/>
    </row>
    <row r="1881" spans="1:17" s="9" customFormat="1" ht="15.75" thickBot="1" x14ac:dyDescent="0.3">
      <c r="A1881" s="1"/>
      <c r="B1881" s="51" t="s">
        <v>12</v>
      </c>
      <c r="C1881" s="52" t="str">
        <f>+'[1]PRESUPUESTO REFERENCIAL'!C1146</f>
        <v>PATCH CORD UTP - CATEGORIA 6A (2.00m DE LARGO)</v>
      </c>
      <c r="D1881" s="53"/>
      <c r="E1881" s="53"/>
      <c r="F1881" s="53"/>
      <c r="G1881" s="53"/>
      <c r="H1881" s="53"/>
      <c r="I1881" s="54"/>
      <c r="J1881" s="28"/>
      <c r="K1881" s="55"/>
      <c r="L1881" s="56"/>
      <c r="M1881" s="56"/>
      <c r="N1881" s="56"/>
      <c r="O1881" s="57"/>
      <c r="P1881" s="7"/>
      <c r="Q1881" s="8"/>
    </row>
    <row r="1882" spans="1:17" s="9" customFormat="1" ht="16.5" customHeight="1" thickTop="1" thickBot="1" x14ac:dyDescent="0.3">
      <c r="A1882" s="1"/>
      <c r="B1882" s="58" t="s">
        <v>13</v>
      </c>
      <c r="C1882" s="59"/>
      <c r="D1882" s="59"/>
      <c r="E1882" s="59"/>
      <c r="F1882" s="59"/>
      <c r="G1882" s="59"/>
      <c r="H1882" s="59"/>
      <c r="I1882" s="59"/>
      <c r="J1882" s="60"/>
      <c r="K1882" s="61" t="s">
        <v>14</v>
      </c>
      <c r="L1882" s="61" t="s">
        <v>15</v>
      </c>
      <c r="M1882" s="61" t="s">
        <v>16</v>
      </c>
      <c r="N1882" s="61" t="s">
        <v>17</v>
      </c>
      <c r="O1882" s="61" t="s">
        <v>18</v>
      </c>
      <c r="P1882" s="7"/>
      <c r="Q1882" s="8"/>
    </row>
    <row r="1883" spans="1:17" s="9" customFormat="1" ht="22.5" thickTop="1" thickBot="1" x14ac:dyDescent="0.3">
      <c r="A1883" s="1"/>
      <c r="B1883" s="62" t="s">
        <v>19</v>
      </c>
      <c r="C1883" s="62"/>
      <c r="D1883" s="62"/>
      <c r="E1883" s="63" t="s">
        <v>20</v>
      </c>
      <c r="F1883" s="63" t="s">
        <v>21</v>
      </c>
      <c r="G1883" s="63" t="s">
        <v>22</v>
      </c>
      <c r="H1883" s="63" t="s">
        <v>23</v>
      </c>
      <c r="I1883" s="63" t="s">
        <v>24</v>
      </c>
      <c r="J1883" s="64"/>
      <c r="K1883" s="61"/>
      <c r="L1883" s="61"/>
      <c r="M1883" s="61"/>
      <c r="N1883" s="61"/>
      <c r="O1883" s="61"/>
      <c r="P1883" s="7">
        <f t="shared" ref="P1883" si="296">ROW(A1884)+65</f>
        <v>1949</v>
      </c>
      <c r="Q1883" s="8"/>
    </row>
    <row r="1884" spans="1:17" s="9" customFormat="1" ht="16.5" customHeight="1" thickTop="1" thickBot="1" x14ac:dyDescent="0.3">
      <c r="A1884" s="1" t="s">
        <v>25</v>
      </c>
      <c r="B1884" s="65" t="str">
        <f>INDEX([1]EQUIPOS!$A$3:$I$326,MATCH('APUS2 (1001 - 1053)'!A1884,[1]EQUIPOS!$A$3:$A$326,0),2)</f>
        <v>HERRAMIENTA MENOR (5% MO)</v>
      </c>
      <c r="C1884" s="66"/>
      <c r="D1884" s="67"/>
      <c r="E1884" s="68" t="s">
        <v>26</v>
      </c>
      <c r="F1884" s="68">
        <v>0.05</v>
      </c>
      <c r="G1884" s="68" t="s">
        <v>27</v>
      </c>
      <c r="H1884" s="68" t="s">
        <v>26</v>
      </c>
      <c r="I1884" s="69">
        <f>(I1913*5%)</f>
        <v>0.44900000000000007</v>
      </c>
      <c r="J1884" s="64"/>
      <c r="K1884" s="70">
        <f>((I1884*100%)/$I$1949)</f>
        <v>2.9483222798607923E-2</v>
      </c>
      <c r="L1884" s="71">
        <f>INDEX([1]EQUIPOS!$A$3:$I$326,MATCH('APUS2 (1001 - 1053)'!A1884,[1]EQUIPOS!$A$3:$A$326,0),6)</f>
        <v>4292100117</v>
      </c>
      <c r="M1884" s="72" t="str">
        <f>INDEX([1]EQUIPOS!$A$3:$I$326,MATCH('APUS2 (1001 - 1053)'!A1884,[1]EQUIPOS!$A$3:$A$326,0),7)</f>
        <v>NP</v>
      </c>
      <c r="N1884" s="73">
        <f>INDEX([1]EQUIPOS!$A$3:$I$326,MATCH('APUS2 (1001 - 1053)'!A1884,[1]EQUIPOS!$A$3:$A$326,0),8)</f>
        <v>0</v>
      </c>
      <c r="O1884" s="74">
        <f>INDEX([1]EQUIPOS!$A$3:$I$326,MATCH('APUS2 (1001 - 1053)'!A1884,[1]EQUIPOS!$A$3:$A$326,0),9)</f>
        <v>0</v>
      </c>
      <c r="P1884" s="7">
        <f t="shared" ref="P1884:P1947" si="297">+P1883+1</f>
        <v>1950</v>
      </c>
      <c r="Q1884" s="8">
        <f t="shared" ref="Q1884" si="298">IF($A1884=0," ",$P1883)</f>
        <v>1949</v>
      </c>
    </row>
    <row r="1885" spans="1:17" s="9" customFormat="1" ht="16.5" customHeight="1" thickTop="1" thickBot="1" x14ac:dyDescent="0.3">
      <c r="A1885" s="1" t="s">
        <v>75</v>
      </c>
      <c r="B1885" s="75" t="str">
        <f>INDEX([1]EQUIPOS!$A$3:$I$326,MATCH('APUS2 (1001 - 1053)'!A1885,[1]EQUIPOS!$A$3:$A$326,0),2)</f>
        <v>HERRAMIENTA ESPECIAL</v>
      </c>
      <c r="C1885" s="76"/>
      <c r="D1885" s="77"/>
      <c r="E1885" s="78">
        <v>1</v>
      </c>
      <c r="F1885" s="79">
        <f>INDEX([1]EQUIPOS!$A$3:$I$326,MATCH('APUS2 (1001 - 1053)'!A1885,[1]EQUIPOS!$A$3:$A$326,0),5)</f>
        <v>0.3</v>
      </c>
      <c r="G1885" s="79">
        <f>+E1885*F1885</f>
        <v>0.3</v>
      </c>
      <c r="H1885" s="80">
        <f>I1880</f>
        <v>1</v>
      </c>
      <c r="I1885" s="81">
        <f>(G1885*H1885)</f>
        <v>0.3</v>
      </c>
      <c r="J1885" s="64"/>
      <c r="K1885" s="70">
        <f t="shared" ref="K1885:K1886" si="299">((I1885*100%)/$I$1949)</f>
        <v>1.9699257994615534E-2</v>
      </c>
      <c r="L1885" s="82">
        <f>INDEX([1]EQUIPOS!$A$3:$I$326,MATCH('APUS2 (1001 - 1053)'!A1885,[1]EQUIPOS!$A$3:$A$326,0),6)</f>
        <v>4299217233</v>
      </c>
      <c r="M1885" s="83" t="str">
        <f>INDEX([1]EQUIPOS!$A$3:$I$326,MATCH('APUS2 (1001 - 1053)'!A1885,[1]EQUIPOS!$A$3:$A$326,0),7)</f>
        <v>NP</v>
      </c>
      <c r="N1885" s="84">
        <f>INDEX([1]EQUIPOS!$A$3:$I$326,MATCH('APUS2 (1001 - 1053)'!A1885,[1]EQUIPOS!$A$3:$A$326,0),8)</f>
        <v>0</v>
      </c>
      <c r="O1885" s="85">
        <f>INDEX([1]EQUIPOS!$A$3:$I$326,MATCH('APUS2 (1001 - 1053)'!A1885,[1]EQUIPOS!$A$3:$A$326,0),9)</f>
        <v>0</v>
      </c>
      <c r="P1885" s="7">
        <f t="shared" si="297"/>
        <v>1951</v>
      </c>
      <c r="Q1885" s="8">
        <f t="shared" ref="Q1885" si="300">+$Q1884</f>
        <v>1949</v>
      </c>
    </row>
    <row r="1886" spans="1:17" s="9" customFormat="1" ht="16.5" customHeight="1" thickTop="1" thickBot="1" x14ac:dyDescent="0.3">
      <c r="A1886" s="1" t="s">
        <v>76</v>
      </c>
      <c r="B1886" s="75" t="str">
        <f>INDEX([1]EQUIPOS!$A$3:$I$326,MATCH('APUS2 (1001 - 1053)'!A1886,[1]EQUIPOS!$A$3:$A$326,0),2)</f>
        <v>EQUIPO DE PROTECCION PERSONAL</v>
      </c>
      <c r="C1886" s="76"/>
      <c r="D1886" s="77"/>
      <c r="E1886" s="78">
        <v>1</v>
      </c>
      <c r="F1886" s="79">
        <f>INDEX([1]EQUIPOS!$A$3:$I$326,MATCH('APUS2 (1001 - 1053)'!A1886,[1]EQUIPOS!$A$3:$A$326,0),5)</f>
        <v>0.5</v>
      </c>
      <c r="G1886" s="79">
        <f t="shared" ref="G1886" si="301">+E1886*F1886</f>
        <v>0.5</v>
      </c>
      <c r="H1886" s="80">
        <f>I1880</f>
        <v>1</v>
      </c>
      <c r="I1886" s="81">
        <f>(G1886*H1886)</f>
        <v>0.5</v>
      </c>
      <c r="J1886" s="64"/>
      <c r="K1886" s="70">
        <f t="shared" si="299"/>
        <v>3.2832096657692558E-2</v>
      </c>
      <c r="L1886" s="82">
        <f>INDEX([1]EQUIPOS!$A$3:$I$326,MATCH('APUS2 (1001 - 1053)'!A1886,[1]EQUIPOS!$A$3:$A$326,0),6)</f>
        <v>4817001110</v>
      </c>
      <c r="M1886" s="83" t="str">
        <f>INDEX([1]EQUIPOS!$A$3:$I$326,MATCH('APUS2 (1001 - 1053)'!A1886,[1]EQUIPOS!$A$3:$A$326,0),7)</f>
        <v>NP</v>
      </c>
      <c r="N1886" s="84">
        <f>INDEX([1]EQUIPOS!$A$3:$I$326,MATCH('APUS2 (1001 - 1053)'!A1886,[1]EQUIPOS!$A$3:$A$326,0),8)</f>
        <v>0</v>
      </c>
      <c r="O1886" s="85">
        <f>INDEX([1]EQUIPOS!$A$3:$I$326,MATCH('APUS2 (1001 - 1053)'!A1886,[1]EQUIPOS!$A$3:$A$326,0),9)</f>
        <v>0</v>
      </c>
      <c r="P1886" s="7">
        <f t="shared" si="297"/>
        <v>1952</v>
      </c>
      <c r="Q1886" s="8"/>
    </row>
    <row r="1887" spans="1:17" s="9" customFormat="1" ht="16.5" thickTop="1" thickBot="1" x14ac:dyDescent="0.3">
      <c r="A1887" s="1"/>
      <c r="B1887" s="75"/>
      <c r="C1887" s="76"/>
      <c r="D1887" s="77"/>
      <c r="E1887" s="78"/>
      <c r="F1887" s="79"/>
      <c r="G1887" s="79"/>
      <c r="H1887" s="80"/>
      <c r="I1887" s="81"/>
      <c r="J1887" s="64"/>
      <c r="K1887" s="70"/>
      <c r="L1887" s="82"/>
      <c r="M1887" s="83"/>
      <c r="N1887" s="84"/>
      <c r="O1887" s="85"/>
      <c r="P1887" s="7">
        <f t="shared" si="297"/>
        <v>1953</v>
      </c>
      <c r="Q1887" s="8"/>
    </row>
    <row r="1888" spans="1:17" s="9" customFormat="1" ht="16.5" thickTop="1" thickBot="1" x14ac:dyDescent="0.3">
      <c r="A1888" s="1"/>
      <c r="B1888" s="75"/>
      <c r="C1888" s="76"/>
      <c r="D1888" s="77"/>
      <c r="E1888" s="78"/>
      <c r="F1888" s="79"/>
      <c r="G1888" s="79"/>
      <c r="H1888" s="80"/>
      <c r="I1888" s="81"/>
      <c r="J1888" s="64"/>
      <c r="K1888" s="70"/>
      <c r="L1888" s="82"/>
      <c r="M1888" s="83"/>
      <c r="N1888" s="84"/>
      <c r="O1888" s="85"/>
      <c r="P1888" s="7">
        <f t="shared" si="297"/>
        <v>1954</v>
      </c>
      <c r="Q1888" s="8"/>
    </row>
    <row r="1889" spans="1:17" s="9" customFormat="1" ht="16.5" thickTop="1" thickBot="1" x14ac:dyDescent="0.3">
      <c r="A1889" s="1"/>
      <c r="B1889" s="75"/>
      <c r="C1889" s="76"/>
      <c r="D1889" s="77"/>
      <c r="E1889" s="78"/>
      <c r="F1889" s="79"/>
      <c r="G1889" s="86"/>
      <c r="H1889" s="80"/>
      <c r="I1889" s="81"/>
      <c r="J1889" s="64"/>
      <c r="K1889" s="87"/>
      <c r="L1889" s="82"/>
      <c r="M1889" s="83"/>
      <c r="N1889" s="84"/>
      <c r="O1889" s="85"/>
      <c r="P1889" s="7">
        <f t="shared" si="297"/>
        <v>1955</v>
      </c>
      <c r="Q1889" s="8"/>
    </row>
    <row r="1890" spans="1:17" s="9" customFormat="1" ht="16.5" thickTop="1" thickBot="1" x14ac:dyDescent="0.3">
      <c r="A1890" s="1"/>
      <c r="B1890" s="75"/>
      <c r="C1890" s="76"/>
      <c r="D1890" s="77"/>
      <c r="E1890" s="78"/>
      <c r="F1890" s="79"/>
      <c r="G1890" s="86"/>
      <c r="H1890" s="80"/>
      <c r="I1890" s="81"/>
      <c r="J1890" s="64"/>
      <c r="K1890" s="87"/>
      <c r="L1890" s="82"/>
      <c r="M1890" s="83"/>
      <c r="N1890" s="84"/>
      <c r="O1890" s="85"/>
      <c r="P1890" s="7">
        <f t="shared" si="297"/>
        <v>1956</v>
      </c>
      <c r="Q1890" s="8"/>
    </row>
    <row r="1891" spans="1:17" s="9" customFormat="1" ht="16.5" thickTop="1" thickBot="1" x14ac:dyDescent="0.3">
      <c r="A1891" s="1"/>
      <c r="B1891" s="75"/>
      <c r="C1891" s="76"/>
      <c r="D1891" s="77"/>
      <c r="E1891" s="78"/>
      <c r="F1891" s="79"/>
      <c r="G1891" s="86"/>
      <c r="H1891" s="80"/>
      <c r="I1891" s="81"/>
      <c r="J1891" s="64"/>
      <c r="K1891" s="87"/>
      <c r="L1891" s="82"/>
      <c r="M1891" s="83"/>
      <c r="N1891" s="84"/>
      <c r="O1891" s="85"/>
      <c r="P1891" s="7">
        <f t="shared" si="297"/>
        <v>1957</v>
      </c>
      <c r="Q1891" s="8"/>
    </row>
    <row r="1892" spans="1:17" s="9" customFormat="1" ht="16.5" thickTop="1" thickBot="1" x14ac:dyDescent="0.3">
      <c r="A1892" s="1"/>
      <c r="B1892" s="75"/>
      <c r="C1892" s="76"/>
      <c r="D1892" s="77"/>
      <c r="E1892" s="78"/>
      <c r="F1892" s="79"/>
      <c r="G1892" s="86"/>
      <c r="H1892" s="80"/>
      <c r="I1892" s="81"/>
      <c r="J1892" s="64"/>
      <c r="K1892" s="87"/>
      <c r="L1892" s="82"/>
      <c r="M1892" s="83"/>
      <c r="N1892" s="84"/>
      <c r="O1892" s="85"/>
      <c r="P1892" s="7">
        <f t="shared" si="297"/>
        <v>1958</v>
      </c>
      <c r="Q1892" s="8"/>
    </row>
    <row r="1893" spans="1:17" s="9" customFormat="1" ht="16.5" thickTop="1" thickBot="1" x14ac:dyDescent="0.3">
      <c r="A1893" s="1"/>
      <c r="B1893" s="75"/>
      <c r="C1893" s="76"/>
      <c r="D1893" s="77"/>
      <c r="E1893" s="78"/>
      <c r="F1893" s="79"/>
      <c r="G1893" s="86"/>
      <c r="H1893" s="80"/>
      <c r="I1893" s="81"/>
      <c r="J1893" s="64"/>
      <c r="K1893" s="87"/>
      <c r="L1893" s="82"/>
      <c r="M1893" s="83"/>
      <c r="N1893" s="84"/>
      <c r="O1893" s="85"/>
      <c r="P1893" s="7">
        <f t="shared" si="297"/>
        <v>1959</v>
      </c>
      <c r="Q1893" s="8"/>
    </row>
    <row r="1894" spans="1:17" s="9" customFormat="1" ht="16.5" thickTop="1" thickBot="1" x14ac:dyDescent="0.3">
      <c r="A1894" s="1"/>
      <c r="B1894" s="75"/>
      <c r="C1894" s="76"/>
      <c r="D1894" s="77"/>
      <c r="E1894" s="78"/>
      <c r="F1894" s="79"/>
      <c r="G1894" s="86"/>
      <c r="H1894" s="80"/>
      <c r="I1894" s="81"/>
      <c r="J1894" s="64"/>
      <c r="K1894" s="87"/>
      <c r="L1894" s="82"/>
      <c r="M1894" s="83"/>
      <c r="N1894" s="84"/>
      <c r="O1894" s="85"/>
      <c r="P1894" s="7">
        <f t="shared" si="297"/>
        <v>1960</v>
      </c>
      <c r="Q1894" s="8"/>
    </row>
    <row r="1895" spans="1:17" s="9" customFormat="1" ht="16.5" thickTop="1" thickBot="1" x14ac:dyDescent="0.3">
      <c r="A1895" s="1"/>
      <c r="B1895" s="75"/>
      <c r="C1895" s="76"/>
      <c r="D1895" s="77"/>
      <c r="E1895" s="78"/>
      <c r="F1895" s="79"/>
      <c r="G1895" s="86"/>
      <c r="H1895" s="80"/>
      <c r="I1895" s="81"/>
      <c r="J1895" s="64"/>
      <c r="K1895" s="87"/>
      <c r="L1895" s="82"/>
      <c r="M1895" s="83"/>
      <c r="N1895" s="84"/>
      <c r="O1895" s="85"/>
      <c r="P1895" s="7">
        <f t="shared" si="297"/>
        <v>1961</v>
      </c>
      <c r="Q1895" s="8"/>
    </row>
    <row r="1896" spans="1:17" s="9" customFormat="1" ht="16.5" thickTop="1" thickBot="1" x14ac:dyDescent="0.3">
      <c r="A1896" s="1"/>
      <c r="B1896" s="88"/>
      <c r="C1896" s="89"/>
      <c r="D1896" s="90"/>
      <c r="E1896" s="91"/>
      <c r="F1896" s="92"/>
      <c r="G1896" s="93"/>
      <c r="H1896" s="94"/>
      <c r="I1896" s="95"/>
      <c r="J1896" s="64"/>
      <c r="K1896" s="96"/>
      <c r="L1896" s="97"/>
      <c r="M1896" s="98"/>
      <c r="N1896" s="99"/>
      <c r="O1896" s="100"/>
      <c r="P1896" s="7">
        <f t="shared" si="297"/>
        <v>1962</v>
      </c>
      <c r="Q1896" s="8"/>
    </row>
    <row r="1897" spans="1:17" s="9" customFormat="1" ht="16.5" thickTop="1" thickBot="1" x14ac:dyDescent="0.3">
      <c r="A1897" s="1"/>
      <c r="B1897" s="101"/>
      <c r="C1897" s="101"/>
      <c r="D1897" s="101"/>
      <c r="E1897" s="101"/>
      <c r="F1897" s="101"/>
      <c r="G1897" s="101"/>
      <c r="H1897" s="102" t="s">
        <v>29</v>
      </c>
      <c r="I1897" s="103">
        <f>SUM(I1884:I1896)</f>
        <v>1.2490000000000001</v>
      </c>
      <c r="J1897" s="104"/>
      <c r="K1897" s="105">
        <f>SUM(K1884:K1896)</f>
        <v>8.2014577450916018E-2</v>
      </c>
      <c r="L1897" s="106"/>
      <c r="M1897" s="107"/>
      <c r="N1897" s="108"/>
      <c r="O1897" s="105">
        <f>SUM(O1884:O1896)</f>
        <v>0</v>
      </c>
      <c r="P1897" s="7">
        <f t="shared" si="297"/>
        <v>1963</v>
      </c>
      <c r="Q1897" s="8"/>
    </row>
    <row r="1898" spans="1:17" s="9" customFormat="1" ht="16.5" customHeight="1" thickTop="1" thickBot="1" x14ac:dyDescent="0.3">
      <c r="A1898" s="1"/>
      <c r="B1898" s="58" t="s">
        <v>30</v>
      </c>
      <c r="C1898" s="109"/>
      <c r="D1898" s="109"/>
      <c r="E1898" s="109"/>
      <c r="F1898" s="109"/>
      <c r="G1898" s="109"/>
      <c r="H1898" s="110"/>
      <c r="I1898" s="111"/>
      <c r="J1898" s="60"/>
      <c r="K1898" s="61" t="s">
        <v>14</v>
      </c>
      <c r="L1898" s="61" t="s">
        <v>15</v>
      </c>
      <c r="M1898" s="61" t="s">
        <v>16</v>
      </c>
      <c r="N1898" s="61" t="s">
        <v>17</v>
      </c>
      <c r="O1898" s="61" t="s">
        <v>18</v>
      </c>
      <c r="P1898" s="7">
        <f t="shared" si="297"/>
        <v>1964</v>
      </c>
      <c r="Q1898" s="8"/>
    </row>
    <row r="1899" spans="1:17" s="9" customFormat="1" ht="22.5" customHeight="1" thickTop="1" thickBot="1" x14ac:dyDescent="0.3">
      <c r="A1899" s="1"/>
      <c r="B1899" s="112" t="s">
        <v>31</v>
      </c>
      <c r="C1899" s="113"/>
      <c r="D1899" s="114"/>
      <c r="E1899" s="115" t="s">
        <v>20</v>
      </c>
      <c r="F1899" s="115" t="s">
        <v>32</v>
      </c>
      <c r="G1899" s="63" t="s">
        <v>33</v>
      </c>
      <c r="H1899" s="116" t="s">
        <v>23</v>
      </c>
      <c r="I1899" s="116" t="s">
        <v>34</v>
      </c>
      <c r="J1899" s="28"/>
      <c r="K1899" s="61"/>
      <c r="L1899" s="61"/>
      <c r="M1899" s="61"/>
      <c r="N1899" s="61"/>
      <c r="O1899" s="61"/>
      <c r="P1899" s="7">
        <f t="shared" si="297"/>
        <v>1965</v>
      </c>
      <c r="Q1899" s="8"/>
    </row>
    <row r="1900" spans="1:17" s="9" customFormat="1" ht="16.5" customHeight="1" thickTop="1" thickBot="1" x14ac:dyDescent="0.3">
      <c r="A1900" s="1" t="s">
        <v>36</v>
      </c>
      <c r="B1900" s="65" t="str">
        <f>INDEX([1]SUELDOS!$B$3:$O$294,MATCH('APUS2 (1001 - 1053)'!A1900,[1]SUELDOS!$B$3:$B$294,0),2)</f>
        <v>MAESTRO ELECTRICO/LINIERO/SUBESTACIONES</v>
      </c>
      <c r="C1900" s="66"/>
      <c r="D1900" s="67"/>
      <c r="E1900" s="68">
        <v>1</v>
      </c>
      <c r="F1900" s="68">
        <f>INDEX([1]SUELDOS!$B$3:$O$294,MATCH('APUS2 (1001 - 1053)'!A1900,[1]SUELDOS!$B$3:$B$294,0),10)</f>
        <v>4.75</v>
      </c>
      <c r="G1900" s="79">
        <f t="shared" ref="G1900:G1901" si="302">+E1900*F1900</f>
        <v>4.75</v>
      </c>
      <c r="H1900" s="69">
        <f>I1880</f>
        <v>1</v>
      </c>
      <c r="I1900" s="81">
        <f t="shared" ref="I1900:I1901" si="303">(G1900*H1900)</f>
        <v>4.75</v>
      </c>
      <c r="J1900" s="64"/>
      <c r="K1900" s="70">
        <f t="shared" ref="K1900:K1901" si="304">((I1900*100%)/$I$1949)</f>
        <v>0.31190491824807931</v>
      </c>
      <c r="L1900" s="117">
        <f>INDEX([1]SUELDOS!$B$3:$O$294,MATCH('APUS2 (1001 - 1053)'!A1900,[1]SUELDOS!$B$3:$B$294,0),11)</f>
        <v>851230012</v>
      </c>
      <c r="M1900" s="118" t="str">
        <f>INDEX([1]SUELDOS!$B$3:$O$294,MATCH('APUS2 (1001 - 1053)'!A1900,[1]SUELDOS!$B$3:$B$294,0),12)</f>
        <v>NP</v>
      </c>
      <c r="N1900" s="119">
        <f>INDEX([1]SUELDOS!$B$3:$O$294,MATCH('APUS2 (1001 - 1053)'!A1900,[1]SUELDOS!$B$3:$B$294,0),13)</f>
        <v>0</v>
      </c>
      <c r="O1900" s="120">
        <f>INDEX([1]SUELDOS!$B$3:$O$294,MATCH('APUS2 (1001 - 1053)'!A1900,[1]SUELDOS!$B$3:$B$294,0),14)</f>
        <v>0</v>
      </c>
      <c r="P1900" s="7">
        <f t="shared" si="297"/>
        <v>1966</v>
      </c>
      <c r="Q1900" s="8">
        <f t="shared" ref="Q1900" si="305">+Q1884</f>
        <v>1949</v>
      </c>
    </row>
    <row r="1901" spans="1:17" s="9" customFormat="1" ht="16.5" customHeight="1" thickTop="1" thickBot="1" x14ac:dyDescent="0.3">
      <c r="A1901" s="1" t="s">
        <v>38</v>
      </c>
      <c r="B1901" s="75" t="str">
        <f>INDEX([1]SUELDOS!$B$3:$O$294,MATCH('APUS2 (1001 - 1053)'!A1901,[1]SUELDOS!$B$3:$B$294,0),2)</f>
        <v>PEON</v>
      </c>
      <c r="C1901" s="76"/>
      <c r="D1901" s="77"/>
      <c r="E1901" s="79">
        <v>1</v>
      </c>
      <c r="F1901" s="79">
        <f>INDEX([1]SUELDOS!$B$3:$O$294,MATCH('APUS2 (1001 - 1053)'!A1901,[1]SUELDOS!$B$3:$B$294,0),10)</f>
        <v>4.2300000000000004</v>
      </c>
      <c r="G1901" s="79">
        <f t="shared" si="302"/>
        <v>4.2300000000000004</v>
      </c>
      <c r="H1901" s="80">
        <f>I1880</f>
        <v>1</v>
      </c>
      <c r="I1901" s="81">
        <f t="shared" si="303"/>
        <v>4.2300000000000004</v>
      </c>
      <c r="J1901" s="64"/>
      <c r="K1901" s="70">
        <f t="shared" si="304"/>
        <v>0.27775953772407908</v>
      </c>
      <c r="L1901" s="82">
        <f>INDEX([1]SUELDOS!$B$3:$O$294,MATCH('APUS2 (1001 - 1053)'!A1901,[1]SUELDOS!$B$3:$B$294,0),11)</f>
        <v>851230012</v>
      </c>
      <c r="M1901" s="82" t="str">
        <f>INDEX([1]SUELDOS!$B$3:$O$294,MATCH('APUS2 (1001 - 1053)'!A1901,[1]SUELDOS!$B$3:$B$294,0),12)</f>
        <v>NP</v>
      </c>
      <c r="N1901" s="121">
        <f>INDEX([1]SUELDOS!$B$3:$O$294,MATCH('APUS2 (1001 - 1053)'!A1901,[1]SUELDOS!$B$3:$B$294,0),13)</f>
        <v>0</v>
      </c>
      <c r="O1901" s="85">
        <f>INDEX([1]SUELDOS!$B$3:$O$294,MATCH('APUS2 (1001 - 1053)'!A1901,[1]SUELDOS!$B$3:$B$294,0),14)</f>
        <v>0</v>
      </c>
      <c r="P1901" s="7">
        <f t="shared" si="297"/>
        <v>1967</v>
      </c>
      <c r="Q1901" s="8"/>
    </row>
    <row r="1902" spans="1:17" s="9" customFormat="1" ht="16.5" thickTop="1" thickBot="1" x14ac:dyDescent="0.3">
      <c r="A1902" s="1"/>
      <c r="B1902" s="75"/>
      <c r="C1902" s="76"/>
      <c r="D1902" s="77"/>
      <c r="E1902" s="79"/>
      <c r="F1902" s="79"/>
      <c r="G1902" s="79"/>
      <c r="H1902" s="80"/>
      <c r="I1902" s="81"/>
      <c r="J1902" s="64"/>
      <c r="K1902" s="70"/>
      <c r="L1902" s="82"/>
      <c r="M1902" s="82"/>
      <c r="N1902" s="121"/>
      <c r="O1902" s="85"/>
      <c r="P1902" s="7">
        <f t="shared" si="297"/>
        <v>1968</v>
      </c>
      <c r="Q1902" s="8"/>
    </row>
    <row r="1903" spans="1:17" s="9" customFormat="1" ht="16.5" thickTop="1" thickBot="1" x14ac:dyDescent="0.3">
      <c r="A1903" s="1"/>
      <c r="B1903" s="75"/>
      <c r="C1903" s="76"/>
      <c r="D1903" s="77"/>
      <c r="E1903" s="79"/>
      <c r="F1903" s="79"/>
      <c r="G1903" s="79"/>
      <c r="H1903" s="80"/>
      <c r="I1903" s="81"/>
      <c r="J1903" s="64"/>
      <c r="K1903" s="70"/>
      <c r="L1903" s="82"/>
      <c r="M1903" s="82"/>
      <c r="N1903" s="121"/>
      <c r="O1903" s="85"/>
      <c r="P1903" s="7">
        <f t="shared" si="297"/>
        <v>1969</v>
      </c>
      <c r="Q1903" s="8"/>
    </row>
    <row r="1904" spans="1:17" s="9" customFormat="1" ht="16.5" thickTop="1" thickBot="1" x14ac:dyDescent="0.3">
      <c r="A1904" s="1"/>
      <c r="B1904" s="75"/>
      <c r="C1904" s="76"/>
      <c r="D1904" s="77"/>
      <c r="E1904" s="79"/>
      <c r="F1904" s="79"/>
      <c r="G1904" s="79"/>
      <c r="H1904" s="80"/>
      <c r="I1904" s="81"/>
      <c r="J1904" s="64"/>
      <c r="K1904" s="70"/>
      <c r="L1904" s="82"/>
      <c r="M1904" s="82"/>
      <c r="N1904" s="121"/>
      <c r="O1904" s="85"/>
      <c r="P1904" s="7">
        <f t="shared" si="297"/>
        <v>1970</v>
      </c>
      <c r="Q1904" s="8"/>
    </row>
    <row r="1905" spans="1:17" s="9" customFormat="1" ht="16.5" thickTop="1" thickBot="1" x14ac:dyDescent="0.3">
      <c r="A1905" s="1"/>
      <c r="B1905" s="75"/>
      <c r="C1905" s="76"/>
      <c r="D1905" s="77"/>
      <c r="E1905" s="79"/>
      <c r="F1905" s="79"/>
      <c r="G1905" s="79"/>
      <c r="H1905" s="80"/>
      <c r="I1905" s="81"/>
      <c r="J1905" s="64"/>
      <c r="K1905" s="70"/>
      <c r="L1905" s="82"/>
      <c r="M1905" s="82"/>
      <c r="N1905" s="121"/>
      <c r="O1905" s="85"/>
      <c r="P1905" s="7">
        <f t="shared" si="297"/>
        <v>1971</v>
      </c>
      <c r="Q1905" s="8"/>
    </row>
    <row r="1906" spans="1:17" s="9" customFormat="1" ht="16.5" thickTop="1" thickBot="1" x14ac:dyDescent="0.3">
      <c r="A1906" s="1"/>
      <c r="B1906" s="75"/>
      <c r="C1906" s="76"/>
      <c r="D1906" s="77"/>
      <c r="E1906" s="78"/>
      <c r="F1906" s="79"/>
      <c r="G1906" s="79"/>
      <c r="H1906" s="80"/>
      <c r="I1906" s="81"/>
      <c r="J1906" s="64"/>
      <c r="K1906" s="70"/>
      <c r="L1906" s="82"/>
      <c r="M1906" s="82"/>
      <c r="N1906" s="121"/>
      <c r="O1906" s="85"/>
      <c r="P1906" s="7">
        <f t="shared" si="297"/>
        <v>1972</v>
      </c>
      <c r="Q1906" s="8"/>
    </row>
    <row r="1907" spans="1:17" s="9" customFormat="1" ht="16.5" thickTop="1" thickBot="1" x14ac:dyDescent="0.3">
      <c r="A1907" s="1"/>
      <c r="B1907" s="75"/>
      <c r="C1907" s="76"/>
      <c r="D1907" s="77"/>
      <c r="E1907" s="78"/>
      <c r="F1907" s="79"/>
      <c r="G1907" s="79"/>
      <c r="H1907" s="80"/>
      <c r="I1907" s="81"/>
      <c r="J1907" s="64"/>
      <c r="K1907" s="87"/>
      <c r="L1907" s="82"/>
      <c r="M1907" s="82"/>
      <c r="N1907" s="121"/>
      <c r="O1907" s="85"/>
      <c r="P1907" s="7">
        <f t="shared" si="297"/>
        <v>1973</v>
      </c>
      <c r="Q1907" s="8"/>
    </row>
    <row r="1908" spans="1:17" s="9" customFormat="1" ht="16.5" thickTop="1" thickBot="1" x14ac:dyDescent="0.3">
      <c r="A1908" s="1"/>
      <c r="B1908" s="75"/>
      <c r="C1908" s="76"/>
      <c r="D1908" s="77"/>
      <c r="E1908" s="78"/>
      <c r="F1908" s="79"/>
      <c r="G1908" s="79"/>
      <c r="H1908" s="80"/>
      <c r="I1908" s="81"/>
      <c r="J1908" s="64"/>
      <c r="K1908" s="87"/>
      <c r="L1908" s="82"/>
      <c r="M1908" s="82"/>
      <c r="N1908" s="121"/>
      <c r="O1908" s="85"/>
      <c r="P1908" s="7">
        <f t="shared" si="297"/>
        <v>1974</v>
      </c>
      <c r="Q1908" s="8"/>
    </row>
    <row r="1909" spans="1:17" s="9" customFormat="1" ht="16.5" thickTop="1" thickBot="1" x14ac:dyDescent="0.3">
      <c r="A1909" s="1"/>
      <c r="B1909" s="75"/>
      <c r="C1909" s="76"/>
      <c r="D1909" s="77"/>
      <c r="E1909" s="78"/>
      <c r="F1909" s="79"/>
      <c r="G1909" s="79"/>
      <c r="H1909" s="80"/>
      <c r="I1909" s="81"/>
      <c r="J1909" s="64"/>
      <c r="K1909" s="87"/>
      <c r="L1909" s="82"/>
      <c r="M1909" s="82"/>
      <c r="N1909" s="121"/>
      <c r="O1909" s="85"/>
      <c r="P1909" s="7">
        <f t="shared" si="297"/>
        <v>1975</v>
      </c>
      <c r="Q1909" s="8"/>
    </row>
    <row r="1910" spans="1:17" s="9" customFormat="1" ht="16.5" thickTop="1" thickBot="1" x14ac:dyDescent="0.3">
      <c r="A1910" s="1"/>
      <c r="B1910" s="75"/>
      <c r="C1910" s="76"/>
      <c r="D1910" s="77"/>
      <c r="E1910" s="78"/>
      <c r="F1910" s="79"/>
      <c r="G1910" s="79"/>
      <c r="H1910" s="80"/>
      <c r="I1910" s="81"/>
      <c r="J1910" s="64"/>
      <c r="K1910" s="87"/>
      <c r="L1910" s="82"/>
      <c r="M1910" s="82"/>
      <c r="N1910" s="121"/>
      <c r="O1910" s="85"/>
      <c r="P1910" s="7">
        <f t="shared" si="297"/>
        <v>1976</v>
      </c>
      <c r="Q1910" s="8"/>
    </row>
    <row r="1911" spans="1:17" s="9" customFormat="1" ht="16.5" thickTop="1" thickBot="1" x14ac:dyDescent="0.3">
      <c r="A1911" s="1"/>
      <c r="B1911" s="75"/>
      <c r="C1911" s="76"/>
      <c r="D1911" s="77"/>
      <c r="E1911" s="78"/>
      <c r="F1911" s="79"/>
      <c r="G1911" s="79"/>
      <c r="H1911" s="80"/>
      <c r="I1911" s="81"/>
      <c r="J1911" s="64"/>
      <c r="K1911" s="87"/>
      <c r="L1911" s="82"/>
      <c r="M1911" s="82"/>
      <c r="N1911" s="121"/>
      <c r="O1911" s="85"/>
      <c r="P1911" s="7">
        <f t="shared" si="297"/>
        <v>1977</v>
      </c>
      <c r="Q1911" s="8"/>
    </row>
    <row r="1912" spans="1:17" s="9" customFormat="1" ht="16.5" thickTop="1" thickBot="1" x14ac:dyDescent="0.3">
      <c r="A1912" s="1"/>
      <c r="B1912" s="122" t="s">
        <v>26</v>
      </c>
      <c r="C1912" s="123"/>
      <c r="D1912" s="124"/>
      <c r="E1912" s="91" t="s">
        <v>26</v>
      </c>
      <c r="F1912" s="125" t="s">
        <v>26</v>
      </c>
      <c r="G1912" s="126" t="s">
        <v>26</v>
      </c>
      <c r="H1912" s="94" t="s">
        <v>26</v>
      </c>
      <c r="I1912" s="127" t="s">
        <v>26</v>
      </c>
      <c r="J1912" s="64"/>
      <c r="K1912" s="96" t="s">
        <v>26</v>
      </c>
      <c r="L1912" s="97" t="s">
        <v>26</v>
      </c>
      <c r="M1912" s="98" t="s">
        <v>26</v>
      </c>
      <c r="N1912" s="99" t="s">
        <v>26</v>
      </c>
      <c r="O1912" s="100" t="s">
        <v>26</v>
      </c>
      <c r="P1912" s="7">
        <f t="shared" si="297"/>
        <v>1978</v>
      </c>
      <c r="Q1912" s="8"/>
    </row>
    <row r="1913" spans="1:17" s="9" customFormat="1" ht="16.5" thickTop="1" thickBot="1" x14ac:dyDescent="0.3">
      <c r="A1913" s="1"/>
      <c r="B1913" s="101"/>
      <c r="C1913" s="101"/>
      <c r="D1913" s="101"/>
      <c r="E1913" s="101"/>
      <c r="F1913" s="101"/>
      <c r="G1913" s="101"/>
      <c r="H1913" s="128" t="s">
        <v>39</v>
      </c>
      <c r="I1913" s="103">
        <f>SUM(I1900:I1912)</f>
        <v>8.98</v>
      </c>
      <c r="J1913" s="104"/>
      <c r="K1913" s="105">
        <f>SUM(K1900:K1912)</f>
        <v>0.58966445597215844</v>
      </c>
      <c r="L1913" s="106"/>
      <c r="M1913" s="107"/>
      <c r="N1913" s="108"/>
      <c r="O1913" s="105">
        <f>SUM(O1900:O1912)</f>
        <v>0</v>
      </c>
      <c r="P1913" s="7">
        <f t="shared" si="297"/>
        <v>1979</v>
      </c>
      <c r="Q1913" s="8"/>
    </row>
    <row r="1914" spans="1:17" s="9" customFormat="1" ht="16.5" customHeight="1" thickTop="1" thickBot="1" x14ac:dyDescent="0.3">
      <c r="A1914" s="1"/>
      <c r="B1914" s="58" t="s">
        <v>40</v>
      </c>
      <c r="C1914" s="109"/>
      <c r="D1914" s="109"/>
      <c r="E1914" s="109"/>
      <c r="F1914" s="109"/>
      <c r="G1914" s="109"/>
      <c r="H1914" s="110"/>
      <c r="I1914" s="111"/>
      <c r="J1914" s="60"/>
      <c r="K1914" s="61" t="s">
        <v>14</v>
      </c>
      <c r="L1914" s="61" t="s">
        <v>15</v>
      </c>
      <c r="M1914" s="61" t="s">
        <v>16</v>
      </c>
      <c r="N1914" s="61" t="s">
        <v>17</v>
      </c>
      <c r="O1914" s="61" t="s">
        <v>18</v>
      </c>
      <c r="P1914" s="7">
        <f t="shared" si="297"/>
        <v>1980</v>
      </c>
      <c r="Q1914" s="8"/>
    </row>
    <row r="1915" spans="1:17" s="9" customFormat="1" ht="22.5" thickTop="1" thickBot="1" x14ac:dyDescent="0.3">
      <c r="A1915" s="1"/>
      <c r="B1915" s="112" t="s">
        <v>41</v>
      </c>
      <c r="C1915" s="113"/>
      <c r="D1915" s="113"/>
      <c r="E1915" s="114"/>
      <c r="F1915" s="63" t="s">
        <v>42</v>
      </c>
      <c r="G1915" s="63" t="s">
        <v>20</v>
      </c>
      <c r="H1915" s="63" t="s">
        <v>34</v>
      </c>
      <c r="I1915" s="63" t="s">
        <v>24</v>
      </c>
      <c r="J1915" s="28"/>
      <c r="K1915" s="61"/>
      <c r="L1915" s="61"/>
      <c r="M1915" s="61"/>
      <c r="N1915" s="61"/>
      <c r="O1915" s="61"/>
      <c r="P1915" s="7">
        <f t="shared" si="297"/>
        <v>1981</v>
      </c>
      <c r="Q1915" s="8"/>
    </row>
    <row r="1916" spans="1:17" s="9" customFormat="1" ht="15.75" customHeight="1" thickTop="1" x14ac:dyDescent="0.25">
      <c r="A1916" s="1" t="s">
        <v>120</v>
      </c>
      <c r="B1916" s="129" t="str">
        <f>INDEX('[1]MATERIAL-TRANSPORTE'!$A$3:$K$1016,MATCH('APUS2 (1001 - 1053)'!A1916,'[1]MATERIAL-TRANSPORTE'!$A$3:$A$1016,0),2)</f>
        <v>PATCH CORDS UTP – CATEGORIA 6A- 2.00m DE LARGO</v>
      </c>
      <c r="C1916" s="130"/>
      <c r="D1916" s="130"/>
      <c r="E1916" s="131"/>
      <c r="F1916" s="132" t="str">
        <f>INDEX('[1]MATERIAL-TRANSPORTE'!$A$3:$K$1016,MATCH('APUS2 (1001 - 1053)'!A1916,'[1]MATERIAL-TRANSPORTE'!$A$3:$A$1016,0),6)</f>
        <v>u</v>
      </c>
      <c r="G1916" s="80">
        <v>1</v>
      </c>
      <c r="H1916" s="80">
        <f>INDEX('[1]MATERIAL-TRANSPORTE'!$A$3:$K$1016,MATCH('APUS2 (1001 - 1053)'!A1916,'[1]MATERIAL-TRANSPORTE'!$A$3:$A$1016,0),7)</f>
        <v>5</v>
      </c>
      <c r="I1916" s="81">
        <f>(G1916*H1916)</f>
        <v>5</v>
      </c>
      <c r="J1916" s="64"/>
      <c r="K1916" s="70">
        <f t="shared" ref="K1916" si="306">((I1916*100%)/$I$1949)</f>
        <v>0.32832096657692555</v>
      </c>
      <c r="L1916" s="82" t="str">
        <f>INDEX('[1]MATERIAL-TRANSPORTE'!$A$3:$K$1016,MATCH('APUS2 (1001 - 1053)'!A1916,'[1]MATERIAL-TRANSPORTE'!$A$3:$A$1016,0),8)</f>
        <v>452800045</v>
      </c>
      <c r="M1916" s="83" t="str">
        <f>INDEX('[1]MATERIAL-TRANSPORTE'!$A$3:$K$1016,MATCH('APUS2 (1001 - 1053)'!A1916,'[1]MATERIAL-TRANSPORTE'!$A$3:$A$1016,0),9)</f>
        <v>NP</v>
      </c>
      <c r="N1916" s="84">
        <f>INDEX('[1]MATERIAL-TRANSPORTE'!$A$3:$K$1016,MATCH('APUS2 (1001 - 1053)'!A1916,'[1]MATERIAL-TRANSPORTE'!$A$3:$A$1016,0),10)</f>
        <v>0</v>
      </c>
      <c r="O1916" s="85">
        <f>INDEX('[1]MATERIAL-TRANSPORTE'!$A$3:$K$1016,MATCH('APUS2 (1001 - 1053)'!A1916,'[1]MATERIAL-TRANSPORTE'!$A$3:$A$1016,0),11)</f>
        <v>0</v>
      </c>
      <c r="P1916" s="7">
        <f t="shared" si="297"/>
        <v>1982</v>
      </c>
      <c r="Q1916" s="8">
        <f t="shared" ref="Q1916" si="307">+Q1900</f>
        <v>1949</v>
      </c>
    </row>
    <row r="1917" spans="1:17" s="9" customFormat="1" x14ac:dyDescent="0.25">
      <c r="A1917" s="1"/>
      <c r="B1917" s="129"/>
      <c r="C1917" s="130"/>
      <c r="D1917" s="130"/>
      <c r="E1917" s="131"/>
      <c r="F1917" s="132"/>
      <c r="G1917" s="80"/>
      <c r="H1917" s="80"/>
      <c r="I1917" s="81"/>
      <c r="J1917" s="64"/>
      <c r="K1917" s="87"/>
      <c r="L1917" s="82"/>
      <c r="M1917" s="83"/>
      <c r="N1917" s="84"/>
      <c r="O1917" s="85"/>
      <c r="P1917" s="7">
        <f t="shared" si="297"/>
        <v>1983</v>
      </c>
      <c r="Q1917" s="8"/>
    </row>
    <row r="1918" spans="1:17" s="9" customFormat="1" x14ac:dyDescent="0.25">
      <c r="A1918" s="1"/>
      <c r="B1918" s="129"/>
      <c r="C1918" s="130"/>
      <c r="D1918" s="130"/>
      <c r="E1918" s="131"/>
      <c r="F1918" s="132"/>
      <c r="G1918" s="80"/>
      <c r="H1918" s="80"/>
      <c r="I1918" s="81"/>
      <c r="J1918" s="64"/>
      <c r="K1918" s="87"/>
      <c r="L1918" s="82"/>
      <c r="M1918" s="83"/>
      <c r="N1918" s="84"/>
      <c r="O1918" s="85"/>
      <c r="P1918" s="7">
        <f t="shared" si="297"/>
        <v>1984</v>
      </c>
      <c r="Q1918" s="8"/>
    </row>
    <row r="1919" spans="1:17" s="9" customFormat="1" x14ac:dyDescent="0.25">
      <c r="A1919" s="1"/>
      <c r="B1919" s="129"/>
      <c r="C1919" s="130"/>
      <c r="D1919" s="130"/>
      <c r="E1919" s="131"/>
      <c r="F1919" s="132"/>
      <c r="G1919" s="80"/>
      <c r="H1919" s="80"/>
      <c r="I1919" s="81"/>
      <c r="J1919" s="64"/>
      <c r="K1919" s="87"/>
      <c r="L1919" s="82"/>
      <c r="M1919" s="83"/>
      <c r="N1919" s="84"/>
      <c r="O1919" s="85"/>
      <c r="P1919" s="7">
        <f t="shared" si="297"/>
        <v>1985</v>
      </c>
      <c r="Q1919" s="8"/>
    </row>
    <row r="1920" spans="1:17" s="9" customFormat="1" x14ac:dyDescent="0.25">
      <c r="A1920" s="1"/>
      <c r="B1920" s="129"/>
      <c r="C1920" s="130"/>
      <c r="D1920" s="130"/>
      <c r="E1920" s="131"/>
      <c r="F1920" s="132"/>
      <c r="G1920" s="80"/>
      <c r="H1920" s="80"/>
      <c r="I1920" s="81"/>
      <c r="J1920" s="64"/>
      <c r="K1920" s="87"/>
      <c r="L1920" s="82"/>
      <c r="M1920" s="83"/>
      <c r="N1920" s="84"/>
      <c r="O1920" s="85"/>
      <c r="P1920" s="7">
        <f t="shared" si="297"/>
        <v>1986</v>
      </c>
      <c r="Q1920" s="8"/>
    </row>
    <row r="1921" spans="1:17" s="9" customFormat="1" x14ac:dyDescent="0.25">
      <c r="A1921" s="1"/>
      <c r="B1921" s="129"/>
      <c r="C1921" s="130"/>
      <c r="D1921" s="130"/>
      <c r="E1921" s="131"/>
      <c r="F1921" s="132"/>
      <c r="G1921" s="80"/>
      <c r="H1921" s="80"/>
      <c r="I1921" s="81"/>
      <c r="J1921" s="64"/>
      <c r="K1921" s="87"/>
      <c r="L1921" s="82"/>
      <c r="M1921" s="83"/>
      <c r="N1921" s="84"/>
      <c r="O1921" s="85"/>
      <c r="P1921" s="7">
        <f t="shared" si="297"/>
        <v>1987</v>
      </c>
      <c r="Q1921" s="8"/>
    </row>
    <row r="1922" spans="1:17" s="9" customFormat="1" x14ac:dyDescent="0.25">
      <c r="A1922" s="1"/>
      <c r="B1922" s="129"/>
      <c r="C1922" s="130"/>
      <c r="D1922" s="130"/>
      <c r="E1922" s="131"/>
      <c r="F1922" s="132"/>
      <c r="G1922" s="80"/>
      <c r="H1922" s="80"/>
      <c r="I1922" s="81"/>
      <c r="J1922" s="64"/>
      <c r="K1922" s="87"/>
      <c r="L1922" s="82"/>
      <c r="M1922" s="83"/>
      <c r="N1922" s="84"/>
      <c r="O1922" s="85"/>
      <c r="P1922" s="7">
        <f t="shared" si="297"/>
        <v>1988</v>
      </c>
      <c r="Q1922" s="8"/>
    </row>
    <row r="1923" spans="1:17" s="9" customFormat="1" x14ac:dyDescent="0.25">
      <c r="A1923" s="1"/>
      <c r="B1923" s="129"/>
      <c r="C1923" s="130"/>
      <c r="D1923" s="130"/>
      <c r="E1923" s="131"/>
      <c r="F1923" s="132"/>
      <c r="G1923" s="80"/>
      <c r="H1923" s="80"/>
      <c r="I1923" s="81"/>
      <c r="J1923" s="64"/>
      <c r="K1923" s="87"/>
      <c r="L1923" s="82"/>
      <c r="M1923" s="83"/>
      <c r="N1923" s="84"/>
      <c r="O1923" s="85"/>
      <c r="P1923" s="7">
        <f t="shared" si="297"/>
        <v>1989</v>
      </c>
      <c r="Q1923" s="8"/>
    </row>
    <row r="1924" spans="1:17" s="9" customFormat="1" x14ac:dyDescent="0.25">
      <c r="A1924" s="1"/>
      <c r="B1924" s="129"/>
      <c r="C1924" s="130"/>
      <c r="D1924" s="130"/>
      <c r="E1924" s="131"/>
      <c r="F1924" s="132"/>
      <c r="G1924" s="80"/>
      <c r="H1924" s="80"/>
      <c r="I1924" s="81"/>
      <c r="J1924" s="64"/>
      <c r="K1924" s="87"/>
      <c r="L1924" s="82"/>
      <c r="M1924" s="83"/>
      <c r="N1924" s="84"/>
      <c r="O1924" s="85"/>
      <c r="P1924" s="7">
        <f t="shared" si="297"/>
        <v>1990</v>
      </c>
      <c r="Q1924" s="8"/>
    </row>
    <row r="1925" spans="1:17" s="9" customFormat="1" x14ac:dyDescent="0.25">
      <c r="A1925" s="1"/>
      <c r="B1925" s="129"/>
      <c r="C1925" s="130"/>
      <c r="D1925" s="130"/>
      <c r="E1925" s="131"/>
      <c r="F1925" s="132"/>
      <c r="G1925" s="80"/>
      <c r="H1925" s="80"/>
      <c r="I1925" s="81"/>
      <c r="J1925" s="64"/>
      <c r="K1925" s="87"/>
      <c r="L1925" s="82"/>
      <c r="M1925" s="83"/>
      <c r="N1925" s="84"/>
      <c r="O1925" s="85"/>
      <c r="P1925" s="7">
        <f t="shared" si="297"/>
        <v>1991</v>
      </c>
      <c r="Q1925" s="8"/>
    </row>
    <row r="1926" spans="1:17" s="9" customFormat="1" x14ac:dyDescent="0.25">
      <c r="A1926" s="1"/>
      <c r="B1926" s="129"/>
      <c r="C1926" s="130"/>
      <c r="D1926" s="130"/>
      <c r="E1926" s="131"/>
      <c r="F1926" s="132"/>
      <c r="G1926" s="80"/>
      <c r="H1926" s="80"/>
      <c r="I1926" s="81"/>
      <c r="J1926" s="64"/>
      <c r="K1926" s="87"/>
      <c r="L1926" s="82"/>
      <c r="M1926" s="83"/>
      <c r="N1926" s="84"/>
      <c r="O1926" s="85"/>
      <c r="P1926" s="7">
        <f t="shared" si="297"/>
        <v>1992</v>
      </c>
      <c r="Q1926" s="8"/>
    </row>
    <row r="1927" spans="1:17" s="9" customFormat="1" x14ac:dyDescent="0.25">
      <c r="A1927" s="1"/>
      <c r="B1927" s="129"/>
      <c r="C1927" s="130"/>
      <c r="D1927" s="130"/>
      <c r="E1927" s="131"/>
      <c r="F1927" s="132"/>
      <c r="G1927" s="80"/>
      <c r="H1927" s="80"/>
      <c r="I1927" s="81"/>
      <c r="J1927" s="64"/>
      <c r="K1927" s="87"/>
      <c r="L1927" s="82"/>
      <c r="M1927" s="83"/>
      <c r="N1927" s="84"/>
      <c r="O1927" s="85"/>
      <c r="P1927" s="7">
        <f t="shared" si="297"/>
        <v>1993</v>
      </c>
      <c r="Q1927" s="8"/>
    </row>
    <row r="1928" spans="1:17" s="9" customFormat="1" x14ac:dyDescent="0.25">
      <c r="A1928" s="1"/>
      <c r="B1928" s="129"/>
      <c r="C1928" s="130"/>
      <c r="D1928" s="130"/>
      <c r="E1928" s="131"/>
      <c r="F1928" s="132"/>
      <c r="G1928" s="80"/>
      <c r="H1928" s="80"/>
      <c r="I1928" s="81"/>
      <c r="J1928" s="64"/>
      <c r="K1928" s="87"/>
      <c r="L1928" s="82"/>
      <c r="M1928" s="83"/>
      <c r="N1928" s="84"/>
      <c r="O1928" s="85"/>
      <c r="P1928" s="7">
        <f t="shared" si="297"/>
        <v>1994</v>
      </c>
      <c r="Q1928" s="8"/>
    </row>
    <row r="1929" spans="1:17" s="9" customFormat="1" x14ac:dyDescent="0.25">
      <c r="A1929" s="1"/>
      <c r="B1929" s="129"/>
      <c r="C1929" s="130"/>
      <c r="D1929" s="130"/>
      <c r="E1929" s="131"/>
      <c r="F1929" s="132"/>
      <c r="G1929" s="80"/>
      <c r="H1929" s="80"/>
      <c r="I1929" s="81"/>
      <c r="J1929" s="64"/>
      <c r="K1929" s="87"/>
      <c r="L1929" s="82"/>
      <c r="M1929" s="83"/>
      <c r="N1929" s="84"/>
      <c r="O1929" s="85"/>
      <c r="P1929" s="7">
        <f t="shared" si="297"/>
        <v>1995</v>
      </c>
      <c r="Q1929" s="8"/>
    </row>
    <row r="1930" spans="1:17" s="9" customFormat="1" x14ac:dyDescent="0.25">
      <c r="A1930" s="1"/>
      <c r="B1930" s="129"/>
      <c r="C1930" s="130"/>
      <c r="D1930" s="130"/>
      <c r="E1930" s="131"/>
      <c r="F1930" s="132"/>
      <c r="G1930" s="80"/>
      <c r="H1930" s="80"/>
      <c r="I1930" s="81"/>
      <c r="J1930" s="64"/>
      <c r="K1930" s="87"/>
      <c r="L1930" s="82"/>
      <c r="M1930" s="83"/>
      <c r="N1930" s="84"/>
      <c r="O1930" s="85"/>
      <c r="P1930" s="7">
        <f t="shared" si="297"/>
        <v>1996</v>
      </c>
      <c r="Q1930" s="8"/>
    </row>
    <row r="1931" spans="1:17" s="9" customFormat="1" x14ac:dyDescent="0.25">
      <c r="A1931" s="1"/>
      <c r="B1931" s="129"/>
      <c r="C1931" s="130"/>
      <c r="D1931" s="130"/>
      <c r="E1931" s="131"/>
      <c r="F1931" s="132"/>
      <c r="G1931" s="80"/>
      <c r="H1931" s="80"/>
      <c r="I1931" s="81"/>
      <c r="J1931" s="64"/>
      <c r="K1931" s="87"/>
      <c r="L1931" s="82"/>
      <c r="M1931" s="83"/>
      <c r="N1931" s="84"/>
      <c r="O1931" s="85"/>
      <c r="P1931" s="7">
        <f t="shared" si="297"/>
        <v>1997</v>
      </c>
      <c r="Q1931" s="8"/>
    </row>
    <row r="1932" spans="1:17" s="9" customFormat="1" x14ac:dyDescent="0.25">
      <c r="A1932" s="1"/>
      <c r="B1932" s="129"/>
      <c r="C1932" s="130"/>
      <c r="D1932" s="130"/>
      <c r="E1932" s="131"/>
      <c r="F1932" s="132"/>
      <c r="G1932" s="80"/>
      <c r="H1932" s="80"/>
      <c r="I1932" s="81"/>
      <c r="J1932" s="64"/>
      <c r="K1932" s="87"/>
      <c r="L1932" s="82"/>
      <c r="M1932" s="83"/>
      <c r="N1932" s="84"/>
      <c r="O1932" s="85"/>
      <c r="P1932" s="7">
        <f t="shared" si="297"/>
        <v>1998</v>
      </c>
      <c r="Q1932" s="8"/>
    </row>
    <row r="1933" spans="1:17" s="9" customFormat="1" x14ac:dyDescent="0.25">
      <c r="A1933" s="1"/>
      <c r="B1933" s="129" t="s">
        <v>26</v>
      </c>
      <c r="C1933" s="130"/>
      <c r="D1933" s="130"/>
      <c r="E1933" s="131"/>
      <c r="F1933" s="132" t="s">
        <v>26</v>
      </c>
      <c r="G1933" s="80" t="s">
        <v>26</v>
      </c>
      <c r="H1933" s="80" t="s">
        <v>26</v>
      </c>
      <c r="I1933" s="81" t="s">
        <v>26</v>
      </c>
      <c r="J1933" s="64"/>
      <c r="K1933" s="87" t="s">
        <v>26</v>
      </c>
      <c r="L1933" s="82" t="s">
        <v>26</v>
      </c>
      <c r="M1933" s="83" t="s">
        <v>26</v>
      </c>
      <c r="N1933" s="84" t="s">
        <v>26</v>
      </c>
      <c r="O1933" s="85" t="s">
        <v>26</v>
      </c>
      <c r="P1933" s="7">
        <f t="shared" si="297"/>
        <v>1999</v>
      </c>
      <c r="Q1933" s="8"/>
    </row>
    <row r="1934" spans="1:17" s="9" customFormat="1" x14ac:dyDescent="0.25">
      <c r="A1934" s="1"/>
      <c r="B1934" s="129" t="s">
        <v>26</v>
      </c>
      <c r="C1934" s="130"/>
      <c r="D1934" s="130"/>
      <c r="E1934" s="131"/>
      <c r="F1934" s="132" t="s">
        <v>26</v>
      </c>
      <c r="G1934" s="80" t="s">
        <v>26</v>
      </c>
      <c r="H1934" s="80" t="s">
        <v>26</v>
      </c>
      <c r="I1934" s="81" t="s">
        <v>26</v>
      </c>
      <c r="J1934" s="64"/>
      <c r="K1934" s="87" t="s">
        <v>26</v>
      </c>
      <c r="L1934" s="82" t="s">
        <v>26</v>
      </c>
      <c r="M1934" s="83" t="s">
        <v>26</v>
      </c>
      <c r="N1934" s="84" t="s">
        <v>26</v>
      </c>
      <c r="O1934" s="85" t="s">
        <v>26</v>
      </c>
      <c r="P1934" s="7">
        <f t="shared" si="297"/>
        <v>2000</v>
      </c>
      <c r="Q1934" s="8"/>
    </row>
    <row r="1935" spans="1:17" s="9" customFormat="1" x14ac:dyDescent="0.25">
      <c r="A1935" s="1"/>
      <c r="B1935" s="129" t="s">
        <v>26</v>
      </c>
      <c r="C1935" s="130"/>
      <c r="D1935" s="130"/>
      <c r="E1935" s="131"/>
      <c r="F1935" s="132" t="s">
        <v>26</v>
      </c>
      <c r="G1935" s="80" t="s">
        <v>26</v>
      </c>
      <c r="H1935" s="80" t="s">
        <v>26</v>
      </c>
      <c r="I1935" s="81" t="s">
        <v>26</v>
      </c>
      <c r="J1935" s="64"/>
      <c r="K1935" s="87" t="s">
        <v>26</v>
      </c>
      <c r="L1935" s="82" t="s">
        <v>26</v>
      </c>
      <c r="M1935" s="83" t="s">
        <v>26</v>
      </c>
      <c r="N1935" s="84" t="s">
        <v>26</v>
      </c>
      <c r="O1935" s="85" t="s">
        <v>26</v>
      </c>
      <c r="P1935" s="7">
        <f t="shared" si="297"/>
        <v>2001</v>
      </c>
      <c r="Q1935" s="8"/>
    </row>
    <row r="1936" spans="1:17" s="9" customFormat="1" x14ac:dyDescent="0.25">
      <c r="A1936" s="1"/>
      <c r="B1936" s="129" t="s">
        <v>26</v>
      </c>
      <c r="C1936" s="130"/>
      <c r="D1936" s="130"/>
      <c r="E1936" s="131"/>
      <c r="F1936" s="132" t="s">
        <v>26</v>
      </c>
      <c r="G1936" s="80" t="s">
        <v>26</v>
      </c>
      <c r="H1936" s="80" t="s">
        <v>26</v>
      </c>
      <c r="I1936" s="81" t="s">
        <v>26</v>
      </c>
      <c r="J1936" s="64"/>
      <c r="K1936" s="87" t="s">
        <v>26</v>
      </c>
      <c r="L1936" s="82" t="s">
        <v>26</v>
      </c>
      <c r="M1936" s="83" t="s">
        <v>26</v>
      </c>
      <c r="N1936" s="84" t="s">
        <v>26</v>
      </c>
      <c r="O1936" s="85" t="s">
        <v>26</v>
      </c>
      <c r="P1936" s="7">
        <f t="shared" si="297"/>
        <v>2002</v>
      </c>
      <c r="Q1936" s="8"/>
    </row>
    <row r="1937" spans="1:17" s="9" customFormat="1" x14ac:dyDescent="0.25">
      <c r="A1937" s="1"/>
      <c r="B1937" s="129" t="s">
        <v>26</v>
      </c>
      <c r="C1937" s="130"/>
      <c r="D1937" s="130"/>
      <c r="E1937" s="131"/>
      <c r="F1937" s="132" t="s">
        <v>26</v>
      </c>
      <c r="G1937" s="80" t="s">
        <v>26</v>
      </c>
      <c r="H1937" s="80" t="s">
        <v>26</v>
      </c>
      <c r="I1937" s="81" t="s">
        <v>26</v>
      </c>
      <c r="J1937" s="64"/>
      <c r="K1937" s="87" t="s">
        <v>26</v>
      </c>
      <c r="L1937" s="82" t="s">
        <v>26</v>
      </c>
      <c r="M1937" s="83" t="s">
        <v>26</v>
      </c>
      <c r="N1937" s="84" t="s">
        <v>26</v>
      </c>
      <c r="O1937" s="85" t="s">
        <v>26</v>
      </c>
      <c r="P1937" s="7">
        <f t="shared" si="297"/>
        <v>2003</v>
      </c>
      <c r="Q1937" s="8"/>
    </row>
    <row r="1938" spans="1:17" s="9" customFormat="1" x14ac:dyDescent="0.25">
      <c r="A1938" s="1"/>
      <c r="B1938" s="129" t="s">
        <v>26</v>
      </c>
      <c r="C1938" s="130"/>
      <c r="D1938" s="130"/>
      <c r="E1938" s="131"/>
      <c r="F1938" s="132" t="s">
        <v>26</v>
      </c>
      <c r="G1938" s="80" t="s">
        <v>26</v>
      </c>
      <c r="H1938" s="80" t="s">
        <v>26</v>
      </c>
      <c r="I1938" s="81" t="s">
        <v>26</v>
      </c>
      <c r="J1938" s="64"/>
      <c r="K1938" s="87" t="s">
        <v>26</v>
      </c>
      <c r="L1938" s="82" t="s">
        <v>26</v>
      </c>
      <c r="M1938" s="83" t="s">
        <v>26</v>
      </c>
      <c r="N1938" s="84" t="s">
        <v>26</v>
      </c>
      <c r="O1938" s="85" t="s">
        <v>26</v>
      </c>
      <c r="P1938" s="7">
        <f t="shared" si="297"/>
        <v>2004</v>
      </c>
      <c r="Q1938" s="8"/>
    </row>
    <row r="1939" spans="1:17" s="9" customFormat="1" x14ac:dyDescent="0.25">
      <c r="A1939" s="1"/>
      <c r="B1939" s="129" t="s">
        <v>26</v>
      </c>
      <c r="C1939" s="130"/>
      <c r="D1939" s="130"/>
      <c r="E1939" s="131"/>
      <c r="F1939" s="132" t="s">
        <v>26</v>
      </c>
      <c r="G1939" s="80" t="s">
        <v>26</v>
      </c>
      <c r="H1939" s="80" t="s">
        <v>26</v>
      </c>
      <c r="I1939" s="81" t="s">
        <v>26</v>
      </c>
      <c r="J1939" s="64"/>
      <c r="K1939" s="87" t="s">
        <v>26</v>
      </c>
      <c r="L1939" s="82" t="s">
        <v>26</v>
      </c>
      <c r="M1939" s="83" t="s">
        <v>26</v>
      </c>
      <c r="N1939" s="84" t="s">
        <v>26</v>
      </c>
      <c r="O1939" s="85" t="s">
        <v>26</v>
      </c>
      <c r="P1939" s="7">
        <f t="shared" si="297"/>
        <v>2005</v>
      </c>
      <c r="Q1939" s="8"/>
    </row>
    <row r="1940" spans="1:17" s="9" customFormat="1" x14ac:dyDescent="0.25">
      <c r="A1940" s="1"/>
      <c r="B1940" s="129" t="s">
        <v>26</v>
      </c>
      <c r="C1940" s="130"/>
      <c r="D1940" s="130"/>
      <c r="E1940" s="131"/>
      <c r="F1940" s="132" t="s">
        <v>26</v>
      </c>
      <c r="G1940" s="80" t="s">
        <v>26</v>
      </c>
      <c r="H1940" s="80" t="s">
        <v>26</v>
      </c>
      <c r="I1940" s="81" t="s">
        <v>26</v>
      </c>
      <c r="J1940" s="64"/>
      <c r="K1940" s="87" t="s">
        <v>26</v>
      </c>
      <c r="L1940" s="82" t="s">
        <v>26</v>
      </c>
      <c r="M1940" s="83" t="s">
        <v>26</v>
      </c>
      <c r="N1940" s="84" t="s">
        <v>26</v>
      </c>
      <c r="O1940" s="85" t="s">
        <v>26</v>
      </c>
      <c r="P1940" s="7">
        <f t="shared" si="297"/>
        <v>2006</v>
      </c>
      <c r="Q1940" s="8"/>
    </row>
    <row r="1941" spans="1:17" s="9" customFormat="1" ht="15.75" thickBot="1" x14ac:dyDescent="0.3">
      <c r="A1941" s="1"/>
      <c r="B1941" s="122" t="s">
        <v>26</v>
      </c>
      <c r="C1941" s="123"/>
      <c r="D1941" s="123"/>
      <c r="E1941" s="124"/>
      <c r="F1941" s="133" t="s">
        <v>26</v>
      </c>
      <c r="G1941" s="94" t="s">
        <v>26</v>
      </c>
      <c r="H1941" s="94" t="s">
        <v>26</v>
      </c>
      <c r="I1941" s="95" t="s">
        <v>26</v>
      </c>
      <c r="J1941" s="64"/>
      <c r="K1941" s="96" t="s">
        <v>26</v>
      </c>
      <c r="L1941" s="97" t="s">
        <v>26</v>
      </c>
      <c r="M1941" s="98" t="s">
        <v>26</v>
      </c>
      <c r="N1941" s="99" t="s">
        <v>26</v>
      </c>
      <c r="O1941" s="100" t="s">
        <v>26</v>
      </c>
      <c r="P1941" s="7">
        <f t="shared" si="297"/>
        <v>2007</v>
      </c>
      <c r="Q1941" s="8"/>
    </row>
    <row r="1942" spans="1:17" s="9" customFormat="1" ht="16.5" thickTop="1" thickBot="1" x14ac:dyDescent="0.3">
      <c r="A1942" s="1"/>
      <c r="B1942" s="101"/>
      <c r="C1942" s="101"/>
      <c r="D1942" s="101"/>
      <c r="E1942" s="101"/>
      <c r="F1942" s="101"/>
      <c r="G1942" s="101"/>
      <c r="H1942" s="128" t="s">
        <v>50</v>
      </c>
      <c r="I1942" s="103">
        <f>SUM(I1916:I1941)</f>
        <v>5</v>
      </c>
      <c r="J1942" s="104"/>
      <c r="K1942" s="105">
        <f>SUM(K1916:K1941)</f>
        <v>0.32832096657692555</v>
      </c>
      <c r="L1942" s="106"/>
      <c r="M1942" s="107"/>
      <c r="N1942" s="108"/>
      <c r="O1942" s="105">
        <f>SUM(O1916:O1941)</f>
        <v>0</v>
      </c>
      <c r="P1942" s="7">
        <f t="shared" si="297"/>
        <v>2008</v>
      </c>
      <c r="Q1942" s="8"/>
    </row>
    <row r="1943" spans="1:17" s="9" customFormat="1" ht="16.5" customHeight="1" thickTop="1" thickBot="1" x14ac:dyDescent="0.3">
      <c r="A1943" s="1"/>
      <c r="B1943" s="58" t="s">
        <v>51</v>
      </c>
      <c r="C1943" s="109"/>
      <c r="D1943" s="109"/>
      <c r="E1943" s="109"/>
      <c r="F1943" s="109"/>
      <c r="G1943" s="109"/>
      <c r="H1943" s="110"/>
      <c r="I1943" s="111"/>
      <c r="J1943" s="60"/>
      <c r="K1943" s="134" t="s">
        <v>14</v>
      </c>
      <c r="L1943" s="61" t="s">
        <v>15</v>
      </c>
      <c r="M1943" s="61" t="s">
        <v>16</v>
      </c>
      <c r="N1943" s="61" t="s">
        <v>17</v>
      </c>
      <c r="O1943" s="61" t="s">
        <v>18</v>
      </c>
      <c r="P1943" s="7">
        <f t="shared" si="297"/>
        <v>2009</v>
      </c>
      <c r="Q1943" s="8"/>
    </row>
    <row r="1944" spans="1:17" s="9" customFormat="1" ht="22.5" customHeight="1" thickTop="1" thickBot="1" x14ac:dyDescent="0.3">
      <c r="A1944" s="1"/>
      <c r="B1944" s="112" t="s">
        <v>52</v>
      </c>
      <c r="C1944" s="113"/>
      <c r="D1944" s="113"/>
      <c r="E1944" s="114"/>
      <c r="F1944" s="115" t="s">
        <v>42</v>
      </c>
      <c r="G1944" s="63" t="s">
        <v>20</v>
      </c>
      <c r="H1944" s="63" t="s">
        <v>34</v>
      </c>
      <c r="I1944" s="63" t="s">
        <v>34</v>
      </c>
      <c r="J1944" s="28"/>
      <c r="K1944" s="135"/>
      <c r="L1944" s="61"/>
      <c r="M1944" s="61"/>
      <c r="N1944" s="61"/>
      <c r="O1944" s="61"/>
      <c r="P1944" s="7">
        <f t="shared" si="297"/>
        <v>2010</v>
      </c>
      <c r="Q1944" s="8"/>
    </row>
    <row r="1945" spans="1:17" s="9" customFormat="1" ht="15.75" thickTop="1" x14ac:dyDescent="0.25">
      <c r="A1945" s="1"/>
      <c r="B1945" s="136"/>
      <c r="C1945" s="137"/>
      <c r="D1945" s="137"/>
      <c r="E1945" s="138"/>
      <c r="F1945" s="139"/>
      <c r="G1945" s="69"/>
      <c r="H1945" s="69"/>
      <c r="I1945" s="81"/>
      <c r="J1945" s="64"/>
      <c r="K1945" s="70"/>
      <c r="L1945" s="117"/>
      <c r="M1945" s="118"/>
      <c r="N1945" s="119"/>
      <c r="O1945" s="120"/>
      <c r="P1945" s="7">
        <f t="shared" si="297"/>
        <v>2011</v>
      </c>
      <c r="Q1945" s="8">
        <f t="shared" ref="Q1945" si="308">+Q1916</f>
        <v>1949</v>
      </c>
    </row>
    <row r="1946" spans="1:17" s="9" customFormat="1" ht="15.75" thickBot="1" x14ac:dyDescent="0.3">
      <c r="A1946" s="1"/>
      <c r="B1946" s="140" t="s">
        <v>26</v>
      </c>
      <c r="C1946" s="141"/>
      <c r="D1946" s="141"/>
      <c r="E1946" s="142"/>
      <c r="F1946" s="143">
        <v>0</v>
      </c>
      <c r="G1946" s="144" t="s">
        <v>26</v>
      </c>
      <c r="H1946" s="143">
        <v>0</v>
      </c>
      <c r="I1946" s="143">
        <v>0</v>
      </c>
      <c r="J1946" s="64"/>
      <c r="K1946" s="145" t="s">
        <v>26</v>
      </c>
      <c r="L1946" s="146" t="s">
        <v>26</v>
      </c>
      <c r="M1946" s="147" t="s">
        <v>26</v>
      </c>
      <c r="N1946" s="143">
        <v>0</v>
      </c>
      <c r="O1946" s="143">
        <v>0</v>
      </c>
      <c r="P1946" s="7">
        <f t="shared" si="297"/>
        <v>2012</v>
      </c>
      <c r="Q1946" s="8"/>
    </row>
    <row r="1947" spans="1:17" s="9" customFormat="1" ht="16.5" thickTop="1" thickBot="1" x14ac:dyDescent="0.3">
      <c r="A1947" s="1"/>
      <c r="B1947" s="101"/>
      <c r="C1947" s="101"/>
      <c r="D1947" s="101"/>
      <c r="E1947" s="101"/>
      <c r="F1947" s="101"/>
      <c r="G1947" s="101"/>
      <c r="H1947" s="128" t="s">
        <v>53</v>
      </c>
      <c r="I1947" s="103">
        <f>SUM(I1945:I1946)</f>
        <v>0</v>
      </c>
      <c r="J1947" s="28"/>
      <c r="K1947" s="148">
        <f>SUM(K1945:K1946)</f>
        <v>0</v>
      </c>
      <c r="L1947" s="149"/>
      <c r="M1947" s="150"/>
      <c r="N1947" s="151"/>
      <c r="O1947" s="148">
        <f>SUM(O1945:O1946)</f>
        <v>0</v>
      </c>
      <c r="P1947" s="7">
        <f t="shared" si="297"/>
        <v>2013</v>
      </c>
      <c r="Q1947" s="8"/>
    </row>
    <row r="1948" spans="1:17" s="9" customFormat="1" ht="16.5" thickTop="1" thickBot="1" x14ac:dyDescent="0.3">
      <c r="A1948" s="1"/>
      <c r="B1948" s="28"/>
      <c r="C1948" s="28"/>
      <c r="D1948" s="28"/>
      <c r="E1948" s="152"/>
      <c r="F1948" s="152"/>
      <c r="G1948" s="152"/>
      <c r="H1948" s="153"/>
      <c r="I1948" s="154"/>
      <c r="J1948" s="28"/>
      <c r="K1948" s="155"/>
      <c r="L1948" s="156"/>
      <c r="M1948" s="156"/>
      <c r="N1948" s="156"/>
      <c r="O1948" s="157"/>
      <c r="P1948" s="7">
        <f t="shared" ref="P1948:P2011" si="309">+P1947+1</f>
        <v>2014</v>
      </c>
      <c r="Q1948" s="8"/>
    </row>
    <row r="1949" spans="1:17" s="9" customFormat="1" ht="16.5" customHeight="1" thickTop="1" thickBot="1" x14ac:dyDescent="0.3">
      <c r="A1949" s="1"/>
      <c r="B1949" s="28"/>
      <c r="C1949" s="28"/>
      <c r="D1949" s="158"/>
      <c r="E1949" s="159" t="s">
        <v>54</v>
      </c>
      <c r="F1949" s="159"/>
      <c r="G1949" s="159"/>
      <c r="H1949" s="159"/>
      <c r="I1949" s="160">
        <f>I1897+I1913+I1942+I1947</f>
        <v>15.229000000000001</v>
      </c>
      <c r="J1949" s="28"/>
      <c r="K1949" s="161"/>
      <c r="L1949" s="162"/>
      <c r="M1949" s="162"/>
      <c r="N1949" s="162"/>
      <c r="O1949" s="163"/>
      <c r="P1949" s="7">
        <f t="shared" si="309"/>
        <v>2015</v>
      </c>
      <c r="Q1949" s="8"/>
    </row>
    <row r="1950" spans="1:17" s="9" customFormat="1" ht="16.5" thickTop="1" thickBot="1" x14ac:dyDescent="0.3">
      <c r="A1950" s="1"/>
      <c r="B1950" s="28"/>
      <c r="C1950" s="28"/>
      <c r="D1950" s="158"/>
      <c r="E1950" s="164" t="s">
        <v>55</v>
      </c>
      <c r="F1950" s="164"/>
      <c r="G1950" s="164"/>
      <c r="H1950" s="165">
        <v>0.2</v>
      </c>
      <c r="I1950" s="166">
        <f>(I1949*H1950)</f>
        <v>3.0458000000000003</v>
      </c>
      <c r="J1950" s="28"/>
      <c r="K1950" s="167"/>
      <c r="L1950" s="168"/>
      <c r="M1950" s="168"/>
      <c r="N1950" s="168"/>
      <c r="O1950" s="169"/>
      <c r="P1950" s="7">
        <f t="shared" si="309"/>
        <v>2016</v>
      </c>
      <c r="Q1950" s="8"/>
    </row>
    <row r="1951" spans="1:17" s="9" customFormat="1" ht="16.5" thickTop="1" thickBot="1" x14ac:dyDescent="0.3">
      <c r="A1951" s="1"/>
      <c r="B1951" s="28"/>
      <c r="C1951" s="28"/>
      <c r="D1951" s="158"/>
      <c r="E1951" s="170" t="s">
        <v>56</v>
      </c>
      <c r="F1951" s="170"/>
      <c r="G1951" s="170"/>
      <c r="H1951" s="171">
        <v>0</v>
      </c>
      <c r="I1951" s="166">
        <v>0</v>
      </c>
      <c r="J1951" s="28"/>
      <c r="K1951" s="172">
        <f>+K1897+K1913+K1942+K1947</f>
        <v>1</v>
      </c>
      <c r="L1951" s="173"/>
      <c r="M1951" s="174"/>
      <c r="N1951" s="175"/>
      <c r="O1951" s="172">
        <f>+O1897+O1913+O1942+O1947</f>
        <v>0</v>
      </c>
      <c r="P1951" s="7">
        <f t="shared" si="309"/>
        <v>2017</v>
      </c>
      <c r="Q1951" s="8"/>
    </row>
    <row r="1952" spans="1:17" s="9" customFormat="1" ht="16.5" thickTop="1" thickBot="1" x14ac:dyDescent="0.3">
      <c r="A1952" s="1"/>
      <c r="B1952" s="28" t="s">
        <v>27</v>
      </c>
      <c r="C1952" s="28"/>
      <c r="D1952" s="158"/>
      <c r="E1952" s="170" t="s">
        <v>57</v>
      </c>
      <c r="F1952" s="170"/>
      <c r="G1952" s="170"/>
      <c r="H1952" s="170"/>
      <c r="I1952" s="166">
        <f>+I1949+I1950</f>
        <v>18.274800000000003</v>
      </c>
      <c r="J1952" s="28"/>
      <c r="K1952" s="176" t="s">
        <v>58</v>
      </c>
      <c r="L1952" s="177"/>
      <c r="M1952" s="178"/>
      <c r="N1952" s="179"/>
      <c r="O1952" s="176" t="s">
        <v>59</v>
      </c>
      <c r="P1952" s="7">
        <f t="shared" si="309"/>
        <v>2018</v>
      </c>
      <c r="Q1952" s="8"/>
    </row>
    <row r="1953" spans="1:17" s="9" customFormat="1" ht="16.5" thickTop="1" thickBot="1" x14ac:dyDescent="0.3">
      <c r="A1953" s="1"/>
      <c r="B1953" s="28" t="s">
        <v>27</v>
      </c>
      <c r="C1953" s="28"/>
      <c r="D1953" s="158"/>
      <c r="E1953" s="180" t="s">
        <v>60</v>
      </c>
      <c r="F1953" s="181"/>
      <c r="G1953" s="181"/>
      <c r="H1953" s="182"/>
      <c r="I1953" s="183">
        <f>ROUND(I1952,2)</f>
        <v>18.27</v>
      </c>
      <c r="J1953" s="152"/>
      <c r="K1953" s="184"/>
      <c r="L1953" s="185"/>
      <c r="M1953" s="184"/>
      <c r="N1953" s="185"/>
      <c r="O1953" s="185"/>
      <c r="P1953" s="7">
        <f t="shared" si="309"/>
        <v>2019</v>
      </c>
      <c r="Q1953" s="8"/>
    </row>
    <row r="1954" spans="1:17" s="9" customFormat="1" ht="15.75" thickTop="1" x14ac:dyDescent="0.25">
      <c r="A1954" s="1"/>
      <c r="B1954" s="5"/>
      <c r="C1954" s="5"/>
      <c r="D1954" s="28"/>
      <c r="E1954" s="101"/>
      <c r="F1954" s="101"/>
      <c r="G1954" s="101"/>
      <c r="H1954" s="186"/>
      <c r="I1954" s="101"/>
      <c r="J1954" s="28"/>
      <c r="K1954" s="14"/>
      <c r="L1954" s="15"/>
      <c r="M1954" s="14"/>
      <c r="N1954" s="15"/>
      <c r="O1954" s="15"/>
      <c r="P1954" s="7">
        <f t="shared" si="309"/>
        <v>2020</v>
      </c>
      <c r="Q1954" s="8"/>
    </row>
    <row r="1955" spans="1:17" s="9" customFormat="1" x14ac:dyDescent="0.25">
      <c r="A1955" s="1"/>
      <c r="B1955" s="5"/>
      <c r="C1955" s="5"/>
      <c r="D1955" s="28"/>
      <c r="E1955" s="101"/>
      <c r="F1955" s="101"/>
      <c r="G1955" s="101"/>
      <c r="H1955" s="186"/>
      <c r="I1955" s="101"/>
      <c r="J1955" s="28"/>
      <c r="K1955" s="14"/>
      <c r="L1955" s="15"/>
      <c r="M1955" s="14"/>
      <c r="N1955" s="15"/>
      <c r="O1955" s="15"/>
      <c r="P1955" s="7">
        <f t="shared" si="309"/>
        <v>2021</v>
      </c>
      <c r="Q1955" s="8"/>
    </row>
    <row r="1956" spans="1:17" s="9" customFormat="1" ht="15.75" thickBot="1" x14ac:dyDescent="0.3">
      <c r="A1956" s="1"/>
      <c r="B1956" s="2"/>
      <c r="C1956" s="2"/>
      <c r="D1956" s="2"/>
      <c r="E1956" s="2"/>
      <c r="F1956" s="2"/>
      <c r="G1956" s="2"/>
      <c r="H1956" s="3"/>
      <c r="I1956" s="4"/>
      <c r="J1956" s="5"/>
      <c r="K1956" s="6"/>
      <c r="L1956" s="6"/>
      <c r="M1956" s="6"/>
      <c r="N1956" s="6"/>
      <c r="O1956" s="6"/>
      <c r="P1956" s="7"/>
      <c r="Q1956" s="8"/>
    </row>
    <row r="1957" spans="1:17" s="9" customFormat="1" ht="16.5" thickTop="1" thickBot="1" x14ac:dyDescent="0.3">
      <c r="A1957" s="1"/>
      <c r="B1957" s="10" t="s">
        <v>0</v>
      </c>
      <c r="C1957" s="11" t="str">
        <f>'[1]PRESUPUESTO REFERENCIAL'!$B$6</f>
        <v>CONSTRUCCIÓN DEL MALECÓN EN LA PARROQUIA URBANA SATÉLITE LA AURORA</v>
      </c>
      <c r="D1957" s="12"/>
      <c r="E1957" s="12"/>
      <c r="F1957" s="12"/>
      <c r="G1957" s="12"/>
      <c r="H1957" s="12"/>
      <c r="I1957" s="13"/>
      <c r="J1957" s="5"/>
      <c r="K1957" s="14"/>
      <c r="L1957" s="14"/>
      <c r="M1957" s="14"/>
      <c r="N1957" s="14"/>
      <c r="O1957" s="15"/>
      <c r="P1957" s="7"/>
      <c r="Q1957" s="8"/>
    </row>
    <row r="1958" spans="1:17" s="9" customFormat="1" ht="15.75" thickTop="1" x14ac:dyDescent="0.25">
      <c r="A1958" s="1"/>
      <c r="B1958" s="16" t="s">
        <v>1</v>
      </c>
      <c r="C1958" s="17"/>
      <c r="D1958" s="17"/>
      <c r="E1958" s="17"/>
      <c r="F1958" s="17"/>
      <c r="G1958" s="17"/>
      <c r="H1958" s="17"/>
      <c r="I1958" s="18"/>
      <c r="J1958" s="5"/>
      <c r="K1958" s="14"/>
      <c r="L1958" s="14"/>
      <c r="M1958" s="14"/>
      <c r="N1958" s="14"/>
      <c r="O1958" s="15"/>
      <c r="P1958" s="7"/>
      <c r="Q1958" s="8"/>
    </row>
    <row r="1959" spans="1:17" s="9" customFormat="1" x14ac:dyDescent="0.25">
      <c r="A1959" s="1"/>
      <c r="B1959" s="5"/>
      <c r="C1959" s="5"/>
      <c r="D1959" s="5"/>
      <c r="E1959" s="5"/>
      <c r="F1959" s="5"/>
      <c r="G1959" s="19"/>
      <c r="H1959" s="19"/>
      <c r="I1959" s="19"/>
      <c r="J1959" s="5"/>
      <c r="K1959" s="14"/>
      <c r="L1959" s="14"/>
      <c r="M1959" s="14"/>
      <c r="N1959" s="14"/>
      <c r="O1959" s="15"/>
      <c r="P1959" s="7"/>
      <c r="Q1959" s="8"/>
    </row>
    <row r="1960" spans="1:17" s="9" customFormat="1" x14ac:dyDescent="0.25">
      <c r="A1960" s="1"/>
      <c r="B1960" s="5"/>
      <c r="C1960" s="20" t="s">
        <v>2</v>
      </c>
      <c r="D1960" s="21" t="s">
        <v>3</v>
      </c>
      <c r="E1960" s="22"/>
      <c r="F1960" s="22"/>
      <c r="G1960" s="19"/>
      <c r="H1960" s="19"/>
      <c r="I1960" s="19"/>
      <c r="J1960" s="5"/>
      <c r="K1960" s="14"/>
      <c r="L1960" s="14"/>
      <c r="M1960" s="14"/>
      <c r="N1960" s="14"/>
      <c r="O1960" s="15"/>
      <c r="P1960" s="7"/>
      <c r="Q1960" s="8"/>
    </row>
    <row r="1961" spans="1:17" s="9" customFormat="1" x14ac:dyDescent="0.25">
      <c r="A1961" s="1"/>
      <c r="B1961" s="5"/>
      <c r="C1961" s="20" t="s">
        <v>4</v>
      </c>
      <c r="D1961" s="21" t="s">
        <v>5</v>
      </c>
      <c r="E1961" s="5"/>
      <c r="F1961" s="5"/>
      <c r="G1961" s="19"/>
      <c r="H1961" s="19"/>
      <c r="I1961" s="19"/>
      <c r="J1961" s="5"/>
      <c r="K1961" s="14"/>
      <c r="L1961" s="14"/>
      <c r="M1961" s="14"/>
      <c r="N1961" s="14"/>
      <c r="O1961" s="15"/>
      <c r="P1961" s="7"/>
      <c r="Q1961" s="8"/>
    </row>
    <row r="1962" spans="1:17" s="9" customFormat="1" x14ac:dyDescent="0.25">
      <c r="A1962" s="1"/>
      <c r="B1962" s="23"/>
      <c r="C1962" s="2"/>
      <c r="D1962" s="24"/>
      <c r="E1962" s="2"/>
      <c r="F1962" s="2"/>
      <c r="G1962" s="19"/>
      <c r="H1962" s="19"/>
      <c r="I1962" s="19"/>
      <c r="J1962" s="5"/>
      <c r="K1962" s="14"/>
      <c r="L1962" s="14"/>
      <c r="M1962" s="14"/>
      <c r="N1962" s="14"/>
      <c r="O1962" s="15"/>
      <c r="P1962" s="7"/>
      <c r="Q1962" s="8"/>
    </row>
    <row r="1963" spans="1:17" s="9" customFormat="1" ht="15.75" thickBot="1" x14ac:dyDescent="0.3">
      <c r="A1963" s="1"/>
      <c r="B1963" s="25" t="s">
        <v>6</v>
      </c>
      <c r="C1963" s="26"/>
      <c r="D1963" s="26"/>
      <c r="E1963" s="26"/>
      <c r="F1963" s="26"/>
      <c r="G1963" s="26"/>
      <c r="H1963" s="26"/>
      <c r="I1963" s="27"/>
      <c r="J1963" s="28"/>
      <c r="K1963" s="29"/>
      <c r="L1963" s="30"/>
      <c r="M1963" s="30"/>
      <c r="N1963" s="30"/>
      <c r="O1963" s="31"/>
      <c r="P1963" s="7"/>
      <c r="Q1963" s="8"/>
    </row>
    <row r="1964" spans="1:17" s="9" customFormat="1" ht="15.75" customHeight="1" thickTop="1" x14ac:dyDescent="0.25">
      <c r="A1964" s="1"/>
      <c r="B1964" s="32"/>
      <c r="C1964" s="33"/>
      <c r="D1964" s="34"/>
      <c r="E1964" s="34"/>
      <c r="F1964" s="34"/>
      <c r="G1964" s="34"/>
      <c r="H1964" s="35"/>
      <c r="I1964" s="36" t="s">
        <v>7</v>
      </c>
      <c r="J1964" s="37"/>
      <c r="K1964" s="38" t="s">
        <v>8</v>
      </c>
      <c r="L1964" s="39"/>
      <c r="M1964" s="39"/>
      <c r="N1964" s="39"/>
      <c r="O1964" s="40"/>
      <c r="P1964" s="7"/>
      <c r="Q1964" s="8"/>
    </row>
    <row r="1965" spans="1:17" s="9" customFormat="1" x14ac:dyDescent="0.25">
      <c r="A1965" s="1"/>
      <c r="B1965" s="41" t="s">
        <v>9</v>
      </c>
      <c r="C1965" s="42">
        <f>+'[1]PRESUPUESTO REFERENCIAL'!B1147</f>
        <v>1024</v>
      </c>
      <c r="D1965" s="43"/>
      <c r="E1965" s="41" t="s">
        <v>10</v>
      </c>
      <c r="F1965" s="44" t="str">
        <f>+'[1]PRESUPUESTO REFERENCIAL'!D1147</f>
        <v>u</v>
      </c>
      <c r="G1965" s="45"/>
      <c r="H1965" s="46" t="s">
        <v>11</v>
      </c>
      <c r="I1965" s="47">
        <v>3</v>
      </c>
      <c r="J1965" s="37"/>
      <c r="K1965" s="48"/>
      <c r="L1965" s="49"/>
      <c r="M1965" s="49"/>
      <c r="N1965" s="49"/>
      <c r="O1965" s="50"/>
      <c r="P1965" s="7"/>
      <c r="Q1965" s="8"/>
    </row>
    <row r="1966" spans="1:17" s="9" customFormat="1" ht="15.75" thickBot="1" x14ac:dyDescent="0.3">
      <c r="A1966" s="1"/>
      <c r="B1966" s="51" t="s">
        <v>12</v>
      </c>
      <c r="C1966" s="52" t="str">
        <f>+'[1]PRESUPUESTO REFERENCIAL'!C1147</f>
        <v>CONVERTIDORES DE FIBRA OPTICA SFP MONOMODO 10K</v>
      </c>
      <c r="D1966" s="53"/>
      <c r="E1966" s="53"/>
      <c r="F1966" s="53"/>
      <c r="G1966" s="53"/>
      <c r="H1966" s="53"/>
      <c r="I1966" s="54"/>
      <c r="J1966" s="28"/>
      <c r="K1966" s="55"/>
      <c r="L1966" s="56"/>
      <c r="M1966" s="56"/>
      <c r="N1966" s="56"/>
      <c r="O1966" s="57"/>
      <c r="P1966" s="7"/>
      <c r="Q1966" s="8"/>
    </row>
    <row r="1967" spans="1:17" s="9" customFormat="1" ht="16.5" customHeight="1" thickTop="1" thickBot="1" x14ac:dyDescent="0.3">
      <c r="A1967" s="1"/>
      <c r="B1967" s="58" t="s">
        <v>13</v>
      </c>
      <c r="C1967" s="59"/>
      <c r="D1967" s="59"/>
      <c r="E1967" s="59"/>
      <c r="F1967" s="59"/>
      <c r="G1967" s="59"/>
      <c r="H1967" s="59"/>
      <c r="I1967" s="59"/>
      <c r="J1967" s="60"/>
      <c r="K1967" s="61" t="s">
        <v>14</v>
      </c>
      <c r="L1967" s="61" t="s">
        <v>15</v>
      </c>
      <c r="M1967" s="61" t="s">
        <v>16</v>
      </c>
      <c r="N1967" s="61" t="s">
        <v>17</v>
      </c>
      <c r="O1967" s="61" t="s">
        <v>18</v>
      </c>
      <c r="P1967" s="7"/>
      <c r="Q1967" s="8"/>
    </row>
    <row r="1968" spans="1:17" s="9" customFormat="1" ht="22.5" thickTop="1" thickBot="1" x14ac:dyDescent="0.3">
      <c r="A1968" s="1"/>
      <c r="B1968" s="62" t="s">
        <v>19</v>
      </c>
      <c r="C1968" s="62"/>
      <c r="D1968" s="62"/>
      <c r="E1968" s="63" t="s">
        <v>20</v>
      </c>
      <c r="F1968" s="63" t="s">
        <v>21</v>
      </c>
      <c r="G1968" s="63" t="s">
        <v>22</v>
      </c>
      <c r="H1968" s="63" t="s">
        <v>23</v>
      </c>
      <c r="I1968" s="63" t="s">
        <v>24</v>
      </c>
      <c r="J1968" s="64"/>
      <c r="K1968" s="61"/>
      <c r="L1968" s="61"/>
      <c r="M1968" s="61"/>
      <c r="N1968" s="61"/>
      <c r="O1968" s="61"/>
      <c r="P1968" s="7">
        <f t="shared" ref="P1968" si="310">ROW(A1969)+65</f>
        <v>2034</v>
      </c>
      <c r="Q1968" s="8"/>
    </row>
    <row r="1969" spans="1:17" s="9" customFormat="1" ht="16.5" customHeight="1" thickTop="1" thickBot="1" x14ac:dyDescent="0.3">
      <c r="A1969" s="1" t="s">
        <v>25</v>
      </c>
      <c r="B1969" s="65" t="str">
        <f>INDEX([1]EQUIPOS!$A$3:$I$326,MATCH('APUS2 (1001 - 1053)'!A1969,[1]EQUIPOS!$A$3:$A$326,0),2)</f>
        <v>HERRAMIENTA MENOR (5% MO)</v>
      </c>
      <c r="C1969" s="66"/>
      <c r="D1969" s="67"/>
      <c r="E1969" s="68" t="s">
        <v>26</v>
      </c>
      <c r="F1969" s="68">
        <v>0.05</v>
      </c>
      <c r="G1969" s="68" t="s">
        <v>27</v>
      </c>
      <c r="H1969" s="68" t="s">
        <v>26</v>
      </c>
      <c r="I1969" s="69">
        <f>(I1998*5%)</f>
        <v>2.7030000000000003</v>
      </c>
      <c r="J1969" s="64"/>
      <c r="K1969" s="70">
        <f>((I1969*100%)/$I$2034)</f>
        <v>1.7659395151016253E-2</v>
      </c>
      <c r="L1969" s="71">
        <f>INDEX([1]EQUIPOS!$A$3:$I$326,MATCH('APUS2 (1001 - 1053)'!A1969,[1]EQUIPOS!$A$3:$A$326,0),6)</f>
        <v>4292100117</v>
      </c>
      <c r="M1969" s="72" t="str">
        <f>INDEX([1]EQUIPOS!$A$3:$I$326,MATCH('APUS2 (1001 - 1053)'!A1969,[1]EQUIPOS!$A$3:$A$326,0),7)</f>
        <v>NP</v>
      </c>
      <c r="N1969" s="73">
        <f>INDEX([1]EQUIPOS!$A$3:$I$326,MATCH('APUS2 (1001 - 1053)'!A1969,[1]EQUIPOS!$A$3:$A$326,0),8)</f>
        <v>0</v>
      </c>
      <c r="O1969" s="74">
        <f>INDEX([1]EQUIPOS!$A$3:$I$326,MATCH('APUS2 (1001 - 1053)'!A1969,[1]EQUIPOS!$A$3:$A$326,0),9)</f>
        <v>0</v>
      </c>
      <c r="P1969" s="7">
        <f t="shared" ref="P1969:P1970" si="311">+P1968+1</f>
        <v>2035</v>
      </c>
      <c r="Q1969" s="8">
        <f t="shared" ref="Q1969" si="312">IF($A1969=0," ",$P1968)</f>
        <v>2034</v>
      </c>
    </row>
    <row r="1970" spans="1:17" s="9" customFormat="1" ht="16.5" customHeight="1" thickTop="1" thickBot="1" x14ac:dyDescent="0.3">
      <c r="A1970" s="1" t="s">
        <v>75</v>
      </c>
      <c r="B1970" s="75" t="str">
        <f>INDEX([1]EQUIPOS!$A$3:$I$326,MATCH('APUS2 (1001 - 1053)'!A1970,[1]EQUIPOS!$A$3:$A$326,0),2)</f>
        <v>HERRAMIENTA ESPECIAL</v>
      </c>
      <c r="C1970" s="76"/>
      <c r="D1970" s="77"/>
      <c r="E1970" s="78">
        <v>2</v>
      </c>
      <c r="F1970" s="79">
        <f>INDEX([1]EQUIPOS!$A$3:$I$326,MATCH('APUS2 (1001 - 1053)'!A1970,[1]EQUIPOS!$A$3:$A$326,0),5)</f>
        <v>0.3</v>
      </c>
      <c r="G1970" s="79">
        <f>+E1970*F1970</f>
        <v>0.6</v>
      </c>
      <c r="H1970" s="80">
        <f>I1965</f>
        <v>3</v>
      </c>
      <c r="I1970" s="81">
        <f>(G1970*H1970)</f>
        <v>1.7999999999999998</v>
      </c>
      <c r="J1970" s="64"/>
      <c r="K1970" s="70">
        <f t="shared" ref="K1970:K1971" si="313">((I1970*100%)/$I$2034)</f>
        <v>1.1759863585582408E-2</v>
      </c>
      <c r="L1970" s="82">
        <f>INDEX([1]EQUIPOS!$A$3:$I$326,MATCH('APUS2 (1001 - 1053)'!A1970,[1]EQUIPOS!$A$3:$A$326,0),6)</f>
        <v>4299217233</v>
      </c>
      <c r="M1970" s="83" t="str">
        <f>INDEX([1]EQUIPOS!$A$3:$I$326,MATCH('APUS2 (1001 - 1053)'!A1970,[1]EQUIPOS!$A$3:$A$326,0),7)</f>
        <v>NP</v>
      </c>
      <c r="N1970" s="84">
        <f>INDEX([1]EQUIPOS!$A$3:$I$326,MATCH('APUS2 (1001 - 1053)'!A1970,[1]EQUIPOS!$A$3:$A$326,0),8)</f>
        <v>0</v>
      </c>
      <c r="O1970" s="85">
        <f>INDEX([1]EQUIPOS!$A$3:$I$326,MATCH('APUS2 (1001 - 1053)'!A1970,[1]EQUIPOS!$A$3:$A$326,0),9)</f>
        <v>0</v>
      </c>
      <c r="P1970" s="7">
        <f t="shared" si="311"/>
        <v>2036</v>
      </c>
      <c r="Q1970" s="8">
        <f t="shared" ref="Q1970" si="314">+$Q1969</f>
        <v>2034</v>
      </c>
    </row>
    <row r="1971" spans="1:17" s="9" customFormat="1" ht="16.5" customHeight="1" thickTop="1" thickBot="1" x14ac:dyDescent="0.3">
      <c r="A1971" s="1" t="s">
        <v>76</v>
      </c>
      <c r="B1971" s="75" t="str">
        <f>INDEX([1]EQUIPOS!$A$3:$I$326,MATCH('APUS2 (1001 - 1053)'!A1971,[1]EQUIPOS!$A$3:$A$326,0),2)</f>
        <v>EQUIPO DE PROTECCION PERSONAL</v>
      </c>
      <c r="C1971" s="76"/>
      <c r="D1971" s="77"/>
      <c r="E1971" s="78">
        <v>3</v>
      </c>
      <c r="F1971" s="79">
        <f>INDEX([1]EQUIPOS!$A$3:$I$326,MATCH('APUS2 (1001 - 1053)'!A1971,[1]EQUIPOS!$A$3:$A$326,0),5)</f>
        <v>0.5</v>
      </c>
      <c r="G1971" s="79">
        <f t="shared" ref="G1971" si="315">+E1971*F1971</f>
        <v>1.5</v>
      </c>
      <c r="H1971" s="80">
        <f>I1965</f>
        <v>3</v>
      </c>
      <c r="I1971" s="81">
        <f>(G1971*H1971)</f>
        <v>4.5</v>
      </c>
      <c r="J1971" s="64"/>
      <c r="K1971" s="70">
        <f t="shared" si="313"/>
        <v>2.9399658963956021E-2</v>
      </c>
      <c r="L1971" s="82">
        <f>INDEX([1]EQUIPOS!$A$3:$I$326,MATCH('APUS2 (1001 - 1053)'!A1971,[1]EQUIPOS!$A$3:$A$326,0),6)</f>
        <v>4817001110</v>
      </c>
      <c r="M1971" s="83" t="str">
        <f>INDEX([1]EQUIPOS!$A$3:$I$326,MATCH('APUS2 (1001 - 1053)'!A1971,[1]EQUIPOS!$A$3:$A$326,0),7)</f>
        <v>NP</v>
      </c>
      <c r="N1971" s="84">
        <f>INDEX([1]EQUIPOS!$A$3:$I$326,MATCH('APUS2 (1001 - 1053)'!A1971,[1]EQUIPOS!$A$3:$A$326,0),8)</f>
        <v>0</v>
      </c>
      <c r="O1971" s="85">
        <f>INDEX([1]EQUIPOS!$A$3:$I$326,MATCH('APUS2 (1001 - 1053)'!A1971,[1]EQUIPOS!$A$3:$A$326,0),9)</f>
        <v>0</v>
      </c>
      <c r="P1971" s="7">
        <f t="shared" si="309"/>
        <v>2037</v>
      </c>
      <c r="Q1971" s="8"/>
    </row>
    <row r="1972" spans="1:17" s="9" customFormat="1" ht="16.5" thickTop="1" thickBot="1" x14ac:dyDescent="0.3">
      <c r="A1972" s="1"/>
      <c r="B1972" s="75"/>
      <c r="C1972" s="76"/>
      <c r="D1972" s="77"/>
      <c r="E1972" s="78"/>
      <c r="F1972" s="79"/>
      <c r="G1972" s="79"/>
      <c r="H1972" s="80"/>
      <c r="I1972" s="81"/>
      <c r="J1972" s="64"/>
      <c r="K1972" s="70"/>
      <c r="L1972" s="82"/>
      <c r="M1972" s="83"/>
      <c r="N1972" s="84"/>
      <c r="O1972" s="85"/>
      <c r="P1972" s="7">
        <f t="shared" si="309"/>
        <v>2038</v>
      </c>
      <c r="Q1972" s="8"/>
    </row>
    <row r="1973" spans="1:17" s="9" customFormat="1" ht="16.5" thickTop="1" thickBot="1" x14ac:dyDescent="0.3">
      <c r="A1973" s="1"/>
      <c r="B1973" s="75"/>
      <c r="C1973" s="76"/>
      <c r="D1973" s="77"/>
      <c r="E1973" s="78"/>
      <c r="F1973" s="79"/>
      <c r="G1973" s="79"/>
      <c r="H1973" s="80"/>
      <c r="I1973" s="81"/>
      <c r="J1973" s="64"/>
      <c r="K1973" s="70"/>
      <c r="L1973" s="82"/>
      <c r="M1973" s="83"/>
      <c r="N1973" s="84"/>
      <c r="O1973" s="85"/>
      <c r="P1973" s="7">
        <f t="shared" si="309"/>
        <v>2039</v>
      </c>
      <c r="Q1973" s="8"/>
    </row>
    <row r="1974" spans="1:17" s="9" customFormat="1" ht="16.5" thickTop="1" thickBot="1" x14ac:dyDescent="0.3">
      <c r="A1974" s="1"/>
      <c r="B1974" s="75"/>
      <c r="C1974" s="76"/>
      <c r="D1974" s="77"/>
      <c r="E1974" s="78"/>
      <c r="F1974" s="79"/>
      <c r="G1974" s="86"/>
      <c r="H1974" s="80"/>
      <c r="I1974" s="81"/>
      <c r="J1974" s="64"/>
      <c r="K1974" s="87"/>
      <c r="L1974" s="82"/>
      <c r="M1974" s="83"/>
      <c r="N1974" s="84"/>
      <c r="O1974" s="85"/>
      <c r="P1974" s="7">
        <f t="shared" si="309"/>
        <v>2040</v>
      </c>
      <c r="Q1974" s="8"/>
    </row>
    <row r="1975" spans="1:17" s="9" customFormat="1" ht="16.5" thickTop="1" thickBot="1" x14ac:dyDescent="0.3">
      <c r="A1975" s="1"/>
      <c r="B1975" s="75"/>
      <c r="C1975" s="76"/>
      <c r="D1975" s="77"/>
      <c r="E1975" s="78"/>
      <c r="F1975" s="79"/>
      <c r="G1975" s="86"/>
      <c r="H1975" s="80"/>
      <c r="I1975" s="81"/>
      <c r="J1975" s="64"/>
      <c r="K1975" s="87"/>
      <c r="L1975" s="82"/>
      <c r="M1975" s="83"/>
      <c r="N1975" s="84"/>
      <c r="O1975" s="85"/>
      <c r="P1975" s="7">
        <f t="shared" si="309"/>
        <v>2041</v>
      </c>
      <c r="Q1975" s="8"/>
    </row>
    <row r="1976" spans="1:17" s="9" customFormat="1" ht="16.5" thickTop="1" thickBot="1" x14ac:dyDescent="0.3">
      <c r="A1976" s="1"/>
      <c r="B1976" s="75"/>
      <c r="C1976" s="76"/>
      <c r="D1976" s="77"/>
      <c r="E1976" s="78"/>
      <c r="F1976" s="79"/>
      <c r="G1976" s="86"/>
      <c r="H1976" s="80"/>
      <c r="I1976" s="81"/>
      <c r="J1976" s="64"/>
      <c r="K1976" s="87"/>
      <c r="L1976" s="82"/>
      <c r="M1976" s="83"/>
      <c r="N1976" s="84"/>
      <c r="O1976" s="85"/>
      <c r="P1976" s="7">
        <f t="shared" si="309"/>
        <v>2042</v>
      </c>
      <c r="Q1976" s="8"/>
    </row>
    <row r="1977" spans="1:17" s="9" customFormat="1" ht="16.5" thickTop="1" thickBot="1" x14ac:dyDescent="0.3">
      <c r="A1977" s="1"/>
      <c r="B1977" s="75"/>
      <c r="C1977" s="76"/>
      <c r="D1977" s="77"/>
      <c r="E1977" s="78"/>
      <c r="F1977" s="79"/>
      <c r="G1977" s="86"/>
      <c r="H1977" s="80"/>
      <c r="I1977" s="81"/>
      <c r="J1977" s="64"/>
      <c r="K1977" s="87"/>
      <c r="L1977" s="82"/>
      <c r="M1977" s="83"/>
      <c r="N1977" s="84"/>
      <c r="O1977" s="85"/>
      <c r="P1977" s="7">
        <f t="shared" si="309"/>
        <v>2043</v>
      </c>
      <c r="Q1977" s="8"/>
    </row>
    <row r="1978" spans="1:17" s="9" customFormat="1" ht="16.5" thickTop="1" thickBot="1" x14ac:dyDescent="0.3">
      <c r="A1978" s="1"/>
      <c r="B1978" s="75"/>
      <c r="C1978" s="76"/>
      <c r="D1978" s="77"/>
      <c r="E1978" s="78"/>
      <c r="F1978" s="79"/>
      <c r="G1978" s="86"/>
      <c r="H1978" s="80"/>
      <c r="I1978" s="81"/>
      <c r="J1978" s="64"/>
      <c r="K1978" s="87"/>
      <c r="L1978" s="82"/>
      <c r="M1978" s="83"/>
      <c r="N1978" s="84"/>
      <c r="O1978" s="85"/>
      <c r="P1978" s="7">
        <f t="shared" si="309"/>
        <v>2044</v>
      </c>
      <c r="Q1978" s="8"/>
    </row>
    <row r="1979" spans="1:17" s="9" customFormat="1" ht="16.5" thickTop="1" thickBot="1" x14ac:dyDescent="0.3">
      <c r="A1979" s="1"/>
      <c r="B1979" s="75"/>
      <c r="C1979" s="76"/>
      <c r="D1979" s="77"/>
      <c r="E1979" s="78"/>
      <c r="F1979" s="79"/>
      <c r="G1979" s="86"/>
      <c r="H1979" s="80"/>
      <c r="I1979" s="81"/>
      <c r="J1979" s="64"/>
      <c r="K1979" s="87"/>
      <c r="L1979" s="82"/>
      <c r="M1979" s="83"/>
      <c r="N1979" s="84"/>
      <c r="O1979" s="85"/>
      <c r="P1979" s="7">
        <f t="shared" si="309"/>
        <v>2045</v>
      </c>
      <c r="Q1979" s="8"/>
    </row>
    <row r="1980" spans="1:17" s="9" customFormat="1" ht="16.5" thickTop="1" thickBot="1" x14ac:dyDescent="0.3">
      <c r="A1980" s="1"/>
      <c r="B1980" s="75"/>
      <c r="C1980" s="76"/>
      <c r="D1980" s="77"/>
      <c r="E1980" s="78"/>
      <c r="F1980" s="79"/>
      <c r="G1980" s="86"/>
      <c r="H1980" s="80"/>
      <c r="I1980" s="81"/>
      <c r="J1980" s="64"/>
      <c r="K1980" s="87"/>
      <c r="L1980" s="82"/>
      <c r="M1980" s="83"/>
      <c r="N1980" s="84"/>
      <c r="O1980" s="85"/>
      <c r="P1980" s="7">
        <f t="shared" si="309"/>
        <v>2046</v>
      </c>
      <c r="Q1980" s="8"/>
    </row>
    <row r="1981" spans="1:17" s="9" customFormat="1" ht="16.5" thickTop="1" thickBot="1" x14ac:dyDescent="0.3">
      <c r="A1981" s="1"/>
      <c r="B1981" s="88"/>
      <c r="C1981" s="89"/>
      <c r="D1981" s="90"/>
      <c r="E1981" s="91"/>
      <c r="F1981" s="92"/>
      <c r="G1981" s="93"/>
      <c r="H1981" s="94"/>
      <c r="I1981" s="95"/>
      <c r="J1981" s="64"/>
      <c r="K1981" s="96"/>
      <c r="L1981" s="97"/>
      <c r="M1981" s="98"/>
      <c r="N1981" s="99"/>
      <c r="O1981" s="100"/>
      <c r="P1981" s="7">
        <f t="shared" si="309"/>
        <v>2047</v>
      </c>
      <c r="Q1981" s="8"/>
    </row>
    <row r="1982" spans="1:17" s="9" customFormat="1" ht="16.5" thickTop="1" thickBot="1" x14ac:dyDescent="0.3">
      <c r="A1982" s="1"/>
      <c r="B1982" s="101"/>
      <c r="C1982" s="101"/>
      <c r="D1982" s="101"/>
      <c r="E1982" s="101"/>
      <c r="F1982" s="101"/>
      <c r="G1982" s="101"/>
      <c r="H1982" s="102" t="s">
        <v>29</v>
      </c>
      <c r="I1982" s="103">
        <f>SUM(I1969:I1981)</f>
        <v>9.0030000000000001</v>
      </c>
      <c r="J1982" s="104"/>
      <c r="K1982" s="105">
        <f>SUM(K1969:K1981)</f>
        <v>5.8818917700554682E-2</v>
      </c>
      <c r="L1982" s="106"/>
      <c r="M1982" s="107"/>
      <c r="N1982" s="108"/>
      <c r="O1982" s="105">
        <f>SUM(O1969:O1981)</f>
        <v>0</v>
      </c>
      <c r="P1982" s="7">
        <f t="shared" si="309"/>
        <v>2048</v>
      </c>
      <c r="Q1982" s="8"/>
    </row>
    <row r="1983" spans="1:17" s="9" customFormat="1" ht="16.5" customHeight="1" thickTop="1" thickBot="1" x14ac:dyDescent="0.3">
      <c r="A1983" s="1"/>
      <c r="B1983" s="58" t="s">
        <v>30</v>
      </c>
      <c r="C1983" s="109"/>
      <c r="D1983" s="109"/>
      <c r="E1983" s="109"/>
      <c r="F1983" s="109"/>
      <c r="G1983" s="109"/>
      <c r="H1983" s="110"/>
      <c r="I1983" s="111"/>
      <c r="J1983" s="60"/>
      <c r="K1983" s="61" t="s">
        <v>14</v>
      </c>
      <c r="L1983" s="61" t="s">
        <v>15</v>
      </c>
      <c r="M1983" s="61" t="s">
        <v>16</v>
      </c>
      <c r="N1983" s="61" t="s">
        <v>17</v>
      </c>
      <c r="O1983" s="61" t="s">
        <v>18</v>
      </c>
      <c r="P1983" s="7">
        <f t="shared" si="309"/>
        <v>2049</v>
      </c>
      <c r="Q1983" s="8"/>
    </row>
    <row r="1984" spans="1:17" s="9" customFormat="1" ht="22.5" customHeight="1" thickTop="1" thickBot="1" x14ac:dyDescent="0.3">
      <c r="A1984" s="1"/>
      <c r="B1984" s="112" t="s">
        <v>31</v>
      </c>
      <c r="C1984" s="113"/>
      <c r="D1984" s="114"/>
      <c r="E1984" s="115" t="s">
        <v>20</v>
      </c>
      <c r="F1984" s="115" t="s">
        <v>32</v>
      </c>
      <c r="G1984" s="63" t="s">
        <v>33</v>
      </c>
      <c r="H1984" s="116" t="s">
        <v>23</v>
      </c>
      <c r="I1984" s="116" t="s">
        <v>34</v>
      </c>
      <c r="J1984" s="28"/>
      <c r="K1984" s="61"/>
      <c r="L1984" s="61"/>
      <c r="M1984" s="61"/>
      <c r="N1984" s="61"/>
      <c r="O1984" s="61"/>
      <c r="P1984" s="7">
        <f t="shared" si="309"/>
        <v>2050</v>
      </c>
      <c r="Q1984" s="8"/>
    </row>
    <row r="1985" spans="1:17" s="9" customFormat="1" ht="16.5" customHeight="1" thickTop="1" thickBot="1" x14ac:dyDescent="0.3">
      <c r="A1985" s="1" t="s">
        <v>38</v>
      </c>
      <c r="B1985" s="65" t="str">
        <f>INDEX([1]SUELDOS!$B$3:$O$294,MATCH('APUS2 (1001 - 1053)'!A1985,[1]SUELDOS!$B$3:$B$294,0),2)</f>
        <v>PEON</v>
      </c>
      <c r="C1985" s="66"/>
      <c r="D1985" s="67"/>
      <c r="E1985" s="68">
        <v>1</v>
      </c>
      <c r="F1985" s="68">
        <f>INDEX([1]SUELDOS!$B$3:$O$294,MATCH('APUS2 (1001 - 1053)'!A1985,[1]SUELDOS!$B$3:$B$294,0),10)</f>
        <v>4.2300000000000004</v>
      </c>
      <c r="G1985" s="79">
        <f t="shared" ref="G1985:G1988" si="316">+E1985*F1985</f>
        <v>4.2300000000000004</v>
      </c>
      <c r="H1985" s="69">
        <f>I1965</f>
        <v>3</v>
      </c>
      <c r="I1985" s="81">
        <f t="shared" ref="I1985:I1988" si="317">(G1985*H1985)</f>
        <v>12.690000000000001</v>
      </c>
      <c r="J1985" s="64"/>
      <c r="K1985" s="70">
        <f t="shared" ref="K1985:K1988" si="318">((I1985*100%)/$I$2034)</f>
        <v>8.2907038278355979E-2</v>
      </c>
      <c r="L1985" s="117">
        <f>INDEX([1]SUELDOS!$B$3:$O$294,MATCH('APUS2 (1001 - 1053)'!A1985,[1]SUELDOS!$B$3:$B$294,0),11)</f>
        <v>851230012</v>
      </c>
      <c r="M1985" s="118" t="str">
        <f>INDEX([1]SUELDOS!$B$3:$O$294,MATCH('APUS2 (1001 - 1053)'!A1985,[1]SUELDOS!$B$3:$B$294,0),12)</f>
        <v>NP</v>
      </c>
      <c r="N1985" s="119">
        <f>INDEX([1]SUELDOS!$B$3:$O$294,MATCH('APUS2 (1001 - 1053)'!A1985,[1]SUELDOS!$B$3:$B$294,0),13)</f>
        <v>0</v>
      </c>
      <c r="O1985" s="120">
        <f>INDEX([1]SUELDOS!$B$3:$O$294,MATCH('APUS2 (1001 - 1053)'!A1985,[1]SUELDOS!$B$3:$B$294,0),14)</f>
        <v>0</v>
      </c>
      <c r="P1985" s="7">
        <f t="shared" si="309"/>
        <v>2051</v>
      </c>
      <c r="Q1985" s="8">
        <f t="shared" ref="Q1985" si="319">+Q1969</f>
        <v>2034</v>
      </c>
    </row>
    <row r="1986" spans="1:17" s="9" customFormat="1" ht="16.5" customHeight="1" thickTop="1" thickBot="1" x14ac:dyDescent="0.3">
      <c r="A1986" s="1" t="s">
        <v>35</v>
      </c>
      <c r="B1986" s="75" t="str">
        <f>INDEX([1]SUELDOS!$B$3:$O$294,MATCH('APUS2 (1001 - 1053)'!A1986,[1]SUELDOS!$B$3:$B$294,0),2)</f>
        <v xml:space="preserve">ELECTRICISTA O INSTALADOR DE REVESTIMIENTO EN GENERAL </v>
      </c>
      <c r="C1986" s="76"/>
      <c r="D1986" s="77"/>
      <c r="E1986" s="79">
        <v>1</v>
      </c>
      <c r="F1986" s="79">
        <f>INDEX([1]SUELDOS!$B$3:$O$294,MATCH('APUS2 (1001 - 1053)'!A1986,[1]SUELDOS!$B$3:$B$294,0),10)</f>
        <v>4.28</v>
      </c>
      <c r="G1986" s="79">
        <f t="shared" si="316"/>
        <v>4.28</v>
      </c>
      <c r="H1986" s="80">
        <f>I1965</f>
        <v>3</v>
      </c>
      <c r="I1986" s="81">
        <f t="shared" si="317"/>
        <v>12.84</v>
      </c>
      <c r="J1986" s="64"/>
      <c r="K1986" s="70">
        <f t="shared" si="318"/>
        <v>8.3887026910487841E-2</v>
      </c>
      <c r="L1986" s="82">
        <f>INDEX([1]SUELDOS!$B$3:$O$294,MATCH('APUS2 (1001 - 1053)'!A1986,[1]SUELDOS!$B$3:$B$294,0),11)</f>
        <v>546110012</v>
      </c>
      <c r="M1986" s="82" t="str">
        <f>INDEX([1]SUELDOS!$B$3:$O$294,MATCH('APUS2 (1001 - 1053)'!A1986,[1]SUELDOS!$B$3:$B$294,0),12)</f>
        <v>NP</v>
      </c>
      <c r="N1986" s="121">
        <f>INDEX([1]SUELDOS!$B$3:$O$294,MATCH('APUS2 (1001 - 1053)'!A1986,[1]SUELDOS!$B$3:$B$294,0),13)</f>
        <v>0</v>
      </c>
      <c r="O1986" s="85">
        <f>INDEX([1]SUELDOS!$B$3:$O$294,MATCH('APUS2 (1001 - 1053)'!A1986,[1]SUELDOS!$B$3:$B$294,0),14)</f>
        <v>0</v>
      </c>
      <c r="P1986" s="7">
        <f t="shared" si="309"/>
        <v>2052</v>
      </c>
      <c r="Q1986" s="8"/>
    </row>
    <row r="1987" spans="1:17" s="9" customFormat="1" ht="16.5" thickTop="1" thickBot="1" x14ac:dyDescent="0.3">
      <c r="A1987" s="1" t="s">
        <v>36</v>
      </c>
      <c r="B1987" s="75" t="str">
        <f>INDEX([1]SUELDOS!$B$3:$O$294,MATCH('APUS2 (1001 - 1053)'!A1987,[1]SUELDOS!$B$3:$B$294,0),2)</f>
        <v>MAESTRO ELECTRICO/LINIERO/SUBESTACIONES</v>
      </c>
      <c r="C1987" s="76"/>
      <c r="D1987" s="77"/>
      <c r="E1987" s="79">
        <v>1</v>
      </c>
      <c r="F1987" s="79">
        <f>INDEX([1]SUELDOS!$B$3:$O$294,MATCH('APUS2 (1001 - 1053)'!A1987,[1]SUELDOS!$B$3:$B$294,0),10)</f>
        <v>4.75</v>
      </c>
      <c r="G1987" s="79">
        <f t="shared" si="316"/>
        <v>4.75</v>
      </c>
      <c r="H1987" s="80">
        <f>I1965</f>
        <v>3</v>
      </c>
      <c r="I1987" s="81">
        <f t="shared" si="317"/>
        <v>14.25</v>
      </c>
      <c r="J1987" s="64"/>
      <c r="K1987" s="70">
        <f t="shared" si="318"/>
        <v>9.3098920052527401E-2</v>
      </c>
      <c r="L1987" s="82">
        <f>INDEX([1]SUELDOS!$B$3:$O$294,MATCH('APUS2 (1001 - 1053)'!A1987,[1]SUELDOS!$B$3:$B$294,0),11)</f>
        <v>851230012</v>
      </c>
      <c r="M1987" s="82" t="str">
        <f>INDEX([1]SUELDOS!$B$3:$O$294,MATCH('APUS2 (1001 - 1053)'!A1987,[1]SUELDOS!$B$3:$B$294,0),12)</f>
        <v>NP</v>
      </c>
      <c r="N1987" s="121">
        <f>INDEX([1]SUELDOS!$B$3:$O$294,MATCH('APUS2 (1001 - 1053)'!A1987,[1]SUELDOS!$B$3:$B$294,0),13)</f>
        <v>0</v>
      </c>
      <c r="O1987" s="85">
        <f>INDEX([1]SUELDOS!$B$3:$O$294,MATCH('APUS2 (1001 - 1053)'!A1987,[1]SUELDOS!$B$3:$B$294,0),14)</f>
        <v>0</v>
      </c>
      <c r="P1987" s="7">
        <f t="shared" si="309"/>
        <v>2053</v>
      </c>
      <c r="Q1987" s="8"/>
    </row>
    <row r="1988" spans="1:17" s="9" customFormat="1" ht="16.5" thickTop="1" thickBot="1" x14ac:dyDescent="0.3">
      <c r="A1988" s="1" t="s">
        <v>37</v>
      </c>
      <c r="B1988" s="75" t="str">
        <f>INDEX([1]SUELDOS!$B$3:$O$294,MATCH('APUS2 (1001 - 1053)'!A1988,[1]SUELDOS!$B$3:$B$294,0),2)</f>
        <v>SUPERVISOR ELECTRICO GENERAL / SUPERVISOR SANITARIO GENERAL</v>
      </c>
      <c r="C1988" s="76"/>
      <c r="D1988" s="77"/>
      <c r="E1988" s="79">
        <v>1</v>
      </c>
      <c r="F1988" s="79">
        <f>INDEX([1]SUELDOS!$B$3:$O$294,MATCH('APUS2 (1001 - 1053)'!A1988,[1]SUELDOS!$B$3:$B$294,0),10)</f>
        <v>4.76</v>
      </c>
      <c r="G1988" s="79">
        <f t="shared" si="316"/>
        <v>4.76</v>
      </c>
      <c r="H1988" s="80">
        <f>I1965</f>
        <v>3</v>
      </c>
      <c r="I1988" s="81">
        <f t="shared" si="317"/>
        <v>14.28</v>
      </c>
      <c r="J1988" s="64"/>
      <c r="K1988" s="70">
        <f t="shared" si="318"/>
        <v>9.3294917778953768E-2</v>
      </c>
      <c r="L1988" s="82">
        <f>INDEX([1]SUELDOS!$B$3:$O$294,MATCH('APUS2 (1001 - 1053)'!A1988,[1]SUELDOS!$B$3:$B$294,0),11)</f>
        <v>851230012</v>
      </c>
      <c r="M1988" s="82" t="str">
        <f>INDEX([1]SUELDOS!$B$3:$O$294,MATCH('APUS2 (1001 - 1053)'!A1988,[1]SUELDOS!$B$3:$B$294,0),12)</f>
        <v>NP</v>
      </c>
      <c r="N1988" s="121">
        <f>INDEX([1]SUELDOS!$B$3:$O$294,MATCH('APUS2 (1001 - 1053)'!A1988,[1]SUELDOS!$B$3:$B$294,0),13)</f>
        <v>0</v>
      </c>
      <c r="O1988" s="85">
        <f>INDEX([1]SUELDOS!$B$3:$O$294,MATCH('APUS2 (1001 - 1053)'!A1988,[1]SUELDOS!$B$3:$B$294,0),14)</f>
        <v>0</v>
      </c>
      <c r="P1988" s="7">
        <f t="shared" si="309"/>
        <v>2054</v>
      </c>
      <c r="Q1988" s="8"/>
    </row>
    <row r="1989" spans="1:17" s="9" customFormat="1" ht="16.5" thickTop="1" thickBot="1" x14ac:dyDescent="0.3">
      <c r="A1989" s="1"/>
      <c r="B1989" s="75"/>
      <c r="C1989" s="76"/>
      <c r="D1989" s="77"/>
      <c r="E1989" s="79"/>
      <c r="F1989" s="79"/>
      <c r="G1989" s="79"/>
      <c r="H1989" s="80"/>
      <c r="I1989" s="81"/>
      <c r="J1989" s="64"/>
      <c r="K1989" s="70"/>
      <c r="L1989" s="82"/>
      <c r="M1989" s="82"/>
      <c r="N1989" s="121"/>
      <c r="O1989" s="85"/>
      <c r="P1989" s="7">
        <f t="shared" si="309"/>
        <v>2055</v>
      </c>
      <c r="Q1989" s="8"/>
    </row>
    <row r="1990" spans="1:17" s="9" customFormat="1" ht="16.5" thickTop="1" thickBot="1" x14ac:dyDescent="0.3">
      <c r="A1990" s="1"/>
      <c r="B1990" s="75"/>
      <c r="C1990" s="76"/>
      <c r="D1990" s="77"/>
      <c r="E1990" s="79"/>
      <c r="F1990" s="79"/>
      <c r="G1990" s="79"/>
      <c r="H1990" s="80"/>
      <c r="I1990" s="81"/>
      <c r="J1990" s="64"/>
      <c r="K1990" s="70"/>
      <c r="L1990" s="82"/>
      <c r="M1990" s="82"/>
      <c r="N1990" s="121"/>
      <c r="O1990" s="85"/>
      <c r="P1990" s="7">
        <f t="shared" si="309"/>
        <v>2056</v>
      </c>
      <c r="Q1990" s="8"/>
    </row>
    <row r="1991" spans="1:17" s="9" customFormat="1" ht="16.5" thickTop="1" thickBot="1" x14ac:dyDescent="0.3">
      <c r="A1991" s="1"/>
      <c r="B1991" s="75"/>
      <c r="C1991" s="76"/>
      <c r="D1991" s="77"/>
      <c r="E1991" s="78"/>
      <c r="F1991" s="79"/>
      <c r="G1991" s="79"/>
      <c r="H1991" s="80"/>
      <c r="I1991" s="81"/>
      <c r="J1991" s="64"/>
      <c r="K1991" s="70"/>
      <c r="L1991" s="82"/>
      <c r="M1991" s="82"/>
      <c r="N1991" s="121"/>
      <c r="O1991" s="85"/>
      <c r="P1991" s="7">
        <f t="shared" si="309"/>
        <v>2057</v>
      </c>
      <c r="Q1991" s="8"/>
    </row>
    <row r="1992" spans="1:17" s="9" customFormat="1" ht="16.5" thickTop="1" thickBot="1" x14ac:dyDescent="0.3">
      <c r="A1992" s="1"/>
      <c r="B1992" s="75"/>
      <c r="C1992" s="76"/>
      <c r="D1992" s="77"/>
      <c r="E1992" s="78"/>
      <c r="F1992" s="79"/>
      <c r="G1992" s="79"/>
      <c r="H1992" s="80"/>
      <c r="I1992" s="81"/>
      <c r="J1992" s="64"/>
      <c r="K1992" s="87"/>
      <c r="L1992" s="82"/>
      <c r="M1992" s="82"/>
      <c r="N1992" s="121"/>
      <c r="O1992" s="85"/>
      <c r="P1992" s="7">
        <f t="shared" si="309"/>
        <v>2058</v>
      </c>
      <c r="Q1992" s="8"/>
    </row>
    <row r="1993" spans="1:17" s="9" customFormat="1" ht="16.5" thickTop="1" thickBot="1" x14ac:dyDescent="0.3">
      <c r="A1993" s="1"/>
      <c r="B1993" s="75"/>
      <c r="C1993" s="76"/>
      <c r="D1993" s="77"/>
      <c r="E1993" s="78"/>
      <c r="F1993" s="79"/>
      <c r="G1993" s="79"/>
      <c r="H1993" s="80"/>
      <c r="I1993" s="81"/>
      <c r="J1993" s="64"/>
      <c r="K1993" s="87"/>
      <c r="L1993" s="82"/>
      <c r="M1993" s="82"/>
      <c r="N1993" s="121"/>
      <c r="O1993" s="85"/>
      <c r="P1993" s="7">
        <f t="shared" si="309"/>
        <v>2059</v>
      </c>
      <c r="Q1993" s="8"/>
    </row>
    <row r="1994" spans="1:17" s="9" customFormat="1" ht="16.5" thickTop="1" thickBot="1" x14ac:dyDescent="0.3">
      <c r="A1994" s="1"/>
      <c r="B1994" s="75"/>
      <c r="C1994" s="76"/>
      <c r="D1994" s="77"/>
      <c r="E1994" s="78"/>
      <c r="F1994" s="79"/>
      <c r="G1994" s="79"/>
      <c r="H1994" s="80"/>
      <c r="I1994" s="81"/>
      <c r="J1994" s="64"/>
      <c r="K1994" s="87"/>
      <c r="L1994" s="82"/>
      <c r="M1994" s="82"/>
      <c r="N1994" s="121"/>
      <c r="O1994" s="85"/>
      <c r="P1994" s="7">
        <f t="shared" si="309"/>
        <v>2060</v>
      </c>
      <c r="Q1994" s="8"/>
    </row>
    <row r="1995" spans="1:17" s="9" customFormat="1" ht="16.5" thickTop="1" thickBot="1" x14ac:dyDescent="0.3">
      <c r="A1995" s="1"/>
      <c r="B1995" s="75"/>
      <c r="C1995" s="76"/>
      <c r="D1995" s="77"/>
      <c r="E1995" s="78"/>
      <c r="F1995" s="79"/>
      <c r="G1995" s="79"/>
      <c r="H1995" s="80"/>
      <c r="I1995" s="81"/>
      <c r="J1995" s="64"/>
      <c r="K1995" s="87"/>
      <c r="L1995" s="82"/>
      <c r="M1995" s="82"/>
      <c r="N1995" s="121"/>
      <c r="O1995" s="85"/>
      <c r="P1995" s="7">
        <f t="shared" si="309"/>
        <v>2061</v>
      </c>
      <c r="Q1995" s="8"/>
    </row>
    <row r="1996" spans="1:17" s="9" customFormat="1" ht="16.5" thickTop="1" thickBot="1" x14ac:dyDescent="0.3">
      <c r="A1996" s="1"/>
      <c r="B1996" s="75"/>
      <c r="C1996" s="76"/>
      <c r="D1996" s="77"/>
      <c r="E1996" s="78"/>
      <c r="F1996" s="79"/>
      <c r="G1996" s="79"/>
      <c r="H1996" s="80"/>
      <c r="I1996" s="81"/>
      <c r="J1996" s="64"/>
      <c r="K1996" s="87"/>
      <c r="L1996" s="82"/>
      <c r="M1996" s="82"/>
      <c r="N1996" s="121"/>
      <c r="O1996" s="85"/>
      <c r="P1996" s="7">
        <f t="shared" si="309"/>
        <v>2062</v>
      </c>
      <c r="Q1996" s="8"/>
    </row>
    <row r="1997" spans="1:17" s="9" customFormat="1" ht="16.5" thickTop="1" thickBot="1" x14ac:dyDescent="0.3">
      <c r="A1997" s="1"/>
      <c r="B1997" s="122" t="s">
        <v>26</v>
      </c>
      <c r="C1997" s="123"/>
      <c r="D1997" s="124"/>
      <c r="E1997" s="91" t="s">
        <v>26</v>
      </c>
      <c r="F1997" s="125" t="s">
        <v>26</v>
      </c>
      <c r="G1997" s="126" t="s">
        <v>26</v>
      </c>
      <c r="H1997" s="94" t="s">
        <v>26</v>
      </c>
      <c r="I1997" s="127" t="s">
        <v>26</v>
      </c>
      <c r="J1997" s="64"/>
      <c r="K1997" s="96" t="s">
        <v>26</v>
      </c>
      <c r="L1997" s="97" t="s">
        <v>26</v>
      </c>
      <c r="M1997" s="98" t="s">
        <v>26</v>
      </c>
      <c r="N1997" s="99" t="s">
        <v>26</v>
      </c>
      <c r="O1997" s="100" t="s">
        <v>26</v>
      </c>
      <c r="P1997" s="7">
        <f t="shared" si="309"/>
        <v>2063</v>
      </c>
      <c r="Q1997" s="8"/>
    </row>
    <row r="1998" spans="1:17" s="9" customFormat="1" ht="16.5" thickTop="1" thickBot="1" x14ac:dyDescent="0.3">
      <c r="A1998" s="1"/>
      <c r="B1998" s="101"/>
      <c r="C1998" s="101"/>
      <c r="D1998" s="101"/>
      <c r="E1998" s="101"/>
      <c r="F1998" s="101"/>
      <c r="G1998" s="101"/>
      <c r="H1998" s="128" t="s">
        <v>39</v>
      </c>
      <c r="I1998" s="103">
        <f>SUM(I1985:I1997)</f>
        <v>54.06</v>
      </c>
      <c r="J1998" s="104"/>
      <c r="K1998" s="105">
        <f>SUM(K1985:K1997)</f>
        <v>0.35318790302032499</v>
      </c>
      <c r="L1998" s="106"/>
      <c r="M1998" s="107"/>
      <c r="N1998" s="108"/>
      <c r="O1998" s="105">
        <f>SUM(O1985:O1997)</f>
        <v>0</v>
      </c>
      <c r="P1998" s="7">
        <f t="shared" si="309"/>
        <v>2064</v>
      </c>
      <c r="Q1998" s="8"/>
    </row>
    <row r="1999" spans="1:17" s="9" customFormat="1" ht="16.5" customHeight="1" thickTop="1" thickBot="1" x14ac:dyDescent="0.3">
      <c r="A1999" s="1"/>
      <c r="B1999" s="58" t="s">
        <v>40</v>
      </c>
      <c r="C1999" s="109"/>
      <c r="D1999" s="109"/>
      <c r="E1999" s="109"/>
      <c r="F1999" s="109"/>
      <c r="G1999" s="109"/>
      <c r="H1999" s="110"/>
      <c r="I1999" s="111"/>
      <c r="J1999" s="60"/>
      <c r="K1999" s="61" t="s">
        <v>14</v>
      </c>
      <c r="L1999" s="61" t="s">
        <v>15</v>
      </c>
      <c r="M1999" s="61" t="s">
        <v>16</v>
      </c>
      <c r="N1999" s="61" t="s">
        <v>17</v>
      </c>
      <c r="O1999" s="61" t="s">
        <v>18</v>
      </c>
      <c r="P1999" s="7">
        <f t="shared" si="309"/>
        <v>2065</v>
      </c>
      <c r="Q1999" s="8"/>
    </row>
    <row r="2000" spans="1:17" s="9" customFormat="1" ht="22.5" thickTop="1" thickBot="1" x14ac:dyDescent="0.3">
      <c r="A2000" s="1"/>
      <c r="B2000" s="112" t="s">
        <v>41</v>
      </c>
      <c r="C2000" s="113"/>
      <c r="D2000" s="113"/>
      <c r="E2000" s="114"/>
      <c r="F2000" s="63" t="s">
        <v>42</v>
      </c>
      <c r="G2000" s="63" t="s">
        <v>20</v>
      </c>
      <c r="H2000" s="63" t="s">
        <v>34</v>
      </c>
      <c r="I2000" s="63" t="s">
        <v>24</v>
      </c>
      <c r="J2000" s="28"/>
      <c r="K2000" s="61"/>
      <c r="L2000" s="61"/>
      <c r="M2000" s="61"/>
      <c r="N2000" s="61"/>
      <c r="O2000" s="61"/>
      <c r="P2000" s="7">
        <f t="shared" si="309"/>
        <v>2066</v>
      </c>
      <c r="Q2000" s="8"/>
    </row>
    <row r="2001" spans="1:17" s="9" customFormat="1" ht="15.75" customHeight="1" thickTop="1" x14ac:dyDescent="0.25">
      <c r="A2001" s="1" t="s">
        <v>121</v>
      </c>
      <c r="B2001" s="129" t="str">
        <f>INDEX('[1]MATERIAL-TRANSPORTE'!$A$3:$K$1016,MATCH('APUS2 (1001 - 1053)'!A2001,'[1]MATERIAL-TRANSPORTE'!$A$3:$A$1016,0),2)</f>
        <v>CONVERTIDORES DE FIBRA OPTICA SFP - MONOMODO 10K</v>
      </c>
      <c r="C2001" s="130"/>
      <c r="D2001" s="130"/>
      <c r="E2001" s="131"/>
      <c r="F2001" s="132" t="str">
        <f>INDEX('[1]MATERIAL-TRANSPORTE'!$A$3:$K$1016,MATCH('APUS2 (1001 - 1053)'!A2001,'[1]MATERIAL-TRANSPORTE'!$A$3:$A$1016,0),6)</f>
        <v>u</v>
      </c>
      <c r="G2001" s="80">
        <v>1</v>
      </c>
      <c r="H2001" s="80">
        <f>INDEX('[1]MATERIAL-TRANSPORTE'!$A$3:$K$1016,MATCH('APUS2 (1001 - 1053)'!A2001,'[1]MATERIAL-TRANSPORTE'!$A$3:$A$1016,0),7)</f>
        <v>90</v>
      </c>
      <c r="I2001" s="81">
        <f>(G2001*H2001)</f>
        <v>90</v>
      </c>
      <c r="J2001" s="64"/>
      <c r="K2001" s="70">
        <f>((I2001*100%)/$I$2034)</f>
        <v>0.58799317927912043</v>
      </c>
      <c r="L2001" s="82" t="str">
        <f>INDEX('[1]MATERIAL-TRANSPORTE'!$A$3:$K$1016,MATCH('APUS2 (1001 - 1053)'!A2001,'[1]MATERIAL-TRANSPORTE'!$A$3:$A$1016,0),8)</f>
        <v>452800042</v>
      </c>
      <c r="M2001" s="83" t="str">
        <f>INDEX('[1]MATERIAL-TRANSPORTE'!$A$3:$K$1016,MATCH('APUS2 (1001 - 1053)'!A2001,'[1]MATERIAL-TRANSPORTE'!$A$3:$A$1016,0),9)</f>
        <v>NP</v>
      </c>
      <c r="N2001" s="84">
        <f>INDEX('[1]MATERIAL-TRANSPORTE'!$A$3:$K$1016,MATCH('APUS2 (1001 - 1053)'!A2001,'[1]MATERIAL-TRANSPORTE'!$A$3:$A$1016,0),10)</f>
        <v>0</v>
      </c>
      <c r="O2001" s="85">
        <f>INDEX('[1]MATERIAL-TRANSPORTE'!$A$3:$K$1016,MATCH('APUS2 (1001 - 1053)'!A2001,'[1]MATERIAL-TRANSPORTE'!$A$3:$A$1016,0),11)</f>
        <v>0</v>
      </c>
      <c r="P2001" s="7">
        <f t="shared" si="309"/>
        <v>2067</v>
      </c>
      <c r="Q2001" s="8">
        <f t="shared" ref="Q2001" si="320">+Q1985</f>
        <v>2034</v>
      </c>
    </row>
    <row r="2002" spans="1:17" s="9" customFormat="1" x14ac:dyDescent="0.25">
      <c r="A2002" s="1"/>
      <c r="B2002" s="129"/>
      <c r="C2002" s="130"/>
      <c r="D2002" s="130"/>
      <c r="E2002" s="131"/>
      <c r="F2002" s="132"/>
      <c r="G2002" s="80"/>
      <c r="H2002" s="80"/>
      <c r="I2002" s="81"/>
      <c r="J2002" s="64"/>
      <c r="K2002" s="87"/>
      <c r="L2002" s="82"/>
      <c r="M2002" s="83"/>
      <c r="N2002" s="84"/>
      <c r="O2002" s="85"/>
      <c r="P2002" s="7">
        <f t="shared" si="309"/>
        <v>2068</v>
      </c>
      <c r="Q2002" s="8"/>
    </row>
    <row r="2003" spans="1:17" s="9" customFormat="1" x14ac:dyDescent="0.25">
      <c r="A2003" s="1"/>
      <c r="B2003" s="129"/>
      <c r="C2003" s="130"/>
      <c r="D2003" s="130"/>
      <c r="E2003" s="131"/>
      <c r="F2003" s="132"/>
      <c r="G2003" s="80"/>
      <c r="H2003" s="80"/>
      <c r="I2003" s="81"/>
      <c r="J2003" s="64"/>
      <c r="K2003" s="87"/>
      <c r="L2003" s="82"/>
      <c r="M2003" s="83"/>
      <c r="N2003" s="84"/>
      <c r="O2003" s="85"/>
      <c r="P2003" s="7">
        <f t="shared" si="309"/>
        <v>2069</v>
      </c>
      <c r="Q2003" s="8"/>
    </row>
    <row r="2004" spans="1:17" s="9" customFormat="1" x14ac:dyDescent="0.25">
      <c r="A2004" s="1"/>
      <c r="B2004" s="129"/>
      <c r="C2004" s="130"/>
      <c r="D2004" s="130"/>
      <c r="E2004" s="131"/>
      <c r="F2004" s="132"/>
      <c r="G2004" s="80"/>
      <c r="H2004" s="80"/>
      <c r="I2004" s="81"/>
      <c r="J2004" s="64"/>
      <c r="K2004" s="87"/>
      <c r="L2004" s="82"/>
      <c r="M2004" s="83"/>
      <c r="N2004" s="84"/>
      <c r="O2004" s="85"/>
      <c r="P2004" s="7">
        <f t="shared" si="309"/>
        <v>2070</v>
      </c>
      <c r="Q2004" s="8"/>
    </row>
    <row r="2005" spans="1:17" s="9" customFormat="1" x14ac:dyDescent="0.25">
      <c r="A2005" s="1"/>
      <c r="B2005" s="129"/>
      <c r="C2005" s="130"/>
      <c r="D2005" s="130"/>
      <c r="E2005" s="131"/>
      <c r="F2005" s="132"/>
      <c r="G2005" s="80"/>
      <c r="H2005" s="80"/>
      <c r="I2005" s="81"/>
      <c r="J2005" s="64"/>
      <c r="K2005" s="87"/>
      <c r="L2005" s="82"/>
      <c r="M2005" s="83"/>
      <c r="N2005" s="84"/>
      <c r="O2005" s="85"/>
      <c r="P2005" s="7">
        <f t="shared" si="309"/>
        <v>2071</v>
      </c>
      <c r="Q2005" s="8"/>
    </row>
    <row r="2006" spans="1:17" s="9" customFormat="1" x14ac:dyDescent="0.25">
      <c r="A2006" s="1"/>
      <c r="B2006" s="129"/>
      <c r="C2006" s="130"/>
      <c r="D2006" s="130"/>
      <c r="E2006" s="131"/>
      <c r="F2006" s="132"/>
      <c r="G2006" s="80"/>
      <c r="H2006" s="80"/>
      <c r="I2006" s="81"/>
      <c r="J2006" s="64"/>
      <c r="K2006" s="87"/>
      <c r="L2006" s="82"/>
      <c r="M2006" s="83"/>
      <c r="N2006" s="84"/>
      <c r="O2006" s="85"/>
      <c r="P2006" s="7">
        <f t="shared" si="309"/>
        <v>2072</v>
      </c>
      <c r="Q2006" s="8"/>
    </row>
    <row r="2007" spans="1:17" s="9" customFormat="1" x14ac:dyDescent="0.25">
      <c r="A2007" s="1"/>
      <c r="B2007" s="129"/>
      <c r="C2007" s="130"/>
      <c r="D2007" s="130"/>
      <c r="E2007" s="131"/>
      <c r="F2007" s="132"/>
      <c r="G2007" s="80"/>
      <c r="H2007" s="80"/>
      <c r="I2007" s="81"/>
      <c r="J2007" s="64"/>
      <c r="K2007" s="87"/>
      <c r="L2007" s="82"/>
      <c r="M2007" s="83"/>
      <c r="N2007" s="84"/>
      <c r="O2007" s="85"/>
      <c r="P2007" s="7">
        <f t="shared" si="309"/>
        <v>2073</v>
      </c>
      <c r="Q2007" s="8"/>
    </row>
    <row r="2008" spans="1:17" s="9" customFormat="1" x14ac:dyDescent="0.25">
      <c r="A2008" s="1"/>
      <c r="B2008" s="129"/>
      <c r="C2008" s="130"/>
      <c r="D2008" s="130"/>
      <c r="E2008" s="131"/>
      <c r="F2008" s="132"/>
      <c r="G2008" s="80"/>
      <c r="H2008" s="80"/>
      <c r="I2008" s="81"/>
      <c r="J2008" s="64"/>
      <c r="K2008" s="87"/>
      <c r="L2008" s="82"/>
      <c r="M2008" s="83"/>
      <c r="N2008" s="84"/>
      <c r="O2008" s="85"/>
      <c r="P2008" s="7">
        <f t="shared" si="309"/>
        <v>2074</v>
      </c>
      <c r="Q2008" s="8"/>
    </row>
    <row r="2009" spans="1:17" s="9" customFormat="1" x14ac:dyDescent="0.25">
      <c r="A2009" s="1"/>
      <c r="B2009" s="129"/>
      <c r="C2009" s="130"/>
      <c r="D2009" s="130"/>
      <c r="E2009" s="131"/>
      <c r="F2009" s="132"/>
      <c r="G2009" s="80"/>
      <c r="H2009" s="80"/>
      <c r="I2009" s="81"/>
      <c r="J2009" s="64"/>
      <c r="K2009" s="87"/>
      <c r="L2009" s="82"/>
      <c r="M2009" s="83"/>
      <c r="N2009" s="84"/>
      <c r="O2009" s="85"/>
      <c r="P2009" s="7">
        <f t="shared" si="309"/>
        <v>2075</v>
      </c>
      <c r="Q2009" s="8"/>
    </row>
    <row r="2010" spans="1:17" s="9" customFormat="1" x14ac:dyDescent="0.25">
      <c r="A2010" s="1"/>
      <c r="B2010" s="129"/>
      <c r="C2010" s="130"/>
      <c r="D2010" s="130"/>
      <c r="E2010" s="131"/>
      <c r="F2010" s="132"/>
      <c r="G2010" s="80"/>
      <c r="H2010" s="80"/>
      <c r="I2010" s="81"/>
      <c r="J2010" s="64"/>
      <c r="K2010" s="87"/>
      <c r="L2010" s="82"/>
      <c r="M2010" s="83"/>
      <c r="N2010" s="84"/>
      <c r="O2010" s="85"/>
      <c r="P2010" s="7">
        <f t="shared" si="309"/>
        <v>2076</v>
      </c>
      <c r="Q2010" s="8"/>
    </row>
    <row r="2011" spans="1:17" s="9" customFormat="1" x14ac:dyDescent="0.25">
      <c r="A2011" s="1"/>
      <c r="B2011" s="129"/>
      <c r="C2011" s="130"/>
      <c r="D2011" s="130"/>
      <c r="E2011" s="131"/>
      <c r="F2011" s="132"/>
      <c r="G2011" s="80"/>
      <c r="H2011" s="80"/>
      <c r="I2011" s="81"/>
      <c r="J2011" s="64"/>
      <c r="K2011" s="87"/>
      <c r="L2011" s="82"/>
      <c r="M2011" s="83"/>
      <c r="N2011" s="84"/>
      <c r="O2011" s="85"/>
      <c r="P2011" s="7">
        <f t="shared" si="309"/>
        <v>2077</v>
      </c>
      <c r="Q2011" s="8"/>
    </row>
    <row r="2012" spans="1:17" s="9" customFormat="1" x14ac:dyDescent="0.25">
      <c r="A2012" s="1"/>
      <c r="B2012" s="129"/>
      <c r="C2012" s="130"/>
      <c r="D2012" s="130"/>
      <c r="E2012" s="131"/>
      <c r="F2012" s="132"/>
      <c r="G2012" s="80"/>
      <c r="H2012" s="80"/>
      <c r="I2012" s="81"/>
      <c r="J2012" s="64"/>
      <c r="K2012" s="87"/>
      <c r="L2012" s="82"/>
      <c r="M2012" s="83"/>
      <c r="N2012" s="84"/>
      <c r="O2012" s="85"/>
      <c r="P2012" s="7">
        <f t="shared" ref="P2012:P2075" si="321">+P2011+1</f>
        <v>2078</v>
      </c>
      <c r="Q2012" s="8"/>
    </row>
    <row r="2013" spans="1:17" s="9" customFormat="1" x14ac:dyDescent="0.25">
      <c r="A2013" s="1"/>
      <c r="B2013" s="129"/>
      <c r="C2013" s="130"/>
      <c r="D2013" s="130"/>
      <c r="E2013" s="131"/>
      <c r="F2013" s="132"/>
      <c r="G2013" s="80"/>
      <c r="H2013" s="80"/>
      <c r="I2013" s="81"/>
      <c r="J2013" s="64"/>
      <c r="K2013" s="87"/>
      <c r="L2013" s="82"/>
      <c r="M2013" s="83"/>
      <c r="N2013" s="84"/>
      <c r="O2013" s="85"/>
      <c r="P2013" s="7">
        <f t="shared" si="321"/>
        <v>2079</v>
      </c>
      <c r="Q2013" s="8"/>
    </row>
    <row r="2014" spans="1:17" s="9" customFormat="1" x14ac:dyDescent="0.25">
      <c r="A2014" s="1"/>
      <c r="B2014" s="129"/>
      <c r="C2014" s="130"/>
      <c r="D2014" s="130"/>
      <c r="E2014" s="131"/>
      <c r="F2014" s="132"/>
      <c r="G2014" s="80"/>
      <c r="H2014" s="80"/>
      <c r="I2014" s="81"/>
      <c r="J2014" s="64"/>
      <c r="K2014" s="87"/>
      <c r="L2014" s="82"/>
      <c r="M2014" s="83"/>
      <c r="N2014" s="84"/>
      <c r="O2014" s="85"/>
      <c r="P2014" s="7">
        <f t="shared" si="321"/>
        <v>2080</v>
      </c>
      <c r="Q2014" s="8"/>
    </row>
    <row r="2015" spans="1:17" s="9" customFormat="1" x14ac:dyDescent="0.25">
      <c r="A2015" s="1"/>
      <c r="B2015" s="129"/>
      <c r="C2015" s="130"/>
      <c r="D2015" s="130"/>
      <c r="E2015" s="131"/>
      <c r="F2015" s="132"/>
      <c r="G2015" s="80"/>
      <c r="H2015" s="80"/>
      <c r="I2015" s="81"/>
      <c r="J2015" s="64"/>
      <c r="K2015" s="87"/>
      <c r="L2015" s="82"/>
      <c r="M2015" s="83"/>
      <c r="N2015" s="84"/>
      <c r="O2015" s="85"/>
      <c r="P2015" s="7">
        <f t="shared" si="321"/>
        <v>2081</v>
      </c>
      <c r="Q2015" s="8"/>
    </row>
    <row r="2016" spans="1:17" s="9" customFormat="1" x14ac:dyDescent="0.25">
      <c r="A2016" s="1"/>
      <c r="B2016" s="129"/>
      <c r="C2016" s="130"/>
      <c r="D2016" s="130"/>
      <c r="E2016" s="131"/>
      <c r="F2016" s="132"/>
      <c r="G2016" s="80"/>
      <c r="H2016" s="80"/>
      <c r="I2016" s="81"/>
      <c r="J2016" s="64"/>
      <c r="K2016" s="87"/>
      <c r="L2016" s="82"/>
      <c r="M2016" s="83"/>
      <c r="N2016" s="84"/>
      <c r="O2016" s="85"/>
      <c r="P2016" s="7">
        <f t="shared" si="321"/>
        <v>2082</v>
      </c>
      <c r="Q2016" s="8"/>
    </row>
    <row r="2017" spans="1:17" s="9" customFormat="1" x14ac:dyDescent="0.25">
      <c r="A2017" s="1"/>
      <c r="B2017" s="129"/>
      <c r="C2017" s="130"/>
      <c r="D2017" s="130"/>
      <c r="E2017" s="131"/>
      <c r="F2017" s="132"/>
      <c r="G2017" s="80"/>
      <c r="H2017" s="80"/>
      <c r="I2017" s="81"/>
      <c r="J2017" s="64"/>
      <c r="K2017" s="87"/>
      <c r="L2017" s="82"/>
      <c r="M2017" s="83"/>
      <c r="N2017" s="84"/>
      <c r="O2017" s="85"/>
      <c r="P2017" s="7">
        <f t="shared" si="321"/>
        <v>2083</v>
      </c>
      <c r="Q2017" s="8"/>
    </row>
    <row r="2018" spans="1:17" s="9" customFormat="1" x14ac:dyDescent="0.25">
      <c r="A2018" s="1"/>
      <c r="B2018" s="129" t="s">
        <v>26</v>
      </c>
      <c r="C2018" s="130"/>
      <c r="D2018" s="130"/>
      <c r="E2018" s="131"/>
      <c r="F2018" s="132" t="s">
        <v>26</v>
      </c>
      <c r="G2018" s="80" t="s">
        <v>26</v>
      </c>
      <c r="H2018" s="80" t="s">
        <v>26</v>
      </c>
      <c r="I2018" s="81" t="s">
        <v>26</v>
      </c>
      <c r="J2018" s="64"/>
      <c r="K2018" s="87" t="s">
        <v>26</v>
      </c>
      <c r="L2018" s="82" t="s">
        <v>26</v>
      </c>
      <c r="M2018" s="83" t="s">
        <v>26</v>
      </c>
      <c r="N2018" s="84" t="s">
        <v>26</v>
      </c>
      <c r="O2018" s="85" t="s">
        <v>26</v>
      </c>
      <c r="P2018" s="7">
        <f t="shared" si="321"/>
        <v>2084</v>
      </c>
      <c r="Q2018" s="8"/>
    </row>
    <row r="2019" spans="1:17" s="9" customFormat="1" x14ac:dyDescent="0.25">
      <c r="A2019" s="1"/>
      <c r="B2019" s="129" t="s">
        <v>26</v>
      </c>
      <c r="C2019" s="130"/>
      <c r="D2019" s="130"/>
      <c r="E2019" s="131"/>
      <c r="F2019" s="132" t="s">
        <v>26</v>
      </c>
      <c r="G2019" s="80" t="s">
        <v>26</v>
      </c>
      <c r="H2019" s="80" t="s">
        <v>26</v>
      </c>
      <c r="I2019" s="81" t="s">
        <v>26</v>
      </c>
      <c r="J2019" s="64"/>
      <c r="K2019" s="87" t="s">
        <v>26</v>
      </c>
      <c r="L2019" s="82" t="s">
        <v>26</v>
      </c>
      <c r="M2019" s="83" t="s">
        <v>26</v>
      </c>
      <c r="N2019" s="84" t="s">
        <v>26</v>
      </c>
      <c r="O2019" s="85" t="s">
        <v>26</v>
      </c>
      <c r="P2019" s="7">
        <f t="shared" si="321"/>
        <v>2085</v>
      </c>
      <c r="Q2019" s="8"/>
    </row>
    <row r="2020" spans="1:17" s="9" customFormat="1" x14ac:dyDescent="0.25">
      <c r="A2020" s="1"/>
      <c r="B2020" s="129" t="s">
        <v>26</v>
      </c>
      <c r="C2020" s="130"/>
      <c r="D2020" s="130"/>
      <c r="E2020" s="131"/>
      <c r="F2020" s="132" t="s">
        <v>26</v>
      </c>
      <c r="G2020" s="80" t="s">
        <v>26</v>
      </c>
      <c r="H2020" s="80" t="s">
        <v>26</v>
      </c>
      <c r="I2020" s="81" t="s">
        <v>26</v>
      </c>
      <c r="J2020" s="64"/>
      <c r="K2020" s="87" t="s">
        <v>26</v>
      </c>
      <c r="L2020" s="82" t="s">
        <v>26</v>
      </c>
      <c r="M2020" s="83" t="s">
        <v>26</v>
      </c>
      <c r="N2020" s="84" t="s">
        <v>26</v>
      </c>
      <c r="O2020" s="85" t="s">
        <v>26</v>
      </c>
      <c r="P2020" s="7">
        <f t="shared" si="321"/>
        <v>2086</v>
      </c>
      <c r="Q2020" s="8"/>
    </row>
    <row r="2021" spans="1:17" s="9" customFormat="1" x14ac:dyDescent="0.25">
      <c r="A2021" s="1"/>
      <c r="B2021" s="129" t="s">
        <v>26</v>
      </c>
      <c r="C2021" s="130"/>
      <c r="D2021" s="130"/>
      <c r="E2021" s="131"/>
      <c r="F2021" s="132" t="s">
        <v>26</v>
      </c>
      <c r="G2021" s="80" t="s">
        <v>26</v>
      </c>
      <c r="H2021" s="80" t="s">
        <v>26</v>
      </c>
      <c r="I2021" s="81" t="s">
        <v>26</v>
      </c>
      <c r="J2021" s="64"/>
      <c r="K2021" s="87" t="s">
        <v>26</v>
      </c>
      <c r="L2021" s="82" t="s">
        <v>26</v>
      </c>
      <c r="M2021" s="83" t="s">
        <v>26</v>
      </c>
      <c r="N2021" s="84" t="s">
        <v>26</v>
      </c>
      <c r="O2021" s="85" t="s">
        <v>26</v>
      </c>
      <c r="P2021" s="7">
        <f t="shared" si="321"/>
        <v>2087</v>
      </c>
      <c r="Q2021" s="8"/>
    </row>
    <row r="2022" spans="1:17" s="9" customFormat="1" x14ac:dyDescent="0.25">
      <c r="A2022" s="1"/>
      <c r="B2022" s="129" t="s">
        <v>26</v>
      </c>
      <c r="C2022" s="130"/>
      <c r="D2022" s="130"/>
      <c r="E2022" s="131"/>
      <c r="F2022" s="132" t="s">
        <v>26</v>
      </c>
      <c r="G2022" s="80" t="s">
        <v>26</v>
      </c>
      <c r="H2022" s="80" t="s">
        <v>26</v>
      </c>
      <c r="I2022" s="81" t="s">
        <v>26</v>
      </c>
      <c r="J2022" s="64"/>
      <c r="K2022" s="87" t="s">
        <v>26</v>
      </c>
      <c r="L2022" s="82" t="s">
        <v>26</v>
      </c>
      <c r="M2022" s="83" t="s">
        <v>26</v>
      </c>
      <c r="N2022" s="84" t="s">
        <v>26</v>
      </c>
      <c r="O2022" s="85" t="s">
        <v>26</v>
      </c>
      <c r="P2022" s="7">
        <f t="shared" si="321"/>
        <v>2088</v>
      </c>
      <c r="Q2022" s="8"/>
    </row>
    <row r="2023" spans="1:17" s="9" customFormat="1" x14ac:dyDescent="0.25">
      <c r="A2023" s="1"/>
      <c r="B2023" s="129" t="s">
        <v>26</v>
      </c>
      <c r="C2023" s="130"/>
      <c r="D2023" s="130"/>
      <c r="E2023" s="131"/>
      <c r="F2023" s="132" t="s">
        <v>26</v>
      </c>
      <c r="G2023" s="80" t="s">
        <v>26</v>
      </c>
      <c r="H2023" s="80" t="s">
        <v>26</v>
      </c>
      <c r="I2023" s="81" t="s">
        <v>26</v>
      </c>
      <c r="J2023" s="64"/>
      <c r="K2023" s="87" t="s">
        <v>26</v>
      </c>
      <c r="L2023" s="82" t="s">
        <v>26</v>
      </c>
      <c r="M2023" s="83" t="s">
        <v>26</v>
      </c>
      <c r="N2023" s="84" t="s">
        <v>26</v>
      </c>
      <c r="O2023" s="85" t="s">
        <v>26</v>
      </c>
      <c r="P2023" s="7">
        <f t="shared" si="321"/>
        <v>2089</v>
      </c>
      <c r="Q2023" s="8"/>
    </row>
    <row r="2024" spans="1:17" s="9" customFormat="1" x14ac:dyDescent="0.25">
      <c r="A2024" s="1"/>
      <c r="B2024" s="129" t="s">
        <v>26</v>
      </c>
      <c r="C2024" s="130"/>
      <c r="D2024" s="130"/>
      <c r="E2024" s="131"/>
      <c r="F2024" s="132" t="s">
        <v>26</v>
      </c>
      <c r="G2024" s="80" t="s">
        <v>26</v>
      </c>
      <c r="H2024" s="80" t="s">
        <v>26</v>
      </c>
      <c r="I2024" s="81" t="s">
        <v>26</v>
      </c>
      <c r="J2024" s="64"/>
      <c r="K2024" s="87" t="s">
        <v>26</v>
      </c>
      <c r="L2024" s="82" t="s">
        <v>26</v>
      </c>
      <c r="M2024" s="83" t="s">
        <v>26</v>
      </c>
      <c r="N2024" s="84" t="s">
        <v>26</v>
      </c>
      <c r="O2024" s="85" t="s">
        <v>26</v>
      </c>
      <c r="P2024" s="7">
        <f t="shared" si="321"/>
        <v>2090</v>
      </c>
      <c r="Q2024" s="8"/>
    </row>
    <row r="2025" spans="1:17" s="9" customFormat="1" x14ac:dyDescent="0.25">
      <c r="A2025" s="1"/>
      <c r="B2025" s="129" t="s">
        <v>26</v>
      </c>
      <c r="C2025" s="130"/>
      <c r="D2025" s="130"/>
      <c r="E2025" s="131"/>
      <c r="F2025" s="132" t="s">
        <v>26</v>
      </c>
      <c r="G2025" s="80" t="s">
        <v>26</v>
      </c>
      <c r="H2025" s="80" t="s">
        <v>26</v>
      </c>
      <c r="I2025" s="81" t="s">
        <v>26</v>
      </c>
      <c r="J2025" s="64"/>
      <c r="K2025" s="87" t="s">
        <v>26</v>
      </c>
      <c r="L2025" s="82" t="s">
        <v>26</v>
      </c>
      <c r="M2025" s="83" t="s">
        <v>26</v>
      </c>
      <c r="N2025" s="84" t="s">
        <v>26</v>
      </c>
      <c r="O2025" s="85" t="s">
        <v>26</v>
      </c>
      <c r="P2025" s="7">
        <f t="shared" si="321"/>
        <v>2091</v>
      </c>
      <c r="Q2025" s="8"/>
    </row>
    <row r="2026" spans="1:17" s="9" customFormat="1" ht="15.75" thickBot="1" x14ac:dyDescent="0.3">
      <c r="A2026" s="1"/>
      <c r="B2026" s="122" t="s">
        <v>26</v>
      </c>
      <c r="C2026" s="123"/>
      <c r="D2026" s="123"/>
      <c r="E2026" s="124"/>
      <c r="F2026" s="133" t="s">
        <v>26</v>
      </c>
      <c r="G2026" s="94" t="s">
        <v>26</v>
      </c>
      <c r="H2026" s="94" t="s">
        <v>26</v>
      </c>
      <c r="I2026" s="95" t="s">
        <v>26</v>
      </c>
      <c r="J2026" s="64"/>
      <c r="K2026" s="96" t="s">
        <v>26</v>
      </c>
      <c r="L2026" s="97" t="s">
        <v>26</v>
      </c>
      <c r="M2026" s="98" t="s">
        <v>26</v>
      </c>
      <c r="N2026" s="99" t="s">
        <v>26</v>
      </c>
      <c r="O2026" s="100" t="s">
        <v>26</v>
      </c>
      <c r="P2026" s="7">
        <f t="shared" si="321"/>
        <v>2092</v>
      </c>
      <c r="Q2026" s="8"/>
    </row>
    <row r="2027" spans="1:17" s="9" customFormat="1" ht="16.5" thickTop="1" thickBot="1" x14ac:dyDescent="0.3">
      <c r="A2027" s="1"/>
      <c r="B2027" s="101"/>
      <c r="C2027" s="101"/>
      <c r="D2027" s="101"/>
      <c r="E2027" s="101"/>
      <c r="F2027" s="101"/>
      <c r="G2027" s="101"/>
      <c r="H2027" s="128" t="s">
        <v>50</v>
      </c>
      <c r="I2027" s="103">
        <f>SUM(I2001:I2026)</f>
        <v>90</v>
      </c>
      <c r="J2027" s="104"/>
      <c r="K2027" s="105">
        <f>SUM(K2001:K2026)</f>
        <v>0.58799317927912043</v>
      </c>
      <c r="L2027" s="106"/>
      <c r="M2027" s="107"/>
      <c r="N2027" s="108"/>
      <c r="O2027" s="105">
        <f>SUM(O2001:O2026)</f>
        <v>0</v>
      </c>
      <c r="P2027" s="7">
        <f t="shared" si="321"/>
        <v>2093</v>
      </c>
      <c r="Q2027" s="8"/>
    </row>
    <row r="2028" spans="1:17" s="9" customFormat="1" ht="16.5" customHeight="1" thickTop="1" thickBot="1" x14ac:dyDescent="0.3">
      <c r="A2028" s="1"/>
      <c r="B2028" s="58" t="s">
        <v>51</v>
      </c>
      <c r="C2028" s="109"/>
      <c r="D2028" s="109"/>
      <c r="E2028" s="109"/>
      <c r="F2028" s="109"/>
      <c r="G2028" s="109"/>
      <c r="H2028" s="110"/>
      <c r="I2028" s="111"/>
      <c r="J2028" s="60"/>
      <c r="K2028" s="134" t="s">
        <v>14</v>
      </c>
      <c r="L2028" s="61" t="s">
        <v>15</v>
      </c>
      <c r="M2028" s="61" t="s">
        <v>16</v>
      </c>
      <c r="N2028" s="61" t="s">
        <v>17</v>
      </c>
      <c r="O2028" s="61" t="s">
        <v>18</v>
      </c>
      <c r="P2028" s="7">
        <f t="shared" si="321"/>
        <v>2094</v>
      </c>
      <c r="Q2028" s="8"/>
    </row>
    <row r="2029" spans="1:17" s="9" customFormat="1" ht="22.5" customHeight="1" thickTop="1" thickBot="1" x14ac:dyDescent="0.3">
      <c r="A2029" s="1"/>
      <c r="B2029" s="112" t="s">
        <v>52</v>
      </c>
      <c r="C2029" s="113"/>
      <c r="D2029" s="113"/>
      <c r="E2029" s="114"/>
      <c r="F2029" s="115" t="s">
        <v>42</v>
      </c>
      <c r="G2029" s="63" t="s">
        <v>20</v>
      </c>
      <c r="H2029" s="63" t="s">
        <v>34</v>
      </c>
      <c r="I2029" s="63" t="s">
        <v>34</v>
      </c>
      <c r="J2029" s="28"/>
      <c r="K2029" s="135"/>
      <c r="L2029" s="61"/>
      <c r="M2029" s="61"/>
      <c r="N2029" s="61"/>
      <c r="O2029" s="61"/>
      <c r="P2029" s="7">
        <f t="shared" si="321"/>
        <v>2095</v>
      </c>
      <c r="Q2029" s="8"/>
    </row>
    <row r="2030" spans="1:17" s="9" customFormat="1" ht="15.75" thickTop="1" x14ac:dyDescent="0.25">
      <c r="A2030" s="1"/>
      <c r="B2030" s="136"/>
      <c r="C2030" s="137"/>
      <c r="D2030" s="137"/>
      <c r="E2030" s="138"/>
      <c r="F2030" s="139"/>
      <c r="G2030" s="69"/>
      <c r="H2030" s="69"/>
      <c r="I2030" s="81"/>
      <c r="J2030" s="64"/>
      <c r="K2030" s="70"/>
      <c r="L2030" s="117"/>
      <c r="M2030" s="118"/>
      <c r="N2030" s="119"/>
      <c r="O2030" s="120"/>
      <c r="P2030" s="7">
        <f t="shared" si="321"/>
        <v>2096</v>
      </c>
      <c r="Q2030" s="8">
        <f t="shared" ref="Q2030" si="322">+Q2001</f>
        <v>2034</v>
      </c>
    </row>
    <row r="2031" spans="1:17" s="9" customFormat="1" ht="15.75" thickBot="1" x14ac:dyDescent="0.3">
      <c r="A2031" s="1"/>
      <c r="B2031" s="140" t="s">
        <v>26</v>
      </c>
      <c r="C2031" s="141"/>
      <c r="D2031" s="141"/>
      <c r="E2031" s="142"/>
      <c r="F2031" s="143">
        <v>0</v>
      </c>
      <c r="G2031" s="144" t="s">
        <v>26</v>
      </c>
      <c r="H2031" s="143">
        <v>0</v>
      </c>
      <c r="I2031" s="143">
        <v>0</v>
      </c>
      <c r="J2031" s="64"/>
      <c r="K2031" s="145" t="s">
        <v>26</v>
      </c>
      <c r="L2031" s="146" t="s">
        <v>26</v>
      </c>
      <c r="M2031" s="147" t="s">
        <v>26</v>
      </c>
      <c r="N2031" s="143">
        <v>0</v>
      </c>
      <c r="O2031" s="143">
        <v>0</v>
      </c>
      <c r="P2031" s="7">
        <f t="shared" si="321"/>
        <v>2097</v>
      </c>
      <c r="Q2031" s="8"/>
    </row>
    <row r="2032" spans="1:17" s="9" customFormat="1" ht="16.5" thickTop="1" thickBot="1" x14ac:dyDescent="0.3">
      <c r="A2032" s="1"/>
      <c r="B2032" s="101"/>
      <c r="C2032" s="101"/>
      <c r="D2032" s="101"/>
      <c r="E2032" s="101"/>
      <c r="F2032" s="101"/>
      <c r="G2032" s="101"/>
      <c r="H2032" s="128" t="s">
        <v>53</v>
      </c>
      <c r="I2032" s="103">
        <f>SUM(I2030:I2031)</f>
        <v>0</v>
      </c>
      <c r="J2032" s="28"/>
      <c r="K2032" s="148">
        <f>SUM(K2030:K2031)</f>
        <v>0</v>
      </c>
      <c r="L2032" s="149"/>
      <c r="M2032" s="150"/>
      <c r="N2032" s="151"/>
      <c r="O2032" s="148">
        <f>SUM(O2030:O2031)</f>
        <v>0</v>
      </c>
      <c r="P2032" s="7">
        <f t="shared" si="321"/>
        <v>2098</v>
      </c>
      <c r="Q2032" s="8"/>
    </row>
    <row r="2033" spans="1:17" s="9" customFormat="1" ht="16.5" thickTop="1" thickBot="1" x14ac:dyDescent="0.3">
      <c r="A2033" s="1"/>
      <c r="B2033" s="28"/>
      <c r="C2033" s="28"/>
      <c r="D2033" s="28"/>
      <c r="E2033" s="152"/>
      <c r="F2033" s="152"/>
      <c r="G2033" s="152"/>
      <c r="H2033" s="153"/>
      <c r="I2033" s="154"/>
      <c r="J2033" s="28"/>
      <c r="K2033" s="155"/>
      <c r="L2033" s="156"/>
      <c r="M2033" s="156"/>
      <c r="N2033" s="156"/>
      <c r="O2033" s="157"/>
      <c r="P2033" s="7">
        <f t="shared" si="321"/>
        <v>2099</v>
      </c>
      <c r="Q2033" s="8"/>
    </row>
    <row r="2034" spans="1:17" s="9" customFormat="1" ht="16.5" customHeight="1" thickTop="1" thickBot="1" x14ac:dyDescent="0.3">
      <c r="A2034" s="1"/>
      <c r="B2034" s="28"/>
      <c r="C2034" s="28"/>
      <c r="D2034" s="158"/>
      <c r="E2034" s="159" t="s">
        <v>54</v>
      </c>
      <c r="F2034" s="159"/>
      <c r="G2034" s="159"/>
      <c r="H2034" s="159"/>
      <c r="I2034" s="160">
        <f>I1982+I1998+I2027+I2032</f>
        <v>153.06299999999999</v>
      </c>
      <c r="J2034" s="28"/>
      <c r="K2034" s="161"/>
      <c r="L2034" s="162"/>
      <c r="M2034" s="162"/>
      <c r="N2034" s="162"/>
      <c r="O2034" s="163"/>
      <c r="P2034" s="7">
        <f t="shared" si="321"/>
        <v>2100</v>
      </c>
      <c r="Q2034" s="8"/>
    </row>
    <row r="2035" spans="1:17" s="9" customFormat="1" ht="16.5" thickTop="1" thickBot="1" x14ac:dyDescent="0.3">
      <c r="A2035" s="1"/>
      <c r="B2035" s="28"/>
      <c r="C2035" s="28"/>
      <c r="D2035" s="158"/>
      <c r="E2035" s="164" t="s">
        <v>55</v>
      </c>
      <c r="F2035" s="164"/>
      <c r="G2035" s="164"/>
      <c r="H2035" s="165">
        <v>0.2</v>
      </c>
      <c r="I2035" s="166">
        <f>(I2034*H2035)</f>
        <v>30.6126</v>
      </c>
      <c r="J2035" s="28"/>
      <c r="K2035" s="167"/>
      <c r="L2035" s="168"/>
      <c r="M2035" s="168"/>
      <c r="N2035" s="168"/>
      <c r="O2035" s="169"/>
      <c r="P2035" s="7">
        <f t="shared" si="321"/>
        <v>2101</v>
      </c>
      <c r="Q2035" s="8"/>
    </row>
    <row r="2036" spans="1:17" s="9" customFormat="1" ht="16.5" thickTop="1" thickBot="1" x14ac:dyDescent="0.3">
      <c r="A2036" s="1"/>
      <c r="B2036" s="28"/>
      <c r="C2036" s="28"/>
      <c r="D2036" s="158"/>
      <c r="E2036" s="170" t="s">
        <v>56</v>
      </c>
      <c r="F2036" s="170"/>
      <c r="G2036" s="170"/>
      <c r="H2036" s="171">
        <v>0</v>
      </c>
      <c r="I2036" s="166">
        <v>0</v>
      </c>
      <c r="J2036" s="28"/>
      <c r="K2036" s="172">
        <f>+K1982+K1998+K2027+K2032</f>
        <v>1</v>
      </c>
      <c r="L2036" s="173"/>
      <c r="M2036" s="174"/>
      <c r="N2036" s="175"/>
      <c r="O2036" s="172">
        <f>+O1982+O1998+O2027+O2032</f>
        <v>0</v>
      </c>
      <c r="P2036" s="7">
        <f t="shared" si="321"/>
        <v>2102</v>
      </c>
      <c r="Q2036" s="8"/>
    </row>
    <row r="2037" spans="1:17" s="9" customFormat="1" ht="16.5" thickTop="1" thickBot="1" x14ac:dyDescent="0.3">
      <c r="A2037" s="1"/>
      <c r="B2037" s="28" t="s">
        <v>27</v>
      </c>
      <c r="C2037" s="28"/>
      <c r="D2037" s="158"/>
      <c r="E2037" s="170" t="s">
        <v>57</v>
      </c>
      <c r="F2037" s="170"/>
      <c r="G2037" s="170"/>
      <c r="H2037" s="170"/>
      <c r="I2037" s="166">
        <f>+I2034+I2035</f>
        <v>183.67559999999997</v>
      </c>
      <c r="J2037" s="28"/>
      <c r="K2037" s="176" t="s">
        <v>58</v>
      </c>
      <c r="L2037" s="177"/>
      <c r="M2037" s="178"/>
      <c r="N2037" s="179"/>
      <c r="O2037" s="176" t="s">
        <v>59</v>
      </c>
      <c r="P2037" s="7">
        <f t="shared" si="321"/>
        <v>2103</v>
      </c>
      <c r="Q2037" s="8"/>
    </row>
    <row r="2038" spans="1:17" s="9" customFormat="1" ht="16.5" thickTop="1" thickBot="1" x14ac:dyDescent="0.3">
      <c r="A2038" s="1"/>
      <c r="B2038" s="28" t="s">
        <v>27</v>
      </c>
      <c r="C2038" s="28"/>
      <c r="D2038" s="158"/>
      <c r="E2038" s="180" t="s">
        <v>60</v>
      </c>
      <c r="F2038" s="181"/>
      <c r="G2038" s="181"/>
      <c r="H2038" s="182"/>
      <c r="I2038" s="183">
        <f>ROUND(I2037,2)</f>
        <v>183.68</v>
      </c>
      <c r="J2038" s="152"/>
      <c r="K2038" s="184"/>
      <c r="L2038" s="185"/>
      <c r="M2038" s="184"/>
      <c r="N2038" s="185"/>
      <c r="O2038" s="185"/>
      <c r="P2038" s="7">
        <f t="shared" si="321"/>
        <v>2104</v>
      </c>
      <c r="Q2038" s="8"/>
    </row>
    <row r="2039" spans="1:17" s="9" customFormat="1" ht="15.75" thickTop="1" x14ac:dyDescent="0.25">
      <c r="A2039" s="1"/>
      <c r="B2039" s="5"/>
      <c r="C2039" s="5"/>
      <c r="D2039" s="28"/>
      <c r="E2039" s="101"/>
      <c r="F2039" s="101"/>
      <c r="G2039" s="101"/>
      <c r="H2039" s="186"/>
      <c r="I2039" s="101"/>
      <c r="J2039" s="28"/>
      <c r="K2039" s="14"/>
      <c r="L2039" s="15"/>
      <c r="M2039" s="14"/>
      <c r="N2039" s="15"/>
      <c r="O2039" s="15"/>
      <c r="P2039" s="7">
        <f t="shared" si="321"/>
        <v>2105</v>
      </c>
      <c r="Q2039" s="8"/>
    </row>
    <row r="2040" spans="1:17" s="9" customFormat="1" x14ac:dyDescent="0.25">
      <c r="A2040" s="1"/>
      <c r="B2040" s="5"/>
      <c r="C2040" s="5"/>
      <c r="D2040" s="28"/>
      <c r="E2040" s="101"/>
      <c r="F2040" s="101"/>
      <c r="G2040" s="101"/>
      <c r="H2040" s="186"/>
      <c r="I2040" s="101"/>
      <c r="J2040" s="28"/>
      <c r="K2040" s="14"/>
      <c r="L2040" s="15"/>
      <c r="M2040" s="14"/>
      <c r="N2040" s="15"/>
      <c r="O2040" s="15"/>
      <c r="P2040" s="7">
        <f t="shared" si="321"/>
        <v>2106</v>
      </c>
      <c r="Q2040" s="8"/>
    </row>
    <row r="2041" spans="1:17" s="9" customFormat="1" ht="15.75" thickBot="1" x14ac:dyDescent="0.3">
      <c r="A2041" s="1"/>
      <c r="B2041" s="2"/>
      <c r="C2041" s="2"/>
      <c r="D2041" s="2"/>
      <c r="E2041" s="2"/>
      <c r="F2041" s="2"/>
      <c r="G2041" s="2"/>
      <c r="H2041" s="3"/>
      <c r="I2041" s="4"/>
      <c r="J2041" s="5"/>
      <c r="K2041" s="6"/>
      <c r="L2041" s="6"/>
      <c r="M2041" s="6"/>
      <c r="N2041" s="6"/>
      <c r="O2041" s="6"/>
      <c r="P2041" s="7"/>
      <c r="Q2041" s="8"/>
    </row>
    <row r="2042" spans="1:17" s="9" customFormat="1" ht="16.5" thickTop="1" thickBot="1" x14ac:dyDescent="0.3">
      <c r="A2042" s="1"/>
      <c r="B2042" s="10" t="s">
        <v>0</v>
      </c>
      <c r="C2042" s="11" t="str">
        <f>'[1]PRESUPUESTO REFERENCIAL'!$B$6</f>
        <v>CONSTRUCCIÓN DEL MALECÓN EN LA PARROQUIA URBANA SATÉLITE LA AURORA</v>
      </c>
      <c r="D2042" s="12"/>
      <c r="E2042" s="12"/>
      <c r="F2042" s="12"/>
      <c r="G2042" s="12"/>
      <c r="H2042" s="12"/>
      <c r="I2042" s="13"/>
      <c r="J2042" s="5"/>
      <c r="K2042" s="14"/>
      <c r="L2042" s="14"/>
      <c r="M2042" s="14"/>
      <c r="N2042" s="14"/>
      <c r="O2042" s="15"/>
      <c r="P2042" s="7"/>
      <c r="Q2042" s="8"/>
    </row>
    <row r="2043" spans="1:17" s="9" customFormat="1" ht="15.75" thickTop="1" x14ac:dyDescent="0.25">
      <c r="A2043" s="1"/>
      <c r="B2043" s="16" t="s">
        <v>1</v>
      </c>
      <c r="C2043" s="17"/>
      <c r="D2043" s="17"/>
      <c r="E2043" s="17"/>
      <c r="F2043" s="17"/>
      <c r="G2043" s="17"/>
      <c r="H2043" s="17"/>
      <c r="I2043" s="18"/>
      <c r="J2043" s="5"/>
      <c r="K2043" s="14"/>
      <c r="L2043" s="14"/>
      <c r="M2043" s="14"/>
      <c r="N2043" s="14"/>
      <c r="O2043" s="15"/>
      <c r="P2043" s="7"/>
      <c r="Q2043" s="8"/>
    </row>
    <row r="2044" spans="1:17" s="9" customFormat="1" x14ac:dyDescent="0.25">
      <c r="A2044" s="1"/>
      <c r="B2044" s="5"/>
      <c r="C2044" s="5"/>
      <c r="D2044" s="5"/>
      <c r="E2044" s="5"/>
      <c r="F2044" s="5"/>
      <c r="G2044" s="19"/>
      <c r="H2044" s="19"/>
      <c r="I2044" s="19"/>
      <c r="J2044" s="5"/>
      <c r="K2044" s="14"/>
      <c r="L2044" s="14"/>
      <c r="M2044" s="14"/>
      <c r="N2044" s="14"/>
      <c r="O2044" s="15"/>
      <c r="P2044" s="7"/>
      <c r="Q2044" s="8"/>
    </row>
    <row r="2045" spans="1:17" s="9" customFormat="1" x14ac:dyDescent="0.25">
      <c r="A2045" s="1"/>
      <c r="B2045" s="5"/>
      <c r="C2045" s="20" t="s">
        <v>2</v>
      </c>
      <c r="D2045" s="21" t="s">
        <v>3</v>
      </c>
      <c r="E2045" s="22"/>
      <c r="F2045" s="22"/>
      <c r="G2045" s="19"/>
      <c r="H2045" s="19"/>
      <c r="I2045" s="19"/>
      <c r="J2045" s="5"/>
      <c r="K2045" s="14"/>
      <c r="L2045" s="14"/>
      <c r="M2045" s="14"/>
      <c r="N2045" s="14"/>
      <c r="O2045" s="15"/>
      <c r="P2045" s="7"/>
      <c r="Q2045" s="8"/>
    </row>
    <row r="2046" spans="1:17" s="9" customFormat="1" x14ac:dyDescent="0.25">
      <c r="A2046" s="1"/>
      <c r="B2046" s="5"/>
      <c r="C2046" s="20" t="s">
        <v>4</v>
      </c>
      <c r="D2046" s="21" t="s">
        <v>5</v>
      </c>
      <c r="E2046" s="5"/>
      <c r="F2046" s="5"/>
      <c r="G2046" s="19"/>
      <c r="H2046" s="19"/>
      <c r="I2046" s="19"/>
      <c r="J2046" s="5"/>
      <c r="K2046" s="14"/>
      <c r="L2046" s="14"/>
      <c r="M2046" s="14"/>
      <c r="N2046" s="14"/>
      <c r="O2046" s="15"/>
      <c r="P2046" s="7"/>
      <c r="Q2046" s="8"/>
    </row>
    <row r="2047" spans="1:17" s="9" customFormat="1" x14ac:dyDescent="0.25">
      <c r="A2047" s="1"/>
      <c r="B2047" s="23"/>
      <c r="C2047" s="2"/>
      <c r="D2047" s="24"/>
      <c r="E2047" s="2"/>
      <c r="F2047" s="2"/>
      <c r="G2047" s="19"/>
      <c r="H2047" s="19"/>
      <c r="I2047" s="19"/>
      <c r="J2047" s="5"/>
      <c r="K2047" s="14"/>
      <c r="L2047" s="14"/>
      <c r="M2047" s="14"/>
      <c r="N2047" s="14"/>
      <c r="O2047" s="15"/>
      <c r="P2047" s="7"/>
      <c r="Q2047" s="8"/>
    </row>
    <row r="2048" spans="1:17" s="9" customFormat="1" ht="15.75" thickBot="1" x14ac:dyDescent="0.3">
      <c r="A2048" s="1"/>
      <c r="B2048" s="25" t="s">
        <v>6</v>
      </c>
      <c r="C2048" s="26"/>
      <c r="D2048" s="26"/>
      <c r="E2048" s="26"/>
      <c r="F2048" s="26"/>
      <c r="G2048" s="26"/>
      <c r="H2048" s="26"/>
      <c r="I2048" s="27"/>
      <c r="J2048" s="28"/>
      <c r="K2048" s="29"/>
      <c r="L2048" s="30"/>
      <c r="M2048" s="30"/>
      <c r="N2048" s="30"/>
      <c r="O2048" s="31"/>
      <c r="P2048" s="7"/>
      <c r="Q2048" s="8"/>
    </row>
    <row r="2049" spans="1:17" s="9" customFormat="1" ht="15.75" customHeight="1" thickTop="1" x14ac:dyDescent="0.25">
      <c r="A2049" s="1"/>
      <c r="B2049" s="32"/>
      <c r="C2049" s="33"/>
      <c r="D2049" s="34"/>
      <c r="E2049" s="34"/>
      <c r="F2049" s="34"/>
      <c r="G2049" s="34"/>
      <c r="H2049" s="35"/>
      <c r="I2049" s="36" t="s">
        <v>7</v>
      </c>
      <c r="J2049" s="37"/>
      <c r="K2049" s="38" t="s">
        <v>8</v>
      </c>
      <c r="L2049" s="39"/>
      <c r="M2049" s="39"/>
      <c r="N2049" s="39"/>
      <c r="O2049" s="40"/>
      <c r="P2049" s="7"/>
      <c r="Q2049" s="8"/>
    </row>
    <row r="2050" spans="1:17" s="9" customFormat="1" x14ac:dyDescent="0.25">
      <c r="A2050" s="1"/>
      <c r="B2050" s="41" t="s">
        <v>9</v>
      </c>
      <c r="C2050" s="42">
        <f>+'[1]PRESUPUESTO REFERENCIAL'!B1148</f>
        <v>1025</v>
      </c>
      <c r="D2050" s="43"/>
      <c r="E2050" s="41" t="s">
        <v>10</v>
      </c>
      <c r="F2050" s="44" t="str">
        <f>+'[1]PRESUPUESTO REFERENCIAL'!D1148</f>
        <v>u</v>
      </c>
      <c r="G2050" s="45"/>
      <c r="H2050" s="46" t="s">
        <v>11</v>
      </c>
      <c r="I2050" s="47">
        <v>5</v>
      </c>
      <c r="J2050" s="37"/>
      <c r="K2050" s="48"/>
      <c r="L2050" s="49"/>
      <c r="M2050" s="49"/>
      <c r="N2050" s="49"/>
      <c r="O2050" s="50"/>
      <c r="P2050" s="7"/>
      <c r="Q2050" s="8"/>
    </row>
    <row r="2051" spans="1:17" s="9" customFormat="1" ht="15.75" thickBot="1" x14ac:dyDescent="0.3">
      <c r="A2051" s="1"/>
      <c r="B2051" s="51" t="s">
        <v>12</v>
      </c>
      <c r="C2051" s="52" t="str">
        <f>+'[1]PRESUPUESTO REFERENCIAL'!C1148</f>
        <v>CAJA DE DISTRIBUCION IP 68 COMPLETA CON SPLITTER 1:16</v>
      </c>
      <c r="D2051" s="53"/>
      <c r="E2051" s="53"/>
      <c r="F2051" s="53"/>
      <c r="G2051" s="53"/>
      <c r="H2051" s="53"/>
      <c r="I2051" s="54"/>
      <c r="J2051" s="28"/>
      <c r="K2051" s="55"/>
      <c r="L2051" s="56"/>
      <c r="M2051" s="56"/>
      <c r="N2051" s="56"/>
      <c r="O2051" s="57"/>
      <c r="P2051" s="7"/>
      <c r="Q2051" s="8"/>
    </row>
    <row r="2052" spans="1:17" s="9" customFormat="1" ht="16.5" customHeight="1" thickTop="1" thickBot="1" x14ac:dyDescent="0.3">
      <c r="A2052" s="1"/>
      <c r="B2052" s="58" t="s">
        <v>13</v>
      </c>
      <c r="C2052" s="59"/>
      <c r="D2052" s="59"/>
      <c r="E2052" s="59"/>
      <c r="F2052" s="59"/>
      <c r="G2052" s="59"/>
      <c r="H2052" s="59"/>
      <c r="I2052" s="59"/>
      <c r="J2052" s="60"/>
      <c r="K2052" s="61" t="s">
        <v>14</v>
      </c>
      <c r="L2052" s="61" t="s">
        <v>15</v>
      </c>
      <c r="M2052" s="61" t="s">
        <v>16</v>
      </c>
      <c r="N2052" s="61" t="s">
        <v>17</v>
      </c>
      <c r="O2052" s="61" t="s">
        <v>18</v>
      </c>
      <c r="P2052" s="7"/>
      <c r="Q2052" s="8"/>
    </row>
    <row r="2053" spans="1:17" s="9" customFormat="1" ht="22.5" thickTop="1" thickBot="1" x14ac:dyDescent="0.3">
      <c r="A2053" s="1"/>
      <c r="B2053" s="62" t="s">
        <v>19</v>
      </c>
      <c r="C2053" s="62"/>
      <c r="D2053" s="62"/>
      <c r="E2053" s="63" t="s">
        <v>20</v>
      </c>
      <c r="F2053" s="63" t="s">
        <v>21</v>
      </c>
      <c r="G2053" s="63" t="s">
        <v>22</v>
      </c>
      <c r="H2053" s="63" t="s">
        <v>23</v>
      </c>
      <c r="I2053" s="63" t="s">
        <v>24</v>
      </c>
      <c r="J2053" s="64"/>
      <c r="K2053" s="61"/>
      <c r="L2053" s="61"/>
      <c r="M2053" s="61"/>
      <c r="N2053" s="61"/>
      <c r="O2053" s="61"/>
      <c r="P2053" s="7">
        <f t="shared" ref="P2053" si="323">ROW(A2054)+65</f>
        <v>2119</v>
      </c>
      <c r="Q2053" s="8"/>
    </row>
    <row r="2054" spans="1:17" s="9" customFormat="1" ht="16.5" customHeight="1" thickTop="1" thickBot="1" x14ac:dyDescent="0.3">
      <c r="A2054" s="1" t="s">
        <v>25</v>
      </c>
      <c r="B2054" s="65" t="str">
        <f>INDEX([1]EQUIPOS!$A$3:$I$326,MATCH('APUS2 (1001 - 1053)'!A2054,[1]EQUIPOS!$A$3:$A$326,0),2)</f>
        <v>HERRAMIENTA MENOR (5% MO)</v>
      </c>
      <c r="C2054" s="66"/>
      <c r="D2054" s="67"/>
      <c r="E2054" s="68" t="s">
        <v>26</v>
      </c>
      <c r="F2054" s="68">
        <v>0.05</v>
      </c>
      <c r="G2054" s="68" t="s">
        <v>27</v>
      </c>
      <c r="H2054" s="68" t="s">
        <v>26</v>
      </c>
      <c r="I2054" s="69">
        <f>(I2083*5%)</f>
        <v>4.5050000000000008</v>
      </c>
      <c r="J2054" s="64"/>
      <c r="K2054" s="70">
        <f>((I2054*100%)/$I$2119)</f>
        <v>2.8137784578870118E-2</v>
      </c>
      <c r="L2054" s="71">
        <f>INDEX([1]EQUIPOS!$A$3:$I$326,MATCH('APUS2 (1001 - 1053)'!A2054,[1]EQUIPOS!$A$3:$A$326,0),6)</f>
        <v>4292100117</v>
      </c>
      <c r="M2054" s="72" t="str">
        <f>INDEX([1]EQUIPOS!$A$3:$I$326,MATCH('APUS2 (1001 - 1053)'!A2054,[1]EQUIPOS!$A$3:$A$326,0),7)</f>
        <v>NP</v>
      </c>
      <c r="N2054" s="73">
        <f>INDEX([1]EQUIPOS!$A$3:$I$326,MATCH('APUS2 (1001 - 1053)'!A2054,[1]EQUIPOS!$A$3:$A$326,0),8)</f>
        <v>0</v>
      </c>
      <c r="O2054" s="74">
        <f>INDEX([1]EQUIPOS!$A$3:$I$326,MATCH('APUS2 (1001 - 1053)'!A2054,[1]EQUIPOS!$A$3:$A$326,0),9)</f>
        <v>0</v>
      </c>
      <c r="P2054" s="7">
        <f t="shared" ref="P2054:P2055" si="324">+P2053+1</f>
        <v>2120</v>
      </c>
      <c r="Q2054" s="8">
        <f t="shared" ref="Q2054" si="325">IF($A2054=0," ",$P2053)</f>
        <v>2119</v>
      </c>
    </row>
    <row r="2055" spans="1:17" s="9" customFormat="1" ht="16.5" customHeight="1" thickTop="1" thickBot="1" x14ac:dyDescent="0.3">
      <c r="A2055" s="1" t="s">
        <v>75</v>
      </c>
      <c r="B2055" s="75" t="str">
        <f>INDEX([1]EQUIPOS!$A$3:$I$326,MATCH('APUS2 (1001 - 1053)'!A2055,[1]EQUIPOS!$A$3:$A$326,0),2)</f>
        <v>HERRAMIENTA ESPECIAL</v>
      </c>
      <c r="C2055" s="76"/>
      <c r="D2055" s="77"/>
      <c r="E2055" s="78">
        <v>2</v>
      </c>
      <c r="F2055" s="79">
        <f>INDEX([1]EQUIPOS!$A$3:$I$326,MATCH('APUS2 (1001 - 1053)'!A2055,[1]EQUIPOS!$A$3:$A$326,0),5)</f>
        <v>0.3</v>
      </c>
      <c r="G2055" s="79">
        <f>+E2055*F2055</f>
        <v>0.6</v>
      </c>
      <c r="H2055" s="80">
        <f>I2050</f>
        <v>5</v>
      </c>
      <c r="I2055" s="81">
        <f>(G2055*H2055)</f>
        <v>3</v>
      </c>
      <c r="J2055" s="64"/>
      <c r="K2055" s="70">
        <f t="shared" ref="K2055:K2056" si="326">((I2055*100%)/$I$2119)</f>
        <v>1.8737703382155458E-2</v>
      </c>
      <c r="L2055" s="82">
        <f>INDEX([1]EQUIPOS!$A$3:$I$326,MATCH('APUS2 (1001 - 1053)'!A2055,[1]EQUIPOS!$A$3:$A$326,0),6)</f>
        <v>4299217233</v>
      </c>
      <c r="M2055" s="83" t="str">
        <f>INDEX([1]EQUIPOS!$A$3:$I$326,MATCH('APUS2 (1001 - 1053)'!A2055,[1]EQUIPOS!$A$3:$A$326,0),7)</f>
        <v>NP</v>
      </c>
      <c r="N2055" s="84">
        <f>INDEX([1]EQUIPOS!$A$3:$I$326,MATCH('APUS2 (1001 - 1053)'!A2055,[1]EQUIPOS!$A$3:$A$326,0),8)</f>
        <v>0</v>
      </c>
      <c r="O2055" s="85">
        <f>INDEX([1]EQUIPOS!$A$3:$I$326,MATCH('APUS2 (1001 - 1053)'!A2055,[1]EQUIPOS!$A$3:$A$326,0),9)</f>
        <v>0</v>
      </c>
      <c r="P2055" s="7">
        <f t="shared" si="324"/>
        <v>2121</v>
      </c>
      <c r="Q2055" s="8">
        <f t="shared" ref="Q2055" si="327">+$Q2054</f>
        <v>2119</v>
      </c>
    </row>
    <row r="2056" spans="1:17" s="9" customFormat="1" ht="16.5" customHeight="1" thickTop="1" thickBot="1" x14ac:dyDescent="0.3">
      <c r="A2056" s="1" t="s">
        <v>76</v>
      </c>
      <c r="B2056" s="75" t="str">
        <f>INDEX([1]EQUIPOS!$A$3:$I$326,MATCH('APUS2 (1001 - 1053)'!A2056,[1]EQUIPOS!$A$3:$A$326,0),2)</f>
        <v>EQUIPO DE PROTECCION PERSONAL</v>
      </c>
      <c r="C2056" s="76"/>
      <c r="D2056" s="77"/>
      <c r="E2056" s="78">
        <v>5</v>
      </c>
      <c r="F2056" s="79">
        <f>INDEX([1]EQUIPOS!$A$3:$I$326,MATCH('APUS2 (1001 - 1053)'!A2056,[1]EQUIPOS!$A$3:$A$326,0),5)</f>
        <v>0.5</v>
      </c>
      <c r="G2056" s="79">
        <f t="shared" ref="G2056" si="328">+E2056*F2056</f>
        <v>2.5</v>
      </c>
      <c r="H2056" s="80">
        <f>I2050</f>
        <v>5</v>
      </c>
      <c r="I2056" s="81">
        <f>(G2056*H2056)</f>
        <v>12.5</v>
      </c>
      <c r="J2056" s="64"/>
      <c r="K2056" s="70">
        <f t="shared" si="326"/>
        <v>7.807376409231441E-2</v>
      </c>
      <c r="L2056" s="82">
        <f>INDEX([1]EQUIPOS!$A$3:$I$326,MATCH('APUS2 (1001 - 1053)'!A2056,[1]EQUIPOS!$A$3:$A$326,0),6)</f>
        <v>4817001110</v>
      </c>
      <c r="M2056" s="83" t="str">
        <f>INDEX([1]EQUIPOS!$A$3:$I$326,MATCH('APUS2 (1001 - 1053)'!A2056,[1]EQUIPOS!$A$3:$A$326,0),7)</f>
        <v>NP</v>
      </c>
      <c r="N2056" s="84">
        <f>INDEX([1]EQUIPOS!$A$3:$I$326,MATCH('APUS2 (1001 - 1053)'!A2056,[1]EQUIPOS!$A$3:$A$326,0),8)</f>
        <v>0</v>
      </c>
      <c r="O2056" s="85">
        <f>INDEX([1]EQUIPOS!$A$3:$I$326,MATCH('APUS2 (1001 - 1053)'!A2056,[1]EQUIPOS!$A$3:$A$326,0),9)</f>
        <v>0</v>
      </c>
      <c r="P2056" s="7">
        <f t="shared" si="321"/>
        <v>2122</v>
      </c>
      <c r="Q2056" s="8"/>
    </row>
    <row r="2057" spans="1:17" s="9" customFormat="1" ht="16.5" thickTop="1" thickBot="1" x14ac:dyDescent="0.3">
      <c r="A2057" s="1"/>
      <c r="B2057" s="75"/>
      <c r="C2057" s="76"/>
      <c r="D2057" s="77"/>
      <c r="E2057" s="78"/>
      <c r="F2057" s="79"/>
      <c r="G2057" s="79"/>
      <c r="H2057" s="80"/>
      <c r="I2057" s="81"/>
      <c r="J2057" s="64"/>
      <c r="K2057" s="70"/>
      <c r="L2057" s="82"/>
      <c r="M2057" s="83"/>
      <c r="N2057" s="84"/>
      <c r="O2057" s="85"/>
      <c r="P2057" s="7">
        <f t="shared" si="321"/>
        <v>2123</v>
      </c>
      <c r="Q2057" s="8"/>
    </row>
    <row r="2058" spans="1:17" s="9" customFormat="1" ht="16.5" thickTop="1" thickBot="1" x14ac:dyDescent="0.3">
      <c r="A2058" s="1"/>
      <c r="B2058" s="75"/>
      <c r="C2058" s="76"/>
      <c r="D2058" s="77"/>
      <c r="E2058" s="78"/>
      <c r="F2058" s="79"/>
      <c r="G2058" s="79"/>
      <c r="H2058" s="80"/>
      <c r="I2058" s="81"/>
      <c r="J2058" s="64"/>
      <c r="K2058" s="70"/>
      <c r="L2058" s="82"/>
      <c r="M2058" s="83"/>
      <c r="N2058" s="84"/>
      <c r="O2058" s="85"/>
      <c r="P2058" s="7">
        <f t="shared" si="321"/>
        <v>2124</v>
      </c>
      <c r="Q2058" s="8"/>
    </row>
    <row r="2059" spans="1:17" s="9" customFormat="1" ht="16.5" thickTop="1" thickBot="1" x14ac:dyDescent="0.3">
      <c r="A2059" s="1"/>
      <c r="B2059" s="75"/>
      <c r="C2059" s="76"/>
      <c r="D2059" s="77"/>
      <c r="E2059" s="78"/>
      <c r="F2059" s="79"/>
      <c r="G2059" s="86"/>
      <c r="H2059" s="80"/>
      <c r="I2059" s="81"/>
      <c r="J2059" s="64"/>
      <c r="K2059" s="87"/>
      <c r="L2059" s="82"/>
      <c r="M2059" s="83"/>
      <c r="N2059" s="84"/>
      <c r="O2059" s="85"/>
      <c r="P2059" s="7">
        <f t="shared" si="321"/>
        <v>2125</v>
      </c>
      <c r="Q2059" s="8"/>
    </row>
    <row r="2060" spans="1:17" s="9" customFormat="1" ht="16.5" thickTop="1" thickBot="1" x14ac:dyDescent="0.3">
      <c r="A2060" s="1"/>
      <c r="B2060" s="75"/>
      <c r="C2060" s="76"/>
      <c r="D2060" s="77"/>
      <c r="E2060" s="78"/>
      <c r="F2060" s="79"/>
      <c r="G2060" s="86"/>
      <c r="H2060" s="80"/>
      <c r="I2060" s="81"/>
      <c r="J2060" s="64"/>
      <c r="K2060" s="87"/>
      <c r="L2060" s="82"/>
      <c r="M2060" s="83"/>
      <c r="N2060" s="84"/>
      <c r="O2060" s="85"/>
      <c r="P2060" s="7">
        <f t="shared" si="321"/>
        <v>2126</v>
      </c>
      <c r="Q2060" s="8"/>
    </row>
    <row r="2061" spans="1:17" s="9" customFormat="1" ht="16.5" thickTop="1" thickBot="1" x14ac:dyDescent="0.3">
      <c r="A2061" s="1"/>
      <c r="B2061" s="75"/>
      <c r="C2061" s="76"/>
      <c r="D2061" s="77"/>
      <c r="E2061" s="78"/>
      <c r="F2061" s="79"/>
      <c r="G2061" s="86"/>
      <c r="H2061" s="80"/>
      <c r="I2061" s="81"/>
      <c r="J2061" s="64"/>
      <c r="K2061" s="87"/>
      <c r="L2061" s="82"/>
      <c r="M2061" s="83"/>
      <c r="N2061" s="84"/>
      <c r="O2061" s="85"/>
      <c r="P2061" s="7">
        <f t="shared" si="321"/>
        <v>2127</v>
      </c>
      <c r="Q2061" s="8"/>
    </row>
    <row r="2062" spans="1:17" s="9" customFormat="1" ht="16.5" thickTop="1" thickBot="1" x14ac:dyDescent="0.3">
      <c r="A2062" s="1"/>
      <c r="B2062" s="75"/>
      <c r="C2062" s="76"/>
      <c r="D2062" s="77"/>
      <c r="E2062" s="78"/>
      <c r="F2062" s="79"/>
      <c r="G2062" s="86"/>
      <c r="H2062" s="80"/>
      <c r="I2062" s="81"/>
      <c r="J2062" s="64"/>
      <c r="K2062" s="87"/>
      <c r="L2062" s="82"/>
      <c r="M2062" s="83"/>
      <c r="N2062" s="84"/>
      <c r="O2062" s="85"/>
      <c r="P2062" s="7">
        <f t="shared" si="321"/>
        <v>2128</v>
      </c>
      <c r="Q2062" s="8"/>
    </row>
    <row r="2063" spans="1:17" s="9" customFormat="1" ht="16.5" thickTop="1" thickBot="1" x14ac:dyDescent="0.3">
      <c r="A2063" s="1"/>
      <c r="B2063" s="75"/>
      <c r="C2063" s="76"/>
      <c r="D2063" s="77"/>
      <c r="E2063" s="78"/>
      <c r="F2063" s="79"/>
      <c r="G2063" s="86"/>
      <c r="H2063" s="80"/>
      <c r="I2063" s="81"/>
      <c r="J2063" s="64"/>
      <c r="K2063" s="87"/>
      <c r="L2063" s="82"/>
      <c r="M2063" s="83"/>
      <c r="N2063" s="84"/>
      <c r="O2063" s="85"/>
      <c r="P2063" s="7">
        <f t="shared" si="321"/>
        <v>2129</v>
      </c>
      <c r="Q2063" s="8"/>
    </row>
    <row r="2064" spans="1:17" s="9" customFormat="1" ht="16.5" thickTop="1" thickBot="1" x14ac:dyDescent="0.3">
      <c r="A2064" s="1"/>
      <c r="B2064" s="75"/>
      <c r="C2064" s="76"/>
      <c r="D2064" s="77"/>
      <c r="E2064" s="78"/>
      <c r="F2064" s="79"/>
      <c r="G2064" s="86"/>
      <c r="H2064" s="80"/>
      <c r="I2064" s="81"/>
      <c r="J2064" s="64"/>
      <c r="K2064" s="87"/>
      <c r="L2064" s="82"/>
      <c r="M2064" s="83"/>
      <c r="N2064" s="84"/>
      <c r="O2064" s="85"/>
      <c r="P2064" s="7">
        <f t="shared" si="321"/>
        <v>2130</v>
      </c>
      <c r="Q2064" s="8"/>
    </row>
    <row r="2065" spans="1:17" s="9" customFormat="1" ht="16.5" thickTop="1" thickBot="1" x14ac:dyDescent="0.3">
      <c r="A2065" s="1"/>
      <c r="B2065" s="75"/>
      <c r="C2065" s="76"/>
      <c r="D2065" s="77"/>
      <c r="E2065" s="78"/>
      <c r="F2065" s="79"/>
      <c r="G2065" s="86"/>
      <c r="H2065" s="80"/>
      <c r="I2065" s="81"/>
      <c r="J2065" s="64"/>
      <c r="K2065" s="87"/>
      <c r="L2065" s="82"/>
      <c r="M2065" s="83"/>
      <c r="N2065" s="84"/>
      <c r="O2065" s="85"/>
      <c r="P2065" s="7">
        <f t="shared" si="321"/>
        <v>2131</v>
      </c>
      <c r="Q2065" s="8"/>
    </row>
    <row r="2066" spans="1:17" s="9" customFormat="1" ht="16.5" thickTop="1" thickBot="1" x14ac:dyDescent="0.3">
      <c r="A2066" s="1"/>
      <c r="B2066" s="88"/>
      <c r="C2066" s="89"/>
      <c r="D2066" s="90"/>
      <c r="E2066" s="91"/>
      <c r="F2066" s="92"/>
      <c r="G2066" s="93"/>
      <c r="H2066" s="94"/>
      <c r="I2066" s="95"/>
      <c r="J2066" s="64"/>
      <c r="K2066" s="96"/>
      <c r="L2066" s="97"/>
      <c r="M2066" s="98"/>
      <c r="N2066" s="99"/>
      <c r="O2066" s="100"/>
      <c r="P2066" s="7">
        <f t="shared" si="321"/>
        <v>2132</v>
      </c>
      <c r="Q2066" s="8"/>
    </row>
    <row r="2067" spans="1:17" s="9" customFormat="1" ht="16.5" thickTop="1" thickBot="1" x14ac:dyDescent="0.3">
      <c r="A2067" s="1"/>
      <c r="B2067" s="101"/>
      <c r="C2067" s="101"/>
      <c r="D2067" s="101"/>
      <c r="E2067" s="101"/>
      <c r="F2067" s="101"/>
      <c r="G2067" s="101"/>
      <c r="H2067" s="102" t="s">
        <v>29</v>
      </c>
      <c r="I2067" s="103">
        <f>SUM(I2054:I2066)</f>
        <v>20.005000000000003</v>
      </c>
      <c r="J2067" s="104"/>
      <c r="K2067" s="105">
        <f>SUM(K2054:K2066)</f>
        <v>0.12494925205333998</v>
      </c>
      <c r="L2067" s="106"/>
      <c r="M2067" s="107"/>
      <c r="N2067" s="108"/>
      <c r="O2067" s="105">
        <f>SUM(O2054:O2066)</f>
        <v>0</v>
      </c>
      <c r="P2067" s="7">
        <f t="shared" si="321"/>
        <v>2133</v>
      </c>
      <c r="Q2067" s="8"/>
    </row>
    <row r="2068" spans="1:17" s="9" customFormat="1" ht="16.5" customHeight="1" thickTop="1" thickBot="1" x14ac:dyDescent="0.3">
      <c r="A2068" s="1"/>
      <c r="B2068" s="58" t="s">
        <v>30</v>
      </c>
      <c r="C2068" s="109"/>
      <c r="D2068" s="109"/>
      <c r="E2068" s="109"/>
      <c r="F2068" s="109"/>
      <c r="G2068" s="109"/>
      <c r="H2068" s="110"/>
      <c r="I2068" s="111"/>
      <c r="J2068" s="60"/>
      <c r="K2068" s="61" t="s">
        <v>14</v>
      </c>
      <c r="L2068" s="61" t="s">
        <v>15</v>
      </c>
      <c r="M2068" s="61" t="s">
        <v>16</v>
      </c>
      <c r="N2068" s="61" t="s">
        <v>17</v>
      </c>
      <c r="O2068" s="61" t="s">
        <v>18</v>
      </c>
      <c r="P2068" s="7">
        <f t="shared" si="321"/>
        <v>2134</v>
      </c>
      <c r="Q2068" s="8"/>
    </row>
    <row r="2069" spans="1:17" s="9" customFormat="1" ht="22.5" customHeight="1" thickTop="1" thickBot="1" x14ac:dyDescent="0.3">
      <c r="A2069" s="1"/>
      <c r="B2069" s="112" t="s">
        <v>31</v>
      </c>
      <c r="C2069" s="113"/>
      <c r="D2069" s="114"/>
      <c r="E2069" s="115" t="s">
        <v>20</v>
      </c>
      <c r="F2069" s="115" t="s">
        <v>32</v>
      </c>
      <c r="G2069" s="63" t="s">
        <v>33</v>
      </c>
      <c r="H2069" s="116" t="s">
        <v>23</v>
      </c>
      <c r="I2069" s="116" t="s">
        <v>34</v>
      </c>
      <c r="J2069" s="28"/>
      <c r="K2069" s="61"/>
      <c r="L2069" s="61"/>
      <c r="M2069" s="61"/>
      <c r="N2069" s="61"/>
      <c r="O2069" s="61"/>
      <c r="P2069" s="7">
        <f t="shared" si="321"/>
        <v>2135</v>
      </c>
      <c r="Q2069" s="8"/>
    </row>
    <row r="2070" spans="1:17" s="9" customFormat="1" ht="16.5" customHeight="1" thickTop="1" thickBot="1" x14ac:dyDescent="0.3">
      <c r="A2070" s="1" t="s">
        <v>38</v>
      </c>
      <c r="B2070" s="65" t="str">
        <f>INDEX([1]SUELDOS!$B$3:$O$294,MATCH('APUS2 (1001 - 1053)'!A2070,[1]SUELDOS!$B$3:$B$294,0),2)</f>
        <v>PEON</v>
      </c>
      <c r="C2070" s="66"/>
      <c r="D2070" s="67"/>
      <c r="E2070" s="68">
        <v>1</v>
      </c>
      <c r="F2070" s="68">
        <f>INDEX([1]SUELDOS!$B$3:$O$294,MATCH('APUS2 (1001 - 1053)'!A2070,[1]SUELDOS!$B$3:$B$294,0),10)</f>
        <v>4.2300000000000004</v>
      </c>
      <c r="G2070" s="79">
        <f t="shared" ref="G2070:G2073" si="329">+E2070*F2070</f>
        <v>4.2300000000000004</v>
      </c>
      <c r="H2070" s="69">
        <f>I2050</f>
        <v>5</v>
      </c>
      <c r="I2070" s="81">
        <f t="shared" ref="I2070:I2073" si="330">(G2070*H2070)</f>
        <v>21.150000000000002</v>
      </c>
      <c r="J2070" s="64"/>
      <c r="K2070" s="70">
        <f t="shared" ref="K2070:K2073" si="331">((I2070*100%)/$I$2119)</f>
        <v>0.132100808844196</v>
      </c>
      <c r="L2070" s="117">
        <f>INDEX([1]SUELDOS!$B$3:$O$294,MATCH('APUS2 (1001 - 1053)'!A2070,[1]SUELDOS!$B$3:$B$294,0),11)</f>
        <v>851230012</v>
      </c>
      <c r="M2070" s="118" t="str">
        <f>INDEX([1]SUELDOS!$B$3:$O$294,MATCH('APUS2 (1001 - 1053)'!A2070,[1]SUELDOS!$B$3:$B$294,0),12)</f>
        <v>NP</v>
      </c>
      <c r="N2070" s="119">
        <f>INDEX([1]SUELDOS!$B$3:$O$294,MATCH('APUS2 (1001 - 1053)'!A2070,[1]SUELDOS!$B$3:$B$294,0),13)</f>
        <v>0</v>
      </c>
      <c r="O2070" s="120">
        <f>INDEX([1]SUELDOS!$B$3:$O$294,MATCH('APUS2 (1001 - 1053)'!A2070,[1]SUELDOS!$B$3:$B$294,0),14)</f>
        <v>0</v>
      </c>
      <c r="P2070" s="7">
        <f t="shared" si="321"/>
        <v>2136</v>
      </c>
      <c r="Q2070" s="8">
        <f t="shared" ref="Q2070" si="332">+Q2054</f>
        <v>2119</v>
      </c>
    </row>
    <row r="2071" spans="1:17" s="9" customFormat="1" ht="16.5" customHeight="1" thickTop="1" thickBot="1" x14ac:dyDescent="0.3">
      <c r="A2071" s="1" t="s">
        <v>35</v>
      </c>
      <c r="B2071" s="75" t="str">
        <f>INDEX([1]SUELDOS!$B$3:$O$294,MATCH('APUS2 (1001 - 1053)'!A2071,[1]SUELDOS!$B$3:$B$294,0),2)</f>
        <v xml:space="preserve">ELECTRICISTA O INSTALADOR DE REVESTIMIENTO EN GENERAL </v>
      </c>
      <c r="C2071" s="76"/>
      <c r="D2071" s="77"/>
      <c r="E2071" s="79">
        <v>1</v>
      </c>
      <c r="F2071" s="79">
        <f>INDEX([1]SUELDOS!$B$3:$O$294,MATCH('APUS2 (1001 - 1053)'!A2071,[1]SUELDOS!$B$3:$B$294,0),10)</f>
        <v>4.28</v>
      </c>
      <c r="G2071" s="79">
        <f t="shared" si="329"/>
        <v>4.28</v>
      </c>
      <c r="H2071" s="80">
        <f>I2050</f>
        <v>5</v>
      </c>
      <c r="I2071" s="81">
        <f t="shared" si="330"/>
        <v>21.400000000000002</v>
      </c>
      <c r="J2071" s="64"/>
      <c r="K2071" s="70">
        <f t="shared" si="331"/>
        <v>0.13366228412604228</v>
      </c>
      <c r="L2071" s="82">
        <f>INDEX([1]SUELDOS!$B$3:$O$294,MATCH('APUS2 (1001 - 1053)'!A2071,[1]SUELDOS!$B$3:$B$294,0),11)</f>
        <v>546110012</v>
      </c>
      <c r="M2071" s="82" t="str">
        <f>INDEX([1]SUELDOS!$B$3:$O$294,MATCH('APUS2 (1001 - 1053)'!A2071,[1]SUELDOS!$B$3:$B$294,0),12)</f>
        <v>NP</v>
      </c>
      <c r="N2071" s="121">
        <f>INDEX([1]SUELDOS!$B$3:$O$294,MATCH('APUS2 (1001 - 1053)'!A2071,[1]SUELDOS!$B$3:$B$294,0),13)</f>
        <v>0</v>
      </c>
      <c r="O2071" s="85">
        <f>INDEX([1]SUELDOS!$B$3:$O$294,MATCH('APUS2 (1001 - 1053)'!A2071,[1]SUELDOS!$B$3:$B$294,0),14)</f>
        <v>0</v>
      </c>
      <c r="P2071" s="7">
        <f t="shared" si="321"/>
        <v>2137</v>
      </c>
      <c r="Q2071" s="8"/>
    </row>
    <row r="2072" spans="1:17" s="9" customFormat="1" ht="16.5" thickTop="1" thickBot="1" x14ac:dyDescent="0.3">
      <c r="A2072" s="1" t="s">
        <v>36</v>
      </c>
      <c r="B2072" s="75" t="str">
        <f>INDEX([1]SUELDOS!$B$3:$O$294,MATCH('APUS2 (1001 - 1053)'!A2072,[1]SUELDOS!$B$3:$B$294,0),2)</f>
        <v>MAESTRO ELECTRICO/LINIERO/SUBESTACIONES</v>
      </c>
      <c r="C2072" s="76"/>
      <c r="D2072" s="77"/>
      <c r="E2072" s="79">
        <v>1</v>
      </c>
      <c r="F2072" s="79">
        <f>INDEX([1]SUELDOS!$B$3:$O$294,MATCH('APUS2 (1001 - 1053)'!A2072,[1]SUELDOS!$B$3:$B$294,0),10)</f>
        <v>4.75</v>
      </c>
      <c r="G2072" s="79">
        <f t="shared" si="329"/>
        <v>4.75</v>
      </c>
      <c r="H2072" s="80">
        <f>I2050</f>
        <v>5</v>
      </c>
      <c r="I2072" s="81">
        <f t="shared" si="330"/>
        <v>23.75</v>
      </c>
      <c r="J2072" s="64"/>
      <c r="K2072" s="70">
        <f t="shared" si="331"/>
        <v>0.14834015177539739</v>
      </c>
      <c r="L2072" s="82">
        <f>INDEX([1]SUELDOS!$B$3:$O$294,MATCH('APUS2 (1001 - 1053)'!A2072,[1]SUELDOS!$B$3:$B$294,0),11)</f>
        <v>851230012</v>
      </c>
      <c r="M2072" s="82" t="str">
        <f>INDEX([1]SUELDOS!$B$3:$O$294,MATCH('APUS2 (1001 - 1053)'!A2072,[1]SUELDOS!$B$3:$B$294,0),12)</f>
        <v>NP</v>
      </c>
      <c r="N2072" s="121">
        <f>INDEX([1]SUELDOS!$B$3:$O$294,MATCH('APUS2 (1001 - 1053)'!A2072,[1]SUELDOS!$B$3:$B$294,0),13)</f>
        <v>0</v>
      </c>
      <c r="O2072" s="85">
        <f>INDEX([1]SUELDOS!$B$3:$O$294,MATCH('APUS2 (1001 - 1053)'!A2072,[1]SUELDOS!$B$3:$B$294,0),14)</f>
        <v>0</v>
      </c>
      <c r="P2072" s="7">
        <f t="shared" si="321"/>
        <v>2138</v>
      </c>
      <c r="Q2072" s="8"/>
    </row>
    <row r="2073" spans="1:17" s="9" customFormat="1" ht="16.5" customHeight="1" thickTop="1" thickBot="1" x14ac:dyDescent="0.3">
      <c r="A2073" s="1" t="s">
        <v>37</v>
      </c>
      <c r="B2073" s="75" t="str">
        <f>INDEX([1]SUELDOS!$B$3:$O$294,MATCH('APUS2 (1001 - 1053)'!A2073,[1]SUELDOS!$B$3:$B$294,0),2)</f>
        <v>SUPERVISOR ELECTRICO GENERAL / SUPERVISOR SANITARIO GENERAL</v>
      </c>
      <c r="C2073" s="76"/>
      <c r="D2073" s="77"/>
      <c r="E2073" s="79">
        <v>1</v>
      </c>
      <c r="F2073" s="79">
        <f>INDEX([1]SUELDOS!$B$3:$O$294,MATCH('APUS2 (1001 - 1053)'!A2073,[1]SUELDOS!$B$3:$B$294,0),10)</f>
        <v>4.76</v>
      </c>
      <c r="G2073" s="79">
        <f t="shared" si="329"/>
        <v>4.76</v>
      </c>
      <c r="H2073" s="80">
        <f>I2050</f>
        <v>5</v>
      </c>
      <c r="I2073" s="81">
        <f t="shared" si="330"/>
        <v>23.799999999999997</v>
      </c>
      <c r="J2073" s="64"/>
      <c r="K2073" s="70">
        <f t="shared" si="331"/>
        <v>0.14865244683176662</v>
      </c>
      <c r="L2073" s="82">
        <f>INDEX([1]SUELDOS!$B$3:$O$294,MATCH('APUS2 (1001 - 1053)'!A2073,[1]SUELDOS!$B$3:$B$294,0),11)</f>
        <v>851230012</v>
      </c>
      <c r="M2073" s="82" t="str">
        <f>INDEX([1]SUELDOS!$B$3:$O$294,MATCH('APUS2 (1001 - 1053)'!A2073,[1]SUELDOS!$B$3:$B$294,0),12)</f>
        <v>NP</v>
      </c>
      <c r="N2073" s="121">
        <f>INDEX([1]SUELDOS!$B$3:$O$294,MATCH('APUS2 (1001 - 1053)'!A2073,[1]SUELDOS!$B$3:$B$294,0),13)</f>
        <v>0</v>
      </c>
      <c r="O2073" s="85">
        <f>INDEX([1]SUELDOS!$B$3:$O$294,MATCH('APUS2 (1001 - 1053)'!A2073,[1]SUELDOS!$B$3:$B$294,0),14)</f>
        <v>0</v>
      </c>
      <c r="P2073" s="7">
        <f t="shared" si="321"/>
        <v>2139</v>
      </c>
      <c r="Q2073" s="8"/>
    </row>
    <row r="2074" spans="1:17" s="9" customFormat="1" ht="16.5" thickTop="1" thickBot="1" x14ac:dyDescent="0.3">
      <c r="A2074" s="1"/>
      <c r="B2074" s="75"/>
      <c r="C2074" s="76"/>
      <c r="D2074" s="77"/>
      <c r="E2074" s="79"/>
      <c r="F2074" s="79"/>
      <c r="G2074" s="79"/>
      <c r="H2074" s="80"/>
      <c r="I2074" s="81"/>
      <c r="J2074" s="64"/>
      <c r="K2074" s="70"/>
      <c r="L2074" s="82"/>
      <c r="M2074" s="82"/>
      <c r="N2074" s="121"/>
      <c r="O2074" s="85"/>
      <c r="P2074" s="7">
        <f t="shared" si="321"/>
        <v>2140</v>
      </c>
      <c r="Q2074" s="8"/>
    </row>
    <row r="2075" spans="1:17" s="9" customFormat="1" ht="16.5" thickTop="1" thickBot="1" x14ac:dyDescent="0.3">
      <c r="A2075" s="1"/>
      <c r="B2075" s="75"/>
      <c r="C2075" s="76"/>
      <c r="D2075" s="77"/>
      <c r="E2075" s="79"/>
      <c r="F2075" s="79"/>
      <c r="G2075" s="79"/>
      <c r="H2075" s="80"/>
      <c r="I2075" s="81"/>
      <c r="J2075" s="64"/>
      <c r="K2075" s="70"/>
      <c r="L2075" s="82"/>
      <c r="M2075" s="82"/>
      <c r="N2075" s="121"/>
      <c r="O2075" s="85"/>
      <c r="P2075" s="7">
        <f t="shared" si="321"/>
        <v>2141</v>
      </c>
      <c r="Q2075" s="8"/>
    </row>
    <row r="2076" spans="1:17" s="9" customFormat="1" ht="16.5" thickTop="1" thickBot="1" x14ac:dyDescent="0.3">
      <c r="A2076" s="1"/>
      <c r="B2076" s="75"/>
      <c r="C2076" s="76"/>
      <c r="D2076" s="77"/>
      <c r="E2076" s="78"/>
      <c r="F2076" s="79"/>
      <c r="G2076" s="79"/>
      <c r="H2076" s="80"/>
      <c r="I2076" s="81"/>
      <c r="J2076" s="64"/>
      <c r="K2076" s="70"/>
      <c r="L2076" s="82"/>
      <c r="M2076" s="82"/>
      <c r="N2076" s="121"/>
      <c r="O2076" s="85"/>
      <c r="P2076" s="7">
        <f t="shared" ref="P2076:P2125" si="333">+P2075+1</f>
        <v>2142</v>
      </c>
      <c r="Q2076" s="8"/>
    </row>
    <row r="2077" spans="1:17" s="9" customFormat="1" ht="16.5" thickTop="1" thickBot="1" x14ac:dyDescent="0.3">
      <c r="A2077" s="1"/>
      <c r="B2077" s="75"/>
      <c r="C2077" s="76"/>
      <c r="D2077" s="77"/>
      <c r="E2077" s="78"/>
      <c r="F2077" s="79"/>
      <c r="G2077" s="79"/>
      <c r="H2077" s="80"/>
      <c r="I2077" s="81"/>
      <c r="J2077" s="64"/>
      <c r="K2077" s="87"/>
      <c r="L2077" s="82"/>
      <c r="M2077" s="82"/>
      <c r="N2077" s="121"/>
      <c r="O2077" s="85"/>
      <c r="P2077" s="7">
        <f t="shared" si="333"/>
        <v>2143</v>
      </c>
      <c r="Q2077" s="8"/>
    </row>
    <row r="2078" spans="1:17" s="9" customFormat="1" ht="16.5" thickTop="1" thickBot="1" x14ac:dyDescent="0.3">
      <c r="A2078" s="1"/>
      <c r="B2078" s="75"/>
      <c r="C2078" s="76"/>
      <c r="D2078" s="77"/>
      <c r="E2078" s="78"/>
      <c r="F2078" s="79"/>
      <c r="G2078" s="79"/>
      <c r="H2078" s="80"/>
      <c r="I2078" s="81"/>
      <c r="J2078" s="64"/>
      <c r="K2078" s="87"/>
      <c r="L2078" s="82"/>
      <c r="M2078" s="82"/>
      <c r="N2078" s="121"/>
      <c r="O2078" s="85"/>
      <c r="P2078" s="7">
        <f t="shared" si="333"/>
        <v>2144</v>
      </c>
      <c r="Q2078" s="8"/>
    </row>
    <row r="2079" spans="1:17" s="9" customFormat="1" ht="16.5" thickTop="1" thickBot="1" x14ac:dyDescent="0.3">
      <c r="A2079" s="1"/>
      <c r="B2079" s="75"/>
      <c r="C2079" s="76"/>
      <c r="D2079" s="77"/>
      <c r="E2079" s="78"/>
      <c r="F2079" s="79"/>
      <c r="G2079" s="79"/>
      <c r="H2079" s="80"/>
      <c r="I2079" s="81"/>
      <c r="J2079" s="64"/>
      <c r="K2079" s="87"/>
      <c r="L2079" s="82"/>
      <c r="M2079" s="82"/>
      <c r="N2079" s="121"/>
      <c r="O2079" s="85"/>
      <c r="P2079" s="7">
        <f t="shared" si="333"/>
        <v>2145</v>
      </c>
      <c r="Q2079" s="8"/>
    </row>
    <row r="2080" spans="1:17" s="9" customFormat="1" ht="16.5" thickTop="1" thickBot="1" x14ac:dyDescent="0.3">
      <c r="A2080" s="1"/>
      <c r="B2080" s="75"/>
      <c r="C2080" s="76"/>
      <c r="D2080" s="77"/>
      <c r="E2080" s="78"/>
      <c r="F2080" s="79"/>
      <c r="G2080" s="79"/>
      <c r="H2080" s="80"/>
      <c r="I2080" s="81"/>
      <c r="J2080" s="64"/>
      <c r="K2080" s="87"/>
      <c r="L2080" s="82"/>
      <c r="M2080" s="82"/>
      <c r="N2080" s="121"/>
      <c r="O2080" s="85"/>
      <c r="P2080" s="7">
        <f t="shared" si="333"/>
        <v>2146</v>
      </c>
      <c r="Q2080" s="8"/>
    </row>
    <row r="2081" spans="1:17" s="9" customFormat="1" ht="16.5" thickTop="1" thickBot="1" x14ac:dyDescent="0.3">
      <c r="A2081" s="1"/>
      <c r="B2081" s="75"/>
      <c r="C2081" s="76"/>
      <c r="D2081" s="77"/>
      <c r="E2081" s="78"/>
      <c r="F2081" s="79"/>
      <c r="G2081" s="79"/>
      <c r="H2081" s="80"/>
      <c r="I2081" s="81"/>
      <c r="J2081" s="64"/>
      <c r="K2081" s="87"/>
      <c r="L2081" s="82"/>
      <c r="M2081" s="82"/>
      <c r="N2081" s="121"/>
      <c r="O2081" s="85"/>
      <c r="P2081" s="7">
        <f t="shared" si="333"/>
        <v>2147</v>
      </c>
      <c r="Q2081" s="8"/>
    </row>
    <row r="2082" spans="1:17" s="9" customFormat="1" ht="16.5" thickTop="1" thickBot="1" x14ac:dyDescent="0.3">
      <c r="A2082" s="1"/>
      <c r="B2082" s="122" t="s">
        <v>26</v>
      </c>
      <c r="C2082" s="123"/>
      <c r="D2082" s="124"/>
      <c r="E2082" s="91" t="s">
        <v>26</v>
      </c>
      <c r="F2082" s="125" t="s">
        <v>26</v>
      </c>
      <c r="G2082" s="126" t="s">
        <v>26</v>
      </c>
      <c r="H2082" s="94" t="s">
        <v>26</v>
      </c>
      <c r="I2082" s="127" t="s">
        <v>26</v>
      </c>
      <c r="J2082" s="64"/>
      <c r="K2082" s="96" t="s">
        <v>26</v>
      </c>
      <c r="L2082" s="97" t="s">
        <v>26</v>
      </c>
      <c r="M2082" s="98" t="s">
        <v>26</v>
      </c>
      <c r="N2082" s="99" t="s">
        <v>26</v>
      </c>
      <c r="O2082" s="100" t="s">
        <v>26</v>
      </c>
      <c r="P2082" s="7">
        <f t="shared" si="333"/>
        <v>2148</v>
      </c>
      <c r="Q2082" s="8"/>
    </row>
    <row r="2083" spans="1:17" s="9" customFormat="1" ht="16.5" thickTop="1" thickBot="1" x14ac:dyDescent="0.3">
      <c r="A2083" s="1"/>
      <c r="B2083" s="101"/>
      <c r="C2083" s="101"/>
      <c r="D2083" s="101"/>
      <c r="E2083" s="101"/>
      <c r="F2083" s="101"/>
      <c r="G2083" s="101"/>
      <c r="H2083" s="128" t="s">
        <v>39</v>
      </c>
      <c r="I2083" s="103">
        <f>SUM(I2070:I2082)</f>
        <v>90.100000000000009</v>
      </c>
      <c r="J2083" s="104"/>
      <c r="K2083" s="105">
        <f>SUM(K2070:K2082)</f>
        <v>0.56275569157740224</v>
      </c>
      <c r="L2083" s="106"/>
      <c r="M2083" s="107"/>
      <c r="N2083" s="108"/>
      <c r="O2083" s="105">
        <f>SUM(O2070:O2082)</f>
        <v>0</v>
      </c>
      <c r="P2083" s="7">
        <f t="shared" si="333"/>
        <v>2149</v>
      </c>
      <c r="Q2083" s="8"/>
    </row>
    <row r="2084" spans="1:17" s="9" customFormat="1" ht="16.5" customHeight="1" thickTop="1" thickBot="1" x14ac:dyDescent="0.3">
      <c r="A2084" s="1"/>
      <c r="B2084" s="58" t="s">
        <v>40</v>
      </c>
      <c r="C2084" s="109"/>
      <c r="D2084" s="109"/>
      <c r="E2084" s="109"/>
      <c r="F2084" s="109"/>
      <c r="G2084" s="109"/>
      <c r="H2084" s="110"/>
      <c r="I2084" s="111"/>
      <c r="J2084" s="60"/>
      <c r="K2084" s="61" t="s">
        <v>14</v>
      </c>
      <c r="L2084" s="61" t="s">
        <v>15</v>
      </c>
      <c r="M2084" s="61" t="s">
        <v>16</v>
      </c>
      <c r="N2084" s="61" t="s">
        <v>17</v>
      </c>
      <c r="O2084" s="61" t="s">
        <v>18</v>
      </c>
      <c r="P2084" s="7">
        <f t="shared" si="333"/>
        <v>2150</v>
      </c>
      <c r="Q2084" s="8"/>
    </row>
    <row r="2085" spans="1:17" s="9" customFormat="1" ht="22.5" thickTop="1" thickBot="1" x14ac:dyDescent="0.3">
      <c r="A2085" s="1"/>
      <c r="B2085" s="112" t="s">
        <v>41</v>
      </c>
      <c r="C2085" s="113"/>
      <c r="D2085" s="113"/>
      <c r="E2085" s="114"/>
      <c r="F2085" s="63" t="s">
        <v>42</v>
      </c>
      <c r="G2085" s="63" t="s">
        <v>20</v>
      </c>
      <c r="H2085" s="63" t="s">
        <v>34</v>
      </c>
      <c r="I2085" s="63" t="s">
        <v>24</v>
      </c>
      <c r="J2085" s="28"/>
      <c r="K2085" s="61"/>
      <c r="L2085" s="61"/>
      <c r="M2085" s="61"/>
      <c r="N2085" s="61"/>
      <c r="O2085" s="61"/>
      <c r="P2085" s="7">
        <f t="shared" si="333"/>
        <v>2151</v>
      </c>
      <c r="Q2085" s="8"/>
    </row>
    <row r="2086" spans="1:17" s="9" customFormat="1" ht="15.75" customHeight="1" thickTop="1" x14ac:dyDescent="0.25">
      <c r="A2086" s="1" t="s">
        <v>122</v>
      </c>
      <c r="B2086" s="129" t="str">
        <f>INDEX('[1]MATERIAL-TRANSPORTE'!$A$3:$K$1016,MATCH('APUS2 (1001 - 1053)'!A2086,'[1]MATERIAL-TRANSPORTE'!$A$3:$A$1016,0),2)</f>
        <v>CAJA DE DISTRIBUCION IP 68 COMPLETA CON SPLITTER 1:16</v>
      </c>
      <c r="C2086" s="130"/>
      <c r="D2086" s="130"/>
      <c r="E2086" s="131"/>
      <c r="F2086" s="132" t="str">
        <f>INDEX('[1]MATERIAL-TRANSPORTE'!$A$3:$K$1016,MATCH('APUS2 (1001 - 1053)'!A2086,'[1]MATERIAL-TRANSPORTE'!$A$3:$A$1016,0),6)</f>
        <v>u</v>
      </c>
      <c r="G2086" s="80">
        <v>1</v>
      </c>
      <c r="H2086" s="80">
        <f>INDEX('[1]MATERIAL-TRANSPORTE'!$A$3:$K$1016,MATCH('APUS2 (1001 - 1053)'!A2086,'[1]MATERIAL-TRANSPORTE'!$A$3:$A$1016,0),7)</f>
        <v>50</v>
      </c>
      <c r="I2086" s="81">
        <f>(G2086*H2086)</f>
        <v>50</v>
      </c>
      <c r="J2086" s="64"/>
      <c r="K2086" s="70">
        <f>((I2086*100%)/$I$2119)</f>
        <v>0.31229505636925764</v>
      </c>
      <c r="L2086" s="82" t="str">
        <f>INDEX('[1]MATERIAL-TRANSPORTE'!$A$3:$K$1016,MATCH('APUS2 (1001 - 1053)'!A2086,'[1]MATERIAL-TRANSPORTE'!$A$3:$A$1016,0),8)</f>
        <v>452500016</v>
      </c>
      <c r="M2086" s="83" t="str">
        <f>INDEX('[1]MATERIAL-TRANSPORTE'!$A$3:$K$1016,MATCH('APUS2 (1001 - 1053)'!A2086,'[1]MATERIAL-TRANSPORTE'!$A$3:$A$1016,0),9)</f>
        <v>NP</v>
      </c>
      <c r="N2086" s="84">
        <f>INDEX('[1]MATERIAL-TRANSPORTE'!$A$3:$K$1016,MATCH('APUS2 (1001 - 1053)'!A2086,'[1]MATERIAL-TRANSPORTE'!$A$3:$A$1016,0),10)</f>
        <v>0</v>
      </c>
      <c r="O2086" s="85">
        <f>INDEX('[1]MATERIAL-TRANSPORTE'!$A$3:$K$1016,MATCH('APUS2 (1001 - 1053)'!A2086,'[1]MATERIAL-TRANSPORTE'!$A$3:$A$1016,0),11)</f>
        <v>0</v>
      </c>
      <c r="P2086" s="7">
        <f t="shared" si="333"/>
        <v>2152</v>
      </c>
      <c r="Q2086" s="8">
        <f t="shared" ref="Q2086" si="334">+Q2070</f>
        <v>2119</v>
      </c>
    </row>
    <row r="2087" spans="1:17" s="9" customFormat="1" x14ac:dyDescent="0.25">
      <c r="A2087" s="1"/>
      <c r="B2087" s="129"/>
      <c r="C2087" s="130"/>
      <c r="D2087" s="130"/>
      <c r="E2087" s="131"/>
      <c r="F2087" s="132"/>
      <c r="G2087" s="80"/>
      <c r="H2087" s="80"/>
      <c r="I2087" s="81"/>
      <c r="J2087" s="64"/>
      <c r="K2087" s="87"/>
      <c r="L2087" s="82"/>
      <c r="M2087" s="83"/>
      <c r="N2087" s="84"/>
      <c r="O2087" s="85"/>
      <c r="P2087" s="7">
        <f t="shared" si="333"/>
        <v>2153</v>
      </c>
      <c r="Q2087" s="8"/>
    </row>
    <row r="2088" spans="1:17" s="9" customFormat="1" x14ac:dyDescent="0.25">
      <c r="A2088" s="1"/>
      <c r="B2088" s="129"/>
      <c r="C2088" s="130"/>
      <c r="D2088" s="130"/>
      <c r="E2088" s="131"/>
      <c r="F2088" s="132"/>
      <c r="G2088" s="80"/>
      <c r="H2088" s="80"/>
      <c r="I2088" s="81"/>
      <c r="J2088" s="64"/>
      <c r="K2088" s="87"/>
      <c r="L2088" s="82"/>
      <c r="M2088" s="83"/>
      <c r="N2088" s="84"/>
      <c r="O2088" s="85"/>
      <c r="P2088" s="7">
        <f t="shared" si="333"/>
        <v>2154</v>
      </c>
      <c r="Q2088" s="8"/>
    </row>
    <row r="2089" spans="1:17" s="9" customFormat="1" x14ac:dyDescent="0.25">
      <c r="A2089" s="1"/>
      <c r="B2089" s="129"/>
      <c r="C2089" s="130"/>
      <c r="D2089" s="130"/>
      <c r="E2089" s="131"/>
      <c r="F2089" s="132"/>
      <c r="G2089" s="80"/>
      <c r="H2089" s="80"/>
      <c r="I2089" s="81"/>
      <c r="J2089" s="64"/>
      <c r="K2089" s="87"/>
      <c r="L2089" s="82"/>
      <c r="M2089" s="83"/>
      <c r="N2089" s="84"/>
      <c r="O2089" s="85"/>
      <c r="P2089" s="7">
        <f t="shared" si="333"/>
        <v>2155</v>
      </c>
      <c r="Q2089" s="8"/>
    </row>
    <row r="2090" spans="1:17" s="9" customFormat="1" x14ac:dyDescent="0.25">
      <c r="A2090" s="1"/>
      <c r="B2090" s="129"/>
      <c r="C2090" s="130"/>
      <c r="D2090" s="130"/>
      <c r="E2090" s="131"/>
      <c r="F2090" s="132"/>
      <c r="G2090" s="80"/>
      <c r="H2090" s="80"/>
      <c r="I2090" s="81"/>
      <c r="J2090" s="64"/>
      <c r="K2090" s="87"/>
      <c r="L2090" s="82"/>
      <c r="M2090" s="83"/>
      <c r="N2090" s="84"/>
      <c r="O2090" s="85"/>
      <c r="P2090" s="7">
        <f t="shared" si="333"/>
        <v>2156</v>
      </c>
      <c r="Q2090" s="8"/>
    </row>
    <row r="2091" spans="1:17" s="9" customFormat="1" x14ac:dyDescent="0.25">
      <c r="A2091" s="1"/>
      <c r="B2091" s="129"/>
      <c r="C2091" s="130"/>
      <c r="D2091" s="130"/>
      <c r="E2091" s="131"/>
      <c r="F2091" s="132"/>
      <c r="G2091" s="80"/>
      <c r="H2091" s="80"/>
      <c r="I2091" s="81"/>
      <c r="J2091" s="64"/>
      <c r="K2091" s="87"/>
      <c r="L2091" s="82"/>
      <c r="M2091" s="83"/>
      <c r="N2091" s="84"/>
      <c r="O2091" s="85"/>
      <c r="P2091" s="7">
        <f t="shared" si="333"/>
        <v>2157</v>
      </c>
      <c r="Q2091" s="8"/>
    </row>
    <row r="2092" spans="1:17" s="9" customFormat="1" x14ac:dyDescent="0.25">
      <c r="A2092" s="1"/>
      <c r="B2092" s="129"/>
      <c r="C2092" s="130"/>
      <c r="D2092" s="130"/>
      <c r="E2092" s="131"/>
      <c r="F2092" s="132"/>
      <c r="G2092" s="80"/>
      <c r="H2092" s="80"/>
      <c r="I2092" s="81"/>
      <c r="J2092" s="64"/>
      <c r="K2092" s="87"/>
      <c r="L2092" s="82"/>
      <c r="M2092" s="83"/>
      <c r="N2092" s="84"/>
      <c r="O2092" s="85"/>
      <c r="P2092" s="7">
        <f t="shared" si="333"/>
        <v>2158</v>
      </c>
      <c r="Q2092" s="8"/>
    </row>
    <row r="2093" spans="1:17" s="9" customFormat="1" x14ac:dyDescent="0.25">
      <c r="A2093" s="1"/>
      <c r="B2093" s="129"/>
      <c r="C2093" s="130"/>
      <c r="D2093" s="130"/>
      <c r="E2093" s="131"/>
      <c r="F2093" s="132"/>
      <c r="G2093" s="80"/>
      <c r="H2093" s="80"/>
      <c r="I2093" s="81"/>
      <c r="J2093" s="64"/>
      <c r="K2093" s="87"/>
      <c r="L2093" s="82"/>
      <c r="M2093" s="83"/>
      <c r="N2093" s="84"/>
      <c r="O2093" s="85"/>
      <c r="P2093" s="7">
        <f t="shared" si="333"/>
        <v>2159</v>
      </c>
      <c r="Q2093" s="8"/>
    </row>
    <row r="2094" spans="1:17" s="9" customFormat="1" x14ac:dyDescent="0.25">
      <c r="A2094" s="1"/>
      <c r="B2094" s="129"/>
      <c r="C2094" s="130"/>
      <c r="D2094" s="130"/>
      <c r="E2094" s="131"/>
      <c r="F2094" s="132"/>
      <c r="G2094" s="80"/>
      <c r="H2094" s="80"/>
      <c r="I2094" s="81"/>
      <c r="J2094" s="64"/>
      <c r="K2094" s="87"/>
      <c r="L2094" s="82"/>
      <c r="M2094" s="83"/>
      <c r="N2094" s="84"/>
      <c r="O2094" s="85"/>
      <c r="P2094" s="7">
        <f t="shared" si="333"/>
        <v>2160</v>
      </c>
      <c r="Q2094" s="8"/>
    </row>
    <row r="2095" spans="1:17" s="9" customFormat="1" x14ac:dyDescent="0.25">
      <c r="A2095" s="1"/>
      <c r="B2095" s="129"/>
      <c r="C2095" s="130"/>
      <c r="D2095" s="130"/>
      <c r="E2095" s="131"/>
      <c r="F2095" s="132"/>
      <c r="G2095" s="80"/>
      <c r="H2095" s="80"/>
      <c r="I2095" s="81"/>
      <c r="J2095" s="64"/>
      <c r="K2095" s="87"/>
      <c r="L2095" s="82"/>
      <c r="M2095" s="83"/>
      <c r="N2095" s="84"/>
      <c r="O2095" s="85"/>
      <c r="P2095" s="7">
        <f t="shared" si="333"/>
        <v>2161</v>
      </c>
      <c r="Q2095" s="8"/>
    </row>
    <row r="2096" spans="1:17" s="9" customFormat="1" x14ac:dyDescent="0.25">
      <c r="A2096" s="1"/>
      <c r="B2096" s="129"/>
      <c r="C2096" s="130"/>
      <c r="D2096" s="130"/>
      <c r="E2096" s="131"/>
      <c r="F2096" s="132"/>
      <c r="G2096" s="80"/>
      <c r="H2096" s="80"/>
      <c r="I2096" s="81"/>
      <c r="J2096" s="64"/>
      <c r="K2096" s="87"/>
      <c r="L2096" s="82"/>
      <c r="M2096" s="83"/>
      <c r="N2096" s="84"/>
      <c r="O2096" s="85"/>
      <c r="P2096" s="7">
        <f t="shared" si="333"/>
        <v>2162</v>
      </c>
      <c r="Q2096" s="8"/>
    </row>
    <row r="2097" spans="1:17" s="9" customFormat="1" x14ac:dyDescent="0.25">
      <c r="A2097" s="1"/>
      <c r="B2097" s="129"/>
      <c r="C2097" s="130"/>
      <c r="D2097" s="130"/>
      <c r="E2097" s="131"/>
      <c r="F2097" s="132"/>
      <c r="G2097" s="80"/>
      <c r="H2097" s="80"/>
      <c r="I2097" s="81"/>
      <c r="J2097" s="64"/>
      <c r="K2097" s="87"/>
      <c r="L2097" s="82"/>
      <c r="M2097" s="83"/>
      <c r="N2097" s="84"/>
      <c r="O2097" s="85"/>
      <c r="P2097" s="7">
        <f t="shared" si="333"/>
        <v>2163</v>
      </c>
      <c r="Q2097" s="8"/>
    </row>
    <row r="2098" spans="1:17" s="9" customFormat="1" x14ac:dyDescent="0.25">
      <c r="A2098" s="1"/>
      <c r="B2098" s="129"/>
      <c r="C2098" s="130"/>
      <c r="D2098" s="130"/>
      <c r="E2098" s="131"/>
      <c r="F2098" s="132"/>
      <c r="G2098" s="80"/>
      <c r="H2098" s="80"/>
      <c r="I2098" s="81"/>
      <c r="J2098" s="64"/>
      <c r="K2098" s="87"/>
      <c r="L2098" s="82"/>
      <c r="M2098" s="83"/>
      <c r="N2098" s="84"/>
      <c r="O2098" s="85"/>
      <c r="P2098" s="7">
        <f t="shared" si="333"/>
        <v>2164</v>
      </c>
      <c r="Q2098" s="8"/>
    </row>
    <row r="2099" spans="1:17" s="9" customFormat="1" x14ac:dyDescent="0.25">
      <c r="A2099" s="1"/>
      <c r="B2099" s="129"/>
      <c r="C2099" s="130"/>
      <c r="D2099" s="130"/>
      <c r="E2099" s="131"/>
      <c r="F2099" s="132"/>
      <c r="G2099" s="80"/>
      <c r="H2099" s="80"/>
      <c r="I2099" s="81"/>
      <c r="J2099" s="64"/>
      <c r="K2099" s="87"/>
      <c r="L2099" s="82"/>
      <c r="M2099" s="83"/>
      <c r="N2099" s="84"/>
      <c r="O2099" s="85"/>
      <c r="P2099" s="7">
        <f t="shared" si="333"/>
        <v>2165</v>
      </c>
      <c r="Q2099" s="8"/>
    </row>
    <row r="2100" spans="1:17" s="9" customFormat="1" x14ac:dyDescent="0.25">
      <c r="A2100" s="1"/>
      <c r="B2100" s="129"/>
      <c r="C2100" s="130"/>
      <c r="D2100" s="130"/>
      <c r="E2100" s="131"/>
      <c r="F2100" s="132"/>
      <c r="G2100" s="80"/>
      <c r="H2100" s="80"/>
      <c r="I2100" s="81"/>
      <c r="J2100" s="64"/>
      <c r="K2100" s="87"/>
      <c r="L2100" s="82"/>
      <c r="M2100" s="83"/>
      <c r="N2100" s="84"/>
      <c r="O2100" s="85"/>
      <c r="P2100" s="7">
        <f t="shared" si="333"/>
        <v>2166</v>
      </c>
      <c r="Q2100" s="8"/>
    </row>
    <row r="2101" spans="1:17" s="9" customFormat="1" x14ac:dyDescent="0.25">
      <c r="A2101" s="1"/>
      <c r="B2101" s="129"/>
      <c r="C2101" s="130"/>
      <c r="D2101" s="130"/>
      <c r="E2101" s="131"/>
      <c r="F2101" s="132"/>
      <c r="G2101" s="80"/>
      <c r="H2101" s="80"/>
      <c r="I2101" s="81"/>
      <c r="J2101" s="64"/>
      <c r="K2101" s="87"/>
      <c r="L2101" s="82"/>
      <c r="M2101" s="83"/>
      <c r="N2101" s="84"/>
      <c r="O2101" s="85"/>
      <c r="P2101" s="7">
        <f t="shared" si="333"/>
        <v>2167</v>
      </c>
      <c r="Q2101" s="8"/>
    </row>
    <row r="2102" spans="1:17" s="9" customFormat="1" x14ac:dyDescent="0.25">
      <c r="A2102" s="1"/>
      <c r="B2102" s="129"/>
      <c r="C2102" s="130"/>
      <c r="D2102" s="130"/>
      <c r="E2102" s="131"/>
      <c r="F2102" s="132"/>
      <c r="G2102" s="80"/>
      <c r="H2102" s="80"/>
      <c r="I2102" s="81"/>
      <c r="J2102" s="64"/>
      <c r="K2102" s="87"/>
      <c r="L2102" s="82"/>
      <c r="M2102" s="83"/>
      <c r="N2102" s="84"/>
      <c r="O2102" s="85"/>
      <c r="P2102" s="7">
        <f t="shared" si="333"/>
        <v>2168</v>
      </c>
      <c r="Q2102" s="8"/>
    </row>
    <row r="2103" spans="1:17" s="9" customFormat="1" x14ac:dyDescent="0.25">
      <c r="A2103" s="1"/>
      <c r="B2103" s="129" t="s">
        <v>26</v>
      </c>
      <c r="C2103" s="130"/>
      <c r="D2103" s="130"/>
      <c r="E2103" s="131"/>
      <c r="F2103" s="132" t="s">
        <v>26</v>
      </c>
      <c r="G2103" s="80" t="s">
        <v>26</v>
      </c>
      <c r="H2103" s="80" t="s">
        <v>26</v>
      </c>
      <c r="I2103" s="81" t="s">
        <v>26</v>
      </c>
      <c r="J2103" s="64"/>
      <c r="K2103" s="87" t="s">
        <v>26</v>
      </c>
      <c r="L2103" s="82" t="s">
        <v>26</v>
      </c>
      <c r="M2103" s="83" t="s">
        <v>26</v>
      </c>
      <c r="N2103" s="84" t="s">
        <v>26</v>
      </c>
      <c r="O2103" s="85" t="s">
        <v>26</v>
      </c>
      <c r="P2103" s="7">
        <f t="shared" si="333"/>
        <v>2169</v>
      </c>
      <c r="Q2103" s="8"/>
    </row>
    <row r="2104" spans="1:17" s="9" customFormat="1" x14ac:dyDescent="0.25">
      <c r="A2104" s="1"/>
      <c r="B2104" s="129" t="s">
        <v>26</v>
      </c>
      <c r="C2104" s="130"/>
      <c r="D2104" s="130"/>
      <c r="E2104" s="131"/>
      <c r="F2104" s="132" t="s">
        <v>26</v>
      </c>
      <c r="G2104" s="80" t="s">
        <v>26</v>
      </c>
      <c r="H2104" s="80" t="s">
        <v>26</v>
      </c>
      <c r="I2104" s="81" t="s">
        <v>26</v>
      </c>
      <c r="J2104" s="64"/>
      <c r="K2104" s="87" t="s">
        <v>26</v>
      </c>
      <c r="L2104" s="82" t="s">
        <v>26</v>
      </c>
      <c r="M2104" s="83" t="s">
        <v>26</v>
      </c>
      <c r="N2104" s="84" t="s">
        <v>26</v>
      </c>
      <c r="O2104" s="85" t="s">
        <v>26</v>
      </c>
      <c r="P2104" s="7">
        <f t="shared" si="333"/>
        <v>2170</v>
      </c>
      <c r="Q2104" s="8"/>
    </row>
    <row r="2105" spans="1:17" s="9" customFormat="1" x14ac:dyDescent="0.25">
      <c r="A2105" s="1"/>
      <c r="B2105" s="129" t="s">
        <v>26</v>
      </c>
      <c r="C2105" s="130"/>
      <c r="D2105" s="130"/>
      <c r="E2105" s="131"/>
      <c r="F2105" s="132" t="s">
        <v>26</v>
      </c>
      <c r="G2105" s="80" t="s">
        <v>26</v>
      </c>
      <c r="H2105" s="80" t="s">
        <v>26</v>
      </c>
      <c r="I2105" s="81" t="s">
        <v>26</v>
      </c>
      <c r="J2105" s="64"/>
      <c r="K2105" s="87" t="s">
        <v>26</v>
      </c>
      <c r="L2105" s="82" t="s">
        <v>26</v>
      </c>
      <c r="M2105" s="83" t="s">
        <v>26</v>
      </c>
      <c r="N2105" s="84" t="s">
        <v>26</v>
      </c>
      <c r="O2105" s="85" t="s">
        <v>26</v>
      </c>
      <c r="P2105" s="7">
        <f t="shared" si="333"/>
        <v>2171</v>
      </c>
      <c r="Q2105" s="8"/>
    </row>
    <row r="2106" spans="1:17" s="9" customFormat="1" x14ac:dyDescent="0.25">
      <c r="A2106" s="1"/>
      <c r="B2106" s="129" t="s">
        <v>26</v>
      </c>
      <c r="C2106" s="130"/>
      <c r="D2106" s="130"/>
      <c r="E2106" s="131"/>
      <c r="F2106" s="132" t="s">
        <v>26</v>
      </c>
      <c r="G2106" s="80" t="s">
        <v>26</v>
      </c>
      <c r="H2106" s="80" t="s">
        <v>26</v>
      </c>
      <c r="I2106" s="81" t="s">
        <v>26</v>
      </c>
      <c r="J2106" s="64"/>
      <c r="K2106" s="87" t="s">
        <v>26</v>
      </c>
      <c r="L2106" s="82" t="s">
        <v>26</v>
      </c>
      <c r="M2106" s="83" t="s">
        <v>26</v>
      </c>
      <c r="N2106" s="84" t="s">
        <v>26</v>
      </c>
      <c r="O2106" s="85" t="s">
        <v>26</v>
      </c>
      <c r="P2106" s="7">
        <f t="shared" si="333"/>
        <v>2172</v>
      </c>
      <c r="Q2106" s="8"/>
    </row>
    <row r="2107" spans="1:17" s="9" customFormat="1" x14ac:dyDescent="0.25">
      <c r="A2107" s="1"/>
      <c r="B2107" s="129" t="s">
        <v>26</v>
      </c>
      <c r="C2107" s="130"/>
      <c r="D2107" s="130"/>
      <c r="E2107" s="131"/>
      <c r="F2107" s="132" t="s">
        <v>26</v>
      </c>
      <c r="G2107" s="80" t="s">
        <v>26</v>
      </c>
      <c r="H2107" s="80" t="s">
        <v>26</v>
      </c>
      <c r="I2107" s="81" t="s">
        <v>26</v>
      </c>
      <c r="J2107" s="64"/>
      <c r="K2107" s="87" t="s">
        <v>26</v>
      </c>
      <c r="L2107" s="82" t="s">
        <v>26</v>
      </c>
      <c r="M2107" s="83" t="s">
        <v>26</v>
      </c>
      <c r="N2107" s="84" t="s">
        <v>26</v>
      </c>
      <c r="O2107" s="85" t="s">
        <v>26</v>
      </c>
      <c r="P2107" s="7">
        <f t="shared" si="333"/>
        <v>2173</v>
      </c>
      <c r="Q2107" s="8"/>
    </row>
    <row r="2108" spans="1:17" s="9" customFormat="1" x14ac:dyDescent="0.25">
      <c r="A2108" s="1"/>
      <c r="B2108" s="129" t="s">
        <v>26</v>
      </c>
      <c r="C2108" s="130"/>
      <c r="D2108" s="130"/>
      <c r="E2108" s="131"/>
      <c r="F2108" s="132" t="s">
        <v>26</v>
      </c>
      <c r="G2108" s="80" t="s">
        <v>26</v>
      </c>
      <c r="H2108" s="80" t="s">
        <v>26</v>
      </c>
      <c r="I2108" s="81" t="s">
        <v>26</v>
      </c>
      <c r="J2108" s="64"/>
      <c r="K2108" s="87" t="s">
        <v>26</v>
      </c>
      <c r="L2108" s="82" t="s">
        <v>26</v>
      </c>
      <c r="M2108" s="83" t="s">
        <v>26</v>
      </c>
      <c r="N2108" s="84" t="s">
        <v>26</v>
      </c>
      <c r="O2108" s="85" t="s">
        <v>26</v>
      </c>
      <c r="P2108" s="7">
        <f t="shared" si="333"/>
        <v>2174</v>
      </c>
      <c r="Q2108" s="8"/>
    </row>
    <row r="2109" spans="1:17" s="9" customFormat="1" x14ac:dyDescent="0.25">
      <c r="A2109" s="1"/>
      <c r="B2109" s="129" t="s">
        <v>26</v>
      </c>
      <c r="C2109" s="130"/>
      <c r="D2109" s="130"/>
      <c r="E2109" s="131"/>
      <c r="F2109" s="132" t="s">
        <v>26</v>
      </c>
      <c r="G2109" s="80" t="s">
        <v>26</v>
      </c>
      <c r="H2109" s="80" t="s">
        <v>26</v>
      </c>
      <c r="I2109" s="81" t="s">
        <v>26</v>
      </c>
      <c r="J2109" s="64"/>
      <c r="K2109" s="87" t="s">
        <v>26</v>
      </c>
      <c r="L2109" s="82" t="s">
        <v>26</v>
      </c>
      <c r="M2109" s="83" t="s">
        <v>26</v>
      </c>
      <c r="N2109" s="84" t="s">
        <v>26</v>
      </c>
      <c r="O2109" s="85" t="s">
        <v>26</v>
      </c>
      <c r="P2109" s="7">
        <f t="shared" si="333"/>
        <v>2175</v>
      </c>
      <c r="Q2109" s="8"/>
    </row>
    <row r="2110" spans="1:17" s="9" customFormat="1" x14ac:dyDescent="0.25">
      <c r="A2110" s="1"/>
      <c r="B2110" s="129" t="s">
        <v>26</v>
      </c>
      <c r="C2110" s="130"/>
      <c r="D2110" s="130"/>
      <c r="E2110" s="131"/>
      <c r="F2110" s="132" t="s">
        <v>26</v>
      </c>
      <c r="G2110" s="80" t="s">
        <v>26</v>
      </c>
      <c r="H2110" s="80" t="s">
        <v>26</v>
      </c>
      <c r="I2110" s="81" t="s">
        <v>26</v>
      </c>
      <c r="J2110" s="64"/>
      <c r="K2110" s="87" t="s">
        <v>26</v>
      </c>
      <c r="L2110" s="82" t="s">
        <v>26</v>
      </c>
      <c r="M2110" s="83" t="s">
        <v>26</v>
      </c>
      <c r="N2110" s="84" t="s">
        <v>26</v>
      </c>
      <c r="O2110" s="85" t="s">
        <v>26</v>
      </c>
      <c r="P2110" s="7">
        <f t="shared" si="333"/>
        <v>2176</v>
      </c>
      <c r="Q2110" s="8"/>
    </row>
    <row r="2111" spans="1:17" s="9" customFormat="1" ht="15.75" thickBot="1" x14ac:dyDescent="0.3">
      <c r="A2111" s="1"/>
      <c r="B2111" s="122" t="s">
        <v>26</v>
      </c>
      <c r="C2111" s="123"/>
      <c r="D2111" s="123"/>
      <c r="E2111" s="124"/>
      <c r="F2111" s="133" t="s">
        <v>26</v>
      </c>
      <c r="G2111" s="94" t="s">
        <v>26</v>
      </c>
      <c r="H2111" s="94" t="s">
        <v>26</v>
      </c>
      <c r="I2111" s="95" t="s">
        <v>26</v>
      </c>
      <c r="J2111" s="64"/>
      <c r="K2111" s="96" t="s">
        <v>26</v>
      </c>
      <c r="L2111" s="97" t="s">
        <v>26</v>
      </c>
      <c r="M2111" s="98" t="s">
        <v>26</v>
      </c>
      <c r="N2111" s="99" t="s">
        <v>26</v>
      </c>
      <c r="O2111" s="100" t="s">
        <v>26</v>
      </c>
      <c r="P2111" s="7">
        <f t="shared" si="333"/>
        <v>2177</v>
      </c>
      <c r="Q2111" s="8"/>
    </row>
    <row r="2112" spans="1:17" s="9" customFormat="1" ht="16.5" thickTop="1" thickBot="1" x14ac:dyDescent="0.3">
      <c r="A2112" s="1"/>
      <c r="B2112" s="101"/>
      <c r="C2112" s="101"/>
      <c r="D2112" s="101"/>
      <c r="E2112" s="101"/>
      <c r="F2112" s="101"/>
      <c r="G2112" s="101"/>
      <c r="H2112" s="128" t="s">
        <v>50</v>
      </c>
      <c r="I2112" s="103">
        <f>SUM(I2086:I2111)</f>
        <v>50</v>
      </c>
      <c r="J2112" s="104"/>
      <c r="K2112" s="105">
        <f>SUM(K2086:K2111)</f>
        <v>0.31229505636925764</v>
      </c>
      <c r="L2112" s="106"/>
      <c r="M2112" s="107"/>
      <c r="N2112" s="108"/>
      <c r="O2112" s="105">
        <f>SUM(O2086:O2111)</f>
        <v>0</v>
      </c>
      <c r="P2112" s="7">
        <f t="shared" si="333"/>
        <v>2178</v>
      </c>
      <c r="Q2112" s="8"/>
    </row>
    <row r="2113" spans="1:17" s="9" customFormat="1" ht="16.5" customHeight="1" thickTop="1" thickBot="1" x14ac:dyDescent="0.3">
      <c r="A2113" s="1"/>
      <c r="B2113" s="58" t="s">
        <v>51</v>
      </c>
      <c r="C2113" s="109"/>
      <c r="D2113" s="109"/>
      <c r="E2113" s="109"/>
      <c r="F2113" s="109"/>
      <c r="G2113" s="109"/>
      <c r="H2113" s="110"/>
      <c r="I2113" s="111"/>
      <c r="J2113" s="60"/>
      <c r="K2113" s="134" t="s">
        <v>14</v>
      </c>
      <c r="L2113" s="61" t="s">
        <v>15</v>
      </c>
      <c r="M2113" s="61" t="s">
        <v>16</v>
      </c>
      <c r="N2113" s="61" t="s">
        <v>17</v>
      </c>
      <c r="O2113" s="61" t="s">
        <v>18</v>
      </c>
      <c r="P2113" s="7">
        <f t="shared" si="333"/>
        <v>2179</v>
      </c>
      <c r="Q2113" s="8"/>
    </row>
    <row r="2114" spans="1:17" s="9" customFormat="1" ht="22.5" customHeight="1" thickTop="1" thickBot="1" x14ac:dyDescent="0.3">
      <c r="A2114" s="1"/>
      <c r="B2114" s="112" t="s">
        <v>52</v>
      </c>
      <c r="C2114" s="113"/>
      <c r="D2114" s="113"/>
      <c r="E2114" s="114"/>
      <c r="F2114" s="115" t="s">
        <v>42</v>
      </c>
      <c r="G2114" s="63" t="s">
        <v>20</v>
      </c>
      <c r="H2114" s="63" t="s">
        <v>34</v>
      </c>
      <c r="I2114" s="63" t="s">
        <v>34</v>
      </c>
      <c r="J2114" s="28"/>
      <c r="K2114" s="135"/>
      <c r="L2114" s="61"/>
      <c r="M2114" s="61"/>
      <c r="N2114" s="61"/>
      <c r="O2114" s="61"/>
      <c r="P2114" s="7">
        <f t="shared" si="333"/>
        <v>2180</v>
      </c>
      <c r="Q2114" s="8"/>
    </row>
    <row r="2115" spans="1:17" s="9" customFormat="1" ht="15.75" thickTop="1" x14ac:dyDescent="0.25">
      <c r="A2115" s="1"/>
      <c r="B2115" s="136"/>
      <c r="C2115" s="137"/>
      <c r="D2115" s="137"/>
      <c r="E2115" s="138"/>
      <c r="F2115" s="139"/>
      <c r="G2115" s="69"/>
      <c r="H2115" s="69"/>
      <c r="I2115" s="81"/>
      <c r="J2115" s="64"/>
      <c r="K2115" s="70"/>
      <c r="L2115" s="117"/>
      <c r="M2115" s="118"/>
      <c r="N2115" s="119"/>
      <c r="O2115" s="120"/>
      <c r="P2115" s="7">
        <f t="shared" si="333"/>
        <v>2181</v>
      </c>
      <c r="Q2115" s="8">
        <f t="shared" ref="Q2115" si="335">+Q2086</f>
        <v>2119</v>
      </c>
    </row>
    <row r="2116" spans="1:17" s="9" customFormat="1" ht="15.75" thickBot="1" x14ac:dyDescent="0.3">
      <c r="A2116" s="1"/>
      <c r="B2116" s="140" t="s">
        <v>26</v>
      </c>
      <c r="C2116" s="141"/>
      <c r="D2116" s="141"/>
      <c r="E2116" s="142"/>
      <c r="F2116" s="143">
        <v>0</v>
      </c>
      <c r="G2116" s="144" t="s">
        <v>26</v>
      </c>
      <c r="H2116" s="143">
        <v>0</v>
      </c>
      <c r="I2116" s="143">
        <v>0</v>
      </c>
      <c r="J2116" s="64"/>
      <c r="K2116" s="145" t="s">
        <v>26</v>
      </c>
      <c r="L2116" s="146" t="s">
        <v>26</v>
      </c>
      <c r="M2116" s="147" t="s">
        <v>26</v>
      </c>
      <c r="N2116" s="143">
        <v>0</v>
      </c>
      <c r="O2116" s="143">
        <v>0</v>
      </c>
      <c r="P2116" s="7">
        <f t="shared" si="333"/>
        <v>2182</v>
      </c>
      <c r="Q2116" s="8"/>
    </row>
    <row r="2117" spans="1:17" s="9" customFormat="1" ht="16.5" thickTop="1" thickBot="1" x14ac:dyDescent="0.3">
      <c r="A2117" s="1"/>
      <c r="B2117" s="101"/>
      <c r="C2117" s="101"/>
      <c r="D2117" s="101"/>
      <c r="E2117" s="101"/>
      <c r="F2117" s="101"/>
      <c r="G2117" s="101"/>
      <c r="H2117" s="128" t="s">
        <v>53</v>
      </c>
      <c r="I2117" s="103">
        <f>SUM(I2115:I2116)</f>
        <v>0</v>
      </c>
      <c r="J2117" s="28"/>
      <c r="K2117" s="148">
        <f>SUM(K2115:K2116)</f>
        <v>0</v>
      </c>
      <c r="L2117" s="149"/>
      <c r="M2117" s="150"/>
      <c r="N2117" s="151"/>
      <c r="O2117" s="148">
        <f>SUM(O2115:O2116)</f>
        <v>0</v>
      </c>
      <c r="P2117" s="7">
        <f t="shared" si="333"/>
        <v>2183</v>
      </c>
      <c r="Q2117" s="8"/>
    </row>
    <row r="2118" spans="1:17" s="9" customFormat="1" ht="16.5" thickTop="1" thickBot="1" x14ac:dyDescent="0.3">
      <c r="A2118" s="1"/>
      <c r="B2118" s="28"/>
      <c r="C2118" s="28"/>
      <c r="D2118" s="28"/>
      <c r="E2118" s="152"/>
      <c r="F2118" s="152"/>
      <c r="G2118" s="152"/>
      <c r="H2118" s="153"/>
      <c r="I2118" s="154"/>
      <c r="J2118" s="28"/>
      <c r="K2118" s="155"/>
      <c r="L2118" s="156"/>
      <c r="M2118" s="156"/>
      <c r="N2118" s="156"/>
      <c r="O2118" s="157"/>
      <c r="P2118" s="7">
        <f t="shared" si="333"/>
        <v>2184</v>
      </c>
      <c r="Q2118" s="8"/>
    </row>
    <row r="2119" spans="1:17" s="9" customFormat="1" ht="16.5" customHeight="1" thickTop="1" thickBot="1" x14ac:dyDescent="0.3">
      <c r="A2119" s="1"/>
      <c r="B2119" s="28"/>
      <c r="C2119" s="28"/>
      <c r="D2119" s="158"/>
      <c r="E2119" s="159" t="s">
        <v>54</v>
      </c>
      <c r="F2119" s="159"/>
      <c r="G2119" s="159"/>
      <c r="H2119" s="159"/>
      <c r="I2119" s="160">
        <f>I2067+I2083+I2112+I2117</f>
        <v>160.10500000000002</v>
      </c>
      <c r="J2119" s="28"/>
      <c r="K2119" s="161"/>
      <c r="L2119" s="162"/>
      <c r="M2119" s="162"/>
      <c r="N2119" s="162"/>
      <c r="O2119" s="163"/>
      <c r="P2119" s="7">
        <f t="shared" si="333"/>
        <v>2185</v>
      </c>
      <c r="Q2119" s="8"/>
    </row>
    <row r="2120" spans="1:17" s="9" customFormat="1" ht="16.5" thickTop="1" thickBot="1" x14ac:dyDescent="0.3">
      <c r="A2120" s="1"/>
      <c r="B2120" s="28"/>
      <c r="C2120" s="28"/>
      <c r="D2120" s="158"/>
      <c r="E2120" s="164" t="s">
        <v>55</v>
      </c>
      <c r="F2120" s="164"/>
      <c r="G2120" s="164"/>
      <c r="H2120" s="165">
        <v>0.2</v>
      </c>
      <c r="I2120" s="166">
        <f>(I2119*H2120)</f>
        <v>32.021000000000008</v>
      </c>
      <c r="J2120" s="28"/>
      <c r="K2120" s="167"/>
      <c r="L2120" s="168"/>
      <c r="M2120" s="168"/>
      <c r="N2120" s="168"/>
      <c r="O2120" s="169"/>
      <c r="P2120" s="7">
        <f t="shared" si="333"/>
        <v>2186</v>
      </c>
      <c r="Q2120" s="8"/>
    </row>
    <row r="2121" spans="1:17" s="9" customFormat="1" ht="16.5" thickTop="1" thickBot="1" x14ac:dyDescent="0.3">
      <c r="A2121" s="1"/>
      <c r="B2121" s="28"/>
      <c r="C2121" s="28"/>
      <c r="D2121" s="158"/>
      <c r="E2121" s="170" t="s">
        <v>56</v>
      </c>
      <c r="F2121" s="170"/>
      <c r="G2121" s="170"/>
      <c r="H2121" s="171">
        <v>0</v>
      </c>
      <c r="I2121" s="166">
        <v>0</v>
      </c>
      <c r="J2121" s="28"/>
      <c r="K2121" s="172">
        <f>+K2067+K2083+K2112+K2117</f>
        <v>0.99999999999999978</v>
      </c>
      <c r="L2121" s="173"/>
      <c r="M2121" s="174"/>
      <c r="N2121" s="175"/>
      <c r="O2121" s="172">
        <f>+O2067+O2083+O2112+O2117</f>
        <v>0</v>
      </c>
      <c r="P2121" s="7">
        <f t="shared" si="333"/>
        <v>2187</v>
      </c>
      <c r="Q2121" s="8"/>
    </row>
    <row r="2122" spans="1:17" s="9" customFormat="1" ht="16.5" thickTop="1" thickBot="1" x14ac:dyDescent="0.3">
      <c r="A2122" s="1"/>
      <c r="B2122" s="28" t="s">
        <v>27</v>
      </c>
      <c r="C2122" s="28"/>
      <c r="D2122" s="158"/>
      <c r="E2122" s="170" t="s">
        <v>57</v>
      </c>
      <c r="F2122" s="170"/>
      <c r="G2122" s="170"/>
      <c r="H2122" s="170"/>
      <c r="I2122" s="166">
        <f>+I2119+I2120</f>
        <v>192.12600000000003</v>
      </c>
      <c r="J2122" s="28"/>
      <c r="K2122" s="176" t="s">
        <v>58</v>
      </c>
      <c r="L2122" s="177"/>
      <c r="M2122" s="178"/>
      <c r="N2122" s="179"/>
      <c r="O2122" s="176" t="s">
        <v>59</v>
      </c>
      <c r="P2122" s="7">
        <f t="shared" si="333"/>
        <v>2188</v>
      </c>
      <c r="Q2122" s="8"/>
    </row>
    <row r="2123" spans="1:17" s="9" customFormat="1" ht="16.5" thickTop="1" thickBot="1" x14ac:dyDescent="0.3">
      <c r="A2123" s="1"/>
      <c r="B2123" s="28" t="s">
        <v>27</v>
      </c>
      <c r="C2123" s="28"/>
      <c r="D2123" s="158"/>
      <c r="E2123" s="180" t="s">
        <v>60</v>
      </c>
      <c r="F2123" s="181"/>
      <c r="G2123" s="181"/>
      <c r="H2123" s="182"/>
      <c r="I2123" s="183">
        <f>ROUND(I2122,2)</f>
        <v>192.13</v>
      </c>
      <c r="J2123" s="152"/>
      <c r="K2123" s="184"/>
      <c r="L2123" s="185"/>
      <c r="M2123" s="184"/>
      <c r="N2123" s="185"/>
      <c r="O2123" s="185"/>
      <c r="P2123" s="7">
        <f t="shared" si="333"/>
        <v>2189</v>
      </c>
      <c r="Q2123" s="8"/>
    </row>
    <row r="2124" spans="1:17" s="9" customFormat="1" ht="15.75" thickTop="1" x14ac:dyDescent="0.25">
      <c r="A2124" s="1"/>
      <c r="B2124" s="5"/>
      <c r="C2124" s="5"/>
      <c r="D2124" s="28"/>
      <c r="E2124" s="101"/>
      <c r="F2124" s="101"/>
      <c r="G2124" s="101"/>
      <c r="H2124" s="186"/>
      <c r="I2124" s="101"/>
      <c r="J2124" s="28"/>
      <c r="K2124" s="14"/>
      <c r="L2124" s="15"/>
      <c r="M2124" s="14"/>
      <c r="N2124" s="15"/>
      <c r="O2124" s="15"/>
      <c r="P2124" s="7">
        <f t="shared" si="333"/>
        <v>2190</v>
      </c>
      <c r="Q2124" s="8"/>
    </row>
    <row r="2125" spans="1:17" s="9" customFormat="1" x14ac:dyDescent="0.25">
      <c r="A2125" s="1"/>
      <c r="B2125" s="5"/>
      <c r="C2125" s="5"/>
      <c r="D2125" s="28"/>
      <c r="E2125" s="101"/>
      <c r="F2125" s="101"/>
      <c r="G2125" s="101"/>
      <c r="H2125" s="186"/>
      <c r="I2125" s="101"/>
      <c r="J2125" s="28"/>
      <c r="K2125" s="14"/>
      <c r="L2125" s="15"/>
      <c r="M2125" s="14"/>
      <c r="N2125" s="15"/>
      <c r="O2125" s="15"/>
      <c r="P2125" s="7">
        <f t="shared" si="333"/>
        <v>2191</v>
      </c>
      <c r="Q2125" s="8"/>
    </row>
    <row r="2126" spans="1:17" s="9" customFormat="1" ht="15.75" thickBot="1" x14ac:dyDescent="0.3">
      <c r="A2126" s="1"/>
      <c r="B2126" s="2"/>
      <c r="C2126" s="2"/>
      <c r="D2126" s="2"/>
      <c r="E2126" s="2"/>
      <c r="F2126" s="2"/>
      <c r="G2126" s="2"/>
      <c r="H2126" s="3"/>
      <c r="I2126" s="4"/>
      <c r="J2126" s="5"/>
      <c r="K2126" s="6"/>
      <c r="L2126" s="6"/>
      <c r="M2126" s="6"/>
      <c r="N2126" s="6"/>
      <c r="O2126" s="6"/>
      <c r="P2126" s="7"/>
      <c r="Q2126" s="8"/>
    </row>
    <row r="2127" spans="1:17" s="9" customFormat="1" ht="16.5" thickTop="1" thickBot="1" x14ac:dyDescent="0.3">
      <c r="A2127" s="1"/>
      <c r="B2127" s="10" t="s">
        <v>0</v>
      </c>
      <c r="C2127" s="11" t="str">
        <f>'[1]PRESUPUESTO REFERENCIAL'!$B$6</f>
        <v>CONSTRUCCIÓN DEL MALECÓN EN LA PARROQUIA URBANA SATÉLITE LA AURORA</v>
      </c>
      <c r="D2127" s="12"/>
      <c r="E2127" s="12"/>
      <c r="F2127" s="12"/>
      <c r="G2127" s="12"/>
      <c r="H2127" s="12"/>
      <c r="I2127" s="13"/>
      <c r="J2127" s="5"/>
      <c r="K2127" s="14"/>
      <c r="L2127" s="14"/>
      <c r="M2127" s="14"/>
      <c r="N2127" s="14"/>
      <c r="O2127" s="15"/>
      <c r="P2127" s="7"/>
      <c r="Q2127" s="8"/>
    </row>
    <row r="2128" spans="1:17" s="9" customFormat="1" ht="15.75" thickTop="1" x14ac:dyDescent="0.25">
      <c r="A2128" s="1"/>
      <c r="B2128" s="16" t="s">
        <v>1</v>
      </c>
      <c r="C2128" s="17"/>
      <c r="D2128" s="17"/>
      <c r="E2128" s="17"/>
      <c r="F2128" s="17"/>
      <c r="G2128" s="17"/>
      <c r="H2128" s="17"/>
      <c r="I2128" s="18"/>
      <c r="J2128" s="5"/>
      <c r="K2128" s="14"/>
      <c r="L2128" s="14"/>
      <c r="M2128" s="14"/>
      <c r="N2128" s="14"/>
      <c r="O2128" s="15"/>
      <c r="P2128" s="7"/>
      <c r="Q2128" s="8"/>
    </row>
    <row r="2129" spans="1:17" s="9" customFormat="1" x14ac:dyDescent="0.25">
      <c r="A2129" s="1"/>
      <c r="B2129" s="5"/>
      <c r="C2129" s="5"/>
      <c r="D2129" s="5"/>
      <c r="E2129" s="5"/>
      <c r="F2129" s="5"/>
      <c r="G2129" s="19"/>
      <c r="H2129" s="19"/>
      <c r="I2129" s="19"/>
      <c r="J2129" s="5"/>
      <c r="K2129" s="14"/>
      <c r="L2129" s="14"/>
      <c r="M2129" s="14"/>
      <c r="N2129" s="14"/>
      <c r="O2129" s="15"/>
      <c r="P2129" s="7"/>
      <c r="Q2129" s="8"/>
    </row>
    <row r="2130" spans="1:17" s="9" customFormat="1" x14ac:dyDescent="0.25">
      <c r="A2130" s="1"/>
      <c r="B2130" s="5"/>
      <c r="C2130" s="20" t="s">
        <v>2</v>
      </c>
      <c r="D2130" s="21" t="s">
        <v>3</v>
      </c>
      <c r="E2130" s="22"/>
      <c r="F2130" s="22"/>
      <c r="G2130" s="19"/>
      <c r="H2130" s="19"/>
      <c r="I2130" s="19"/>
      <c r="J2130" s="5"/>
      <c r="K2130" s="14"/>
      <c r="L2130" s="14"/>
      <c r="M2130" s="14"/>
      <c r="N2130" s="14"/>
      <c r="O2130" s="15"/>
      <c r="P2130" s="7"/>
      <c r="Q2130" s="8"/>
    </row>
    <row r="2131" spans="1:17" s="9" customFormat="1" x14ac:dyDescent="0.25">
      <c r="A2131" s="1"/>
      <c r="B2131" s="5"/>
      <c r="C2131" s="20" t="s">
        <v>4</v>
      </c>
      <c r="D2131" s="21" t="s">
        <v>5</v>
      </c>
      <c r="E2131" s="5"/>
      <c r="F2131" s="5"/>
      <c r="G2131" s="19"/>
      <c r="H2131" s="19"/>
      <c r="I2131" s="19"/>
      <c r="J2131" s="5"/>
      <c r="K2131" s="14"/>
      <c r="L2131" s="14"/>
      <c r="M2131" s="14"/>
      <c r="N2131" s="14"/>
      <c r="O2131" s="15"/>
      <c r="P2131" s="7"/>
      <c r="Q2131" s="8"/>
    </row>
    <row r="2132" spans="1:17" s="9" customFormat="1" x14ac:dyDescent="0.25">
      <c r="A2132" s="1"/>
      <c r="B2132" s="23"/>
      <c r="C2132" s="2"/>
      <c r="D2132" s="24"/>
      <c r="E2132" s="2"/>
      <c r="F2132" s="2"/>
      <c r="G2132" s="19"/>
      <c r="H2132" s="19"/>
      <c r="I2132" s="19"/>
      <c r="J2132" s="5"/>
      <c r="K2132" s="14"/>
      <c r="L2132" s="14"/>
      <c r="M2132" s="14"/>
      <c r="N2132" s="14"/>
      <c r="O2132" s="15"/>
      <c r="P2132" s="7"/>
      <c r="Q2132" s="8"/>
    </row>
    <row r="2133" spans="1:17" s="9" customFormat="1" ht="15.75" thickBot="1" x14ac:dyDescent="0.3">
      <c r="A2133" s="1"/>
      <c r="B2133" s="25" t="s">
        <v>6</v>
      </c>
      <c r="C2133" s="26"/>
      <c r="D2133" s="26"/>
      <c r="E2133" s="26"/>
      <c r="F2133" s="26"/>
      <c r="G2133" s="26"/>
      <c r="H2133" s="26"/>
      <c r="I2133" s="27"/>
      <c r="J2133" s="28"/>
      <c r="K2133" s="29"/>
      <c r="L2133" s="30"/>
      <c r="M2133" s="30"/>
      <c r="N2133" s="30"/>
      <c r="O2133" s="31"/>
      <c r="P2133" s="7"/>
      <c r="Q2133" s="8"/>
    </row>
    <row r="2134" spans="1:17" s="9" customFormat="1" ht="15.75" customHeight="1" thickTop="1" x14ac:dyDescent="0.25">
      <c r="A2134" s="1"/>
      <c r="B2134" s="32"/>
      <c r="C2134" s="33"/>
      <c r="D2134" s="34"/>
      <c r="E2134" s="34"/>
      <c r="F2134" s="34"/>
      <c r="G2134" s="34"/>
      <c r="H2134" s="35"/>
      <c r="I2134" s="36" t="s">
        <v>7</v>
      </c>
      <c r="J2134" s="37"/>
      <c r="K2134" s="38" t="s">
        <v>8</v>
      </c>
      <c r="L2134" s="39"/>
      <c r="M2134" s="39"/>
      <c r="N2134" s="39"/>
      <c r="O2134" s="40"/>
      <c r="P2134" s="7"/>
      <c r="Q2134" s="8"/>
    </row>
    <row r="2135" spans="1:17" s="9" customFormat="1" x14ac:dyDescent="0.25">
      <c r="A2135" s="1"/>
      <c r="B2135" s="41" t="s">
        <v>9</v>
      </c>
      <c r="C2135" s="42">
        <f>+'[1]PRESUPUESTO REFERENCIAL'!B1149</f>
        <v>1026</v>
      </c>
      <c r="D2135" s="43"/>
      <c r="E2135" s="41" t="s">
        <v>10</v>
      </c>
      <c r="F2135" s="44" t="str">
        <f>+'[1]PRESUPUESTO REFERENCIAL'!D1149</f>
        <v>u</v>
      </c>
      <c r="G2135" s="45"/>
      <c r="H2135" s="46" t="s">
        <v>11</v>
      </c>
      <c r="I2135" s="47">
        <v>4</v>
      </c>
      <c r="J2135" s="37"/>
      <c r="K2135" s="48"/>
      <c r="L2135" s="49"/>
      <c r="M2135" s="49"/>
      <c r="N2135" s="49"/>
      <c r="O2135" s="50"/>
      <c r="P2135" s="7"/>
      <c r="Q2135" s="8"/>
    </row>
    <row r="2136" spans="1:17" s="9" customFormat="1" ht="15.75" thickBot="1" x14ac:dyDescent="0.3">
      <c r="A2136" s="1"/>
      <c r="B2136" s="51" t="s">
        <v>12</v>
      </c>
      <c r="C2136" s="52" t="str">
        <f>+'[1]PRESUPUESTO REFERENCIAL'!C1149</f>
        <v>CABLE UTP CATEGORIA 6A, 100% COBRE - EXTERIOR</v>
      </c>
      <c r="D2136" s="53"/>
      <c r="E2136" s="53"/>
      <c r="F2136" s="53"/>
      <c r="G2136" s="53"/>
      <c r="H2136" s="53"/>
      <c r="I2136" s="54"/>
      <c r="J2136" s="28"/>
      <c r="K2136" s="55"/>
      <c r="L2136" s="56"/>
      <c r="M2136" s="56"/>
      <c r="N2136" s="56"/>
      <c r="O2136" s="57"/>
      <c r="P2136" s="7"/>
      <c r="Q2136" s="8"/>
    </row>
    <row r="2137" spans="1:17" s="9" customFormat="1" ht="16.5" customHeight="1" thickTop="1" thickBot="1" x14ac:dyDescent="0.3">
      <c r="A2137" s="1"/>
      <c r="B2137" s="58" t="s">
        <v>13</v>
      </c>
      <c r="C2137" s="59"/>
      <c r="D2137" s="59"/>
      <c r="E2137" s="59"/>
      <c r="F2137" s="59"/>
      <c r="G2137" s="59"/>
      <c r="H2137" s="59"/>
      <c r="I2137" s="59"/>
      <c r="J2137" s="60"/>
      <c r="K2137" s="61" t="s">
        <v>14</v>
      </c>
      <c r="L2137" s="61" t="s">
        <v>15</v>
      </c>
      <c r="M2137" s="61" t="s">
        <v>16</v>
      </c>
      <c r="N2137" s="61" t="s">
        <v>17</v>
      </c>
      <c r="O2137" s="61" t="s">
        <v>18</v>
      </c>
      <c r="P2137" s="7"/>
      <c r="Q2137" s="8"/>
    </row>
    <row r="2138" spans="1:17" s="9" customFormat="1" ht="22.5" thickTop="1" thickBot="1" x14ac:dyDescent="0.3">
      <c r="A2138" s="1"/>
      <c r="B2138" s="62" t="s">
        <v>19</v>
      </c>
      <c r="C2138" s="62"/>
      <c r="D2138" s="62"/>
      <c r="E2138" s="63" t="s">
        <v>20</v>
      </c>
      <c r="F2138" s="63" t="s">
        <v>21</v>
      </c>
      <c r="G2138" s="63" t="s">
        <v>22</v>
      </c>
      <c r="H2138" s="63" t="s">
        <v>23</v>
      </c>
      <c r="I2138" s="63" t="s">
        <v>24</v>
      </c>
      <c r="J2138" s="64"/>
      <c r="K2138" s="61"/>
      <c r="L2138" s="61"/>
      <c r="M2138" s="61"/>
      <c r="N2138" s="61"/>
      <c r="O2138" s="61"/>
      <c r="P2138" s="7">
        <f t="shared" ref="P2138" si="336">ROW(A2139)+65</f>
        <v>2204</v>
      </c>
      <c r="Q2138" s="8"/>
    </row>
    <row r="2139" spans="1:17" s="9" customFormat="1" ht="16.5" customHeight="1" thickTop="1" thickBot="1" x14ac:dyDescent="0.3">
      <c r="A2139" s="1" t="s">
        <v>25</v>
      </c>
      <c r="B2139" s="65" t="str">
        <f>INDEX([1]EQUIPOS!$A$3:$I$326,MATCH('APUS2 (1001 - 1053)'!A2139,[1]EQUIPOS!$A$3:$A$326,0),2)</f>
        <v>HERRAMIENTA MENOR (5% MO)</v>
      </c>
      <c r="C2139" s="66"/>
      <c r="D2139" s="67"/>
      <c r="E2139" s="68" t="s">
        <v>26</v>
      </c>
      <c r="F2139" s="68">
        <v>0.05</v>
      </c>
      <c r="G2139" s="68" t="s">
        <v>27</v>
      </c>
      <c r="H2139" s="68" t="s">
        <v>26</v>
      </c>
      <c r="I2139" s="69">
        <f>(I2168*5%)</f>
        <v>3.604000000000001</v>
      </c>
      <c r="J2139" s="64"/>
      <c r="K2139" s="70">
        <f>((I2139*100%)/$I$2204)</f>
        <v>1.9080493848076072E-2</v>
      </c>
      <c r="L2139" s="71">
        <f>INDEX([1]EQUIPOS!$A$3:$I$326,MATCH('APUS2 (1001 - 1053)'!A2139,[1]EQUIPOS!$A$3:$A$326,0),6)</f>
        <v>4292100117</v>
      </c>
      <c r="M2139" s="72" t="str">
        <f>INDEX([1]EQUIPOS!$A$3:$I$326,MATCH('APUS2 (1001 - 1053)'!A2139,[1]EQUIPOS!$A$3:$A$326,0),7)</f>
        <v>NP</v>
      </c>
      <c r="N2139" s="73">
        <f>INDEX([1]EQUIPOS!$A$3:$I$326,MATCH('APUS2 (1001 - 1053)'!A2139,[1]EQUIPOS!$A$3:$A$326,0),8)</f>
        <v>0</v>
      </c>
      <c r="O2139" s="74">
        <f>INDEX([1]EQUIPOS!$A$3:$I$326,MATCH('APUS2 (1001 - 1053)'!A2139,[1]EQUIPOS!$A$3:$A$326,0),9)</f>
        <v>0</v>
      </c>
      <c r="P2139" s="7">
        <f t="shared" ref="P2139:P2202" si="337">+P2138+1</f>
        <v>2205</v>
      </c>
      <c r="Q2139" s="8">
        <f t="shared" ref="Q2139" si="338">IF($A2139=0," ",$P2138)</f>
        <v>2204</v>
      </c>
    </row>
    <row r="2140" spans="1:17" s="9" customFormat="1" ht="16.5" thickTop="1" thickBot="1" x14ac:dyDescent="0.3">
      <c r="A2140" s="1" t="s">
        <v>75</v>
      </c>
      <c r="B2140" s="75" t="str">
        <f>INDEX([1]EQUIPOS!$A$3:$I$326,MATCH('APUS2 (1001 - 1053)'!A2140,[1]EQUIPOS!$A$3:$A$326,0),2)</f>
        <v>HERRAMIENTA ESPECIAL</v>
      </c>
      <c r="C2140" s="76"/>
      <c r="D2140" s="77"/>
      <c r="E2140" s="78">
        <v>1</v>
      </c>
      <c r="F2140" s="79">
        <f>INDEX([1]EQUIPOS!$A$3:$I$326,MATCH('APUS2 (1001 - 1053)'!A2140,[1]EQUIPOS!$A$3:$A$326,0),5)</f>
        <v>0.3</v>
      </c>
      <c r="G2140" s="79">
        <f>+E2140*F2140</f>
        <v>0.3</v>
      </c>
      <c r="H2140" s="80">
        <f>I2135</f>
        <v>4</v>
      </c>
      <c r="I2140" s="81">
        <f>(G2140*H2140)</f>
        <v>1.2</v>
      </c>
      <c r="J2140" s="64"/>
      <c r="K2140" s="70">
        <f t="shared" ref="K2140:K2141" si="339">((I2140*100%)/$I$2204)</f>
        <v>6.3531056097922527E-3</v>
      </c>
      <c r="L2140" s="82">
        <f>INDEX([1]EQUIPOS!$A$3:$I$326,MATCH('APUS2 (1001 - 1053)'!A2140,[1]EQUIPOS!$A$3:$A$326,0),6)</f>
        <v>4299217233</v>
      </c>
      <c r="M2140" s="83" t="str">
        <f>INDEX([1]EQUIPOS!$A$3:$I$326,MATCH('APUS2 (1001 - 1053)'!A2140,[1]EQUIPOS!$A$3:$A$326,0),7)</f>
        <v>NP</v>
      </c>
      <c r="N2140" s="84">
        <f>INDEX([1]EQUIPOS!$A$3:$I$326,MATCH('APUS2 (1001 - 1053)'!A2140,[1]EQUIPOS!$A$3:$A$326,0),8)</f>
        <v>0</v>
      </c>
      <c r="O2140" s="85">
        <f>INDEX([1]EQUIPOS!$A$3:$I$326,MATCH('APUS2 (1001 - 1053)'!A2140,[1]EQUIPOS!$A$3:$A$326,0),9)</f>
        <v>0</v>
      </c>
      <c r="P2140" s="7">
        <f t="shared" si="337"/>
        <v>2206</v>
      </c>
      <c r="Q2140" s="8">
        <f t="shared" ref="Q2140" si="340">+$Q2139</f>
        <v>2204</v>
      </c>
    </row>
    <row r="2141" spans="1:17" s="9" customFormat="1" ht="16.5" thickTop="1" thickBot="1" x14ac:dyDescent="0.3">
      <c r="A2141" s="1" t="s">
        <v>76</v>
      </c>
      <c r="B2141" s="75" t="str">
        <f>INDEX([1]EQUIPOS!$A$3:$I$326,MATCH('APUS2 (1001 - 1053)'!A2141,[1]EQUIPOS!$A$3:$A$326,0),2)</f>
        <v>EQUIPO DE PROTECCION PERSONAL</v>
      </c>
      <c r="C2141" s="76"/>
      <c r="D2141" s="77"/>
      <c r="E2141" s="78">
        <v>1</v>
      </c>
      <c r="F2141" s="79">
        <f>INDEX([1]EQUIPOS!$A$3:$I$326,MATCH('APUS2 (1001 - 1053)'!A2141,[1]EQUIPOS!$A$3:$A$326,0),5)</f>
        <v>0.5</v>
      </c>
      <c r="G2141" s="79">
        <f t="shared" ref="G2141" si="341">+E2141*F2141</f>
        <v>0.5</v>
      </c>
      <c r="H2141" s="80">
        <f>I2135</f>
        <v>4</v>
      </c>
      <c r="I2141" s="81">
        <f>(G2141*H2141)</f>
        <v>2</v>
      </c>
      <c r="J2141" s="64"/>
      <c r="K2141" s="70">
        <f t="shared" si="339"/>
        <v>1.0588509349653755E-2</v>
      </c>
      <c r="L2141" s="82">
        <f>INDEX([1]EQUIPOS!$A$3:$I$326,MATCH('APUS2 (1001 - 1053)'!A2141,[1]EQUIPOS!$A$3:$A$326,0),6)</f>
        <v>4817001110</v>
      </c>
      <c r="M2141" s="83" t="str">
        <f>INDEX([1]EQUIPOS!$A$3:$I$326,MATCH('APUS2 (1001 - 1053)'!A2141,[1]EQUIPOS!$A$3:$A$326,0),7)</f>
        <v>NP</v>
      </c>
      <c r="N2141" s="84">
        <f>INDEX([1]EQUIPOS!$A$3:$I$326,MATCH('APUS2 (1001 - 1053)'!A2141,[1]EQUIPOS!$A$3:$A$326,0),8)</f>
        <v>0</v>
      </c>
      <c r="O2141" s="85">
        <f>INDEX([1]EQUIPOS!$A$3:$I$326,MATCH('APUS2 (1001 - 1053)'!A2141,[1]EQUIPOS!$A$3:$A$326,0),9)</f>
        <v>0</v>
      </c>
      <c r="P2141" s="7">
        <f t="shared" si="337"/>
        <v>2207</v>
      </c>
      <c r="Q2141" s="8"/>
    </row>
    <row r="2142" spans="1:17" s="9" customFormat="1" ht="16.5" thickTop="1" thickBot="1" x14ac:dyDescent="0.3">
      <c r="A2142" s="1"/>
      <c r="B2142" s="75"/>
      <c r="C2142" s="76"/>
      <c r="D2142" s="77"/>
      <c r="E2142" s="78"/>
      <c r="F2142" s="79"/>
      <c r="G2142" s="79"/>
      <c r="H2142" s="80"/>
      <c r="I2142" s="81"/>
      <c r="J2142" s="64"/>
      <c r="K2142" s="70"/>
      <c r="L2142" s="82"/>
      <c r="M2142" s="83"/>
      <c r="N2142" s="84"/>
      <c r="O2142" s="85"/>
      <c r="P2142" s="7">
        <f t="shared" si="337"/>
        <v>2208</v>
      </c>
      <c r="Q2142" s="8"/>
    </row>
    <row r="2143" spans="1:17" s="9" customFormat="1" ht="16.5" thickTop="1" thickBot="1" x14ac:dyDescent="0.3">
      <c r="A2143" s="1"/>
      <c r="B2143" s="75"/>
      <c r="C2143" s="76"/>
      <c r="D2143" s="77"/>
      <c r="E2143" s="78"/>
      <c r="F2143" s="79"/>
      <c r="G2143" s="79"/>
      <c r="H2143" s="80"/>
      <c r="I2143" s="81"/>
      <c r="J2143" s="64"/>
      <c r="K2143" s="70"/>
      <c r="L2143" s="82"/>
      <c r="M2143" s="83"/>
      <c r="N2143" s="84"/>
      <c r="O2143" s="85"/>
      <c r="P2143" s="7">
        <f t="shared" si="337"/>
        <v>2209</v>
      </c>
      <c r="Q2143" s="8"/>
    </row>
    <row r="2144" spans="1:17" s="9" customFormat="1" ht="16.5" thickTop="1" thickBot="1" x14ac:dyDescent="0.3">
      <c r="A2144" s="1"/>
      <c r="B2144" s="75"/>
      <c r="C2144" s="76"/>
      <c r="D2144" s="77"/>
      <c r="E2144" s="78"/>
      <c r="F2144" s="79"/>
      <c r="G2144" s="86"/>
      <c r="H2144" s="80"/>
      <c r="I2144" s="81"/>
      <c r="J2144" s="64"/>
      <c r="K2144" s="87"/>
      <c r="L2144" s="82"/>
      <c r="M2144" s="83"/>
      <c r="N2144" s="84"/>
      <c r="O2144" s="85"/>
      <c r="P2144" s="7">
        <f t="shared" si="337"/>
        <v>2210</v>
      </c>
      <c r="Q2144" s="8"/>
    </row>
    <row r="2145" spans="1:17" s="9" customFormat="1" ht="16.5" thickTop="1" thickBot="1" x14ac:dyDescent="0.3">
      <c r="A2145" s="1"/>
      <c r="B2145" s="75"/>
      <c r="C2145" s="76"/>
      <c r="D2145" s="77"/>
      <c r="E2145" s="78"/>
      <c r="F2145" s="79"/>
      <c r="G2145" s="86"/>
      <c r="H2145" s="80"/>
      <c r="I2145" s="81"/>
      <c r="J2145" s="64"/>
      <c r="K2145" s="87"/>
      <c r="L2145" s="82"/>
      <c r="M2145" s="83"/>
      <c r="N2145" s="84"/>
      <c r="O2145" s="85"/>
      <c r="P2145" s="7">
        <f t="shared" si="337"/>
        <v>2211</v>
      </c>
      <c r="Q2145" s="8"/>
    </row>
    <row r="2146" spans="1:17" s="9" customFormat="1" ht="16.5" thickTop="1" thickBot="1" x14ac:dyDescent="0.3">
      <c r="A2146" s="1"/>
      <c r="B2146" s="75"/>
      <c r="C2146" s="76"/>
      <c r="D2146" s="77"/>
      <c r="E2146" s="78"/>
      <c r="F2146" s="79"/>
      <c r="G2146" s="86"/>
      <c r="H2146" s="80"/>
      <c r="I2146" s="81"/>
      <c r="J2146" s="64"/>
      <c r="K2146" s="87"/>
      <c r="L2146" s="82"/>
      <c r="M2146" s="83"/>
      <c r="N2146" s="84"/>
      <c r="O2146" s="85"/>
      <c r="P2146" s="7">
        <f t="shared" si="337"/>
        <v>2212</v>
      </c>
      <c r="Q2146" s="8"/>
    </row>
    <row r="2147" spans="1:17" s="9" customFormat="1" ht="16.5" thickTop="1" thickBot="1" x14ac:dyDescent="0.3">
      <c r="A2147" s="1"/>
      <c r="B2147" s="75"/>
      <c r="C2147" s="76"/>
      <c r="D2147" s="77"/>
      <c r="E2147" s="78"/>
      <c r="F2147" s="79"/>
      <c r="G2147" s="86"/>
      <c r="H2147" s="80"/>
      <c r="I2147" s="81"/>
      <c r="J2147" s="64"/>
      <c r="K2147" s="87"/>
      <c r="L2147" s="82"/>
      <c r="M2147" s="83"/>
      <c r="N2147" s="84"/>
      <c r="O2147" s="85"/>
      <c r="P2147" s="7">
        <f t="shared" si="337"/>
        <v>2213</v>
      </c>
      <c r="Q2147" s="8"/>
    </row>
    <row r="2148" spans="1:17" s="9" customFormat="1" ht="16.5" thickTop="1" thickBot="1" x14ac:dyDescent="0.3">
      <c r="A2148" s="1"/>
      <c r="B2148" s="75"/>
      <c r="C2148" s="76"/>
      <c r="D2148" s="77"/>
      <c r="E2148" s="78"/>
      <c r="F2148" s="79"/>
      <c r="G2148" s="86"/>
      <c r="H2148" s="80"/>
      <c r="I2148" s="81"/>
      <c r="J2148" s="64"/>
      <c r="K2148" s="87"/>
      <c r="L2148" s="82"/>
      <c r="M2148" s="83"/>
      <c r="N2148" s="84"/>
      <c r="O2148" s="85"/>
      <c r="P2148" s="7">
        <f t="shared" si="337"/>
        <v>2214</v>
      </c>
      <c r="Q2148" s="8"/>
    </row>
    <row r="2149" spans="1:17" s="9" customFormat="1" ht="16.5" thickTop="1" thickBot="1" x14ac:dyDescent="0.3">
      <c r="A2149" s="1"/>
      <c r="B2149" s="75"/>
      <c r="C2149" s="76"/>
      <c r="D2149" s="77"/>
      <c r="E2149" s="78"/>
      <c r="F2149" s="79"/>
      <c r="G2149" s="86"/>
      <c r="H2149" s="80"/>
      <c r="I2149" s="81"/>
      <c r="J2149" s="64"/>
      <c r="K2149" s="87"/>
      <c r="L2149" s="82"/>
      <c r="M2149" s="83"/>
      <c r="N2149" s="84"/>
      <c r="O2149" s="85"/>
      <c r="P2149" s="7">
        <f t="shared" si="337"/>
        <v>2215</v>
      </c>
      <c r="Q2149" s="8"/>
    </row>
    <row r="2150" spans="1:17" s="9" customFormat="1" ht="16.5" thickTop="1" thickBot="1" x14ac:dyDescent="0.3">
      <c r="A2150" s="1"/>
      <c r="B2150" s="75"/>
      <c r="C2150" s="76"/>
      <c r="D2150" s="77"/>
      <c r="E2150" s="78"/>
      <c r="F2150" s="79"/>
      <c r="G2150" s="86"/>
      <c r="H2150" s="80"/>
      <c r="I2150" s="81"/>
      <c r="J2150" s="64"/>
      <c r="K2150" s="87"/>
      <c r="L2150" s="82"/>
      <c r="M2150" s="83"/>
      <c r="N2150" s="84"/>
      <c r="O2150" s="85"/>
      <c r="P2150" s="7">
        <f t="shared" si="337"/>
        <v>2216</v>
      </c>
      <c r="Q2150" s="8"/>
    </row>
    <row r="2151" spans="1:17" s="9" customFormat="1" ht="16.5" thickTop="1" thickBot="1" x14ac:dyDescent="0.3">
      <c r="A2151" s="1"/>
      <c r="B2151" s="88"/>
      <c r="C2151" s="89"/>
      <c r="D2151" s="90"/>
      <c r="E2151" s="91"/>
      <c r="F2151" s="92"/>
      <c r="G2151" s="93"/>
      <c r="H2151" s="94"/>
      <c r="I2151" s="95"/>
      <c r="J2151" s="64"/>
      <c r="K2151" s="96"/>
      <c r="L2151" s="97"/>
      <c r="M2151" s="98"/>
      <c r="N2151" s="99"/>
      <c r="O2151" s="100"/>
      <c r="P2151" s="7">
        <f t="shared" si="337"/>
        <v>2217</v>
      </c>
      <c r="Q2151" s="8"/>
    </row>
    <row r="2152" spans="1:17" s="9" customFormat="1" ht="16.5" thickTop="1" thickBot="1" x14ac:dyDescent="0.3">
      <c r="A2152" s="1"/>
      <c r="B2152" s="101"/>
      <c r="C2152" s="101"/>
      <c r="D2152" s="101"/>
      <c r="E2152" s="101"/>
      <c r="F2152" s="101"/>
      <c r="G2152" s="101"/>
      <c r="H2152" s="102" t="s">
        <v>29</v>
      </c>
      <c r="I2152" s="103">
        <f>SUM(I2139:I2151)</f>
        <v>6.8040000000000012</v>
      </c>
      <c r="J2152" s="104"/>
      <c r="K2152" s="105">
        <f>SUM(K2139:K2151)</f>
        <v>3.6022108807522081E-2</v>
      </c>
      <c r="L2152" s="106"/>
      <c r="M2152" s="107"/>
      <c r="N2152" s="108"/>
      <c r="O2152" s="105">
        <f>SUM(O2139:O2151)</f>
        <v>0</v>
      </c>
      <c r="P2152" s="7">
        <f t="shared" si="337"/>
        <v>2218</v>
      </c>
      <c r="Q2152" s="8"/>
    </row>
    <row r="2153" spans="1:17" s="9" customFormat="1" ht="16.5" customHeight="1" thickTop="1" thickBot="1" x14ac:dyDescent="0.3">
      <c r="A2153" s="1"/>
      <c r="B2153" s="58" t="s">
        <v>30</v>
      </c>
      <c r="C2153" s="109"/>
      <c r="D2153" s="109"/>
      <c r="E2153" s="109"/>
      <c r="F2153" s="109"/>
      <c r="G2153" s="109"/>
      <c r="H2153" s="110"/>
      <c r="I2153" s="111"/>
      <c r="J2153" s="60"/>
      <c r="K2153" s="61" t="s">
        <v>14</v>
      </c>
      <c r="L2153" s="61" t="s">
        <v>15</v>
      </c>
      <c r="M2153" s="61" t="s">
        <v>16</v>
      </c>
      <c r="N2153" s="61" t="s">
        <v>17</v>
      </c>
      <c r="O2153" s="61" t="s">
        <v>18</v>
      </c>
      <c r="P2153" s="7">
        <f t="shared" si="337"/>
        <v>2219</v>
      </c>
      <c r="Q2153" s="8"/>
    </row>
    <row r="2154" spans="1:17" s="9" customFormat="1" ht="22.5" customHeight="1" thickTop="1" thickBot="1" x14ac:dyDescent="0.3">
      <c r="A2154" s="1"/>
      <c r="B2154" s="112" t="s">
        <v>31</v>
      </c>
      <c r="C2154" s="113"/>
      <c r="D2154" s="114"/>
      <c r="E2154" s="115" t="s">
        <v>20</v>
      </c>
      <c r="F2154" s="115" t="s">
        <v>32</v>
      </c>
      <c r="G2154" s="63" t="s">
        <v>33</v>
      </c>
      <c r="H2154" s="116" t="s">
        <v>23</v>
      </c>
      <c r="I2154" s="116" t="s">
        <v>34</v>
      </c>
      <c r="J2154" s="28"/>
      <c r="K2154" s="61"/>
      <c r="L2154" s="61"/>
      <c r="M2154" s="61"/>
      <c r="N2154" s="61"/>
      <c r="O2154" s="61"/>
      <c r="P2154" s="7">
        <f t="shared" si="337"/>
        <v>2220</v>
      </c>
      <c r="Q2154" s="8"/>
    </row>
    <row r="2155" spans="1:17" s="9" customFormat="1" ht="16.5" customHeight="1" thickTop="1" thickBot="1" x14ac:dyDescent="0.3">
      <c r="A2155" s="1" t="s">
        <v>38</v>
      </c>
      <c r="B2155" s="65" t="str">
        <f>INDEX([1]SUELDOS!$B$3:$O$294,MATCH('APUS2 (1001 - 1053)'!A2155,[1]SUELDOS!$B$3:$B$294,0),2)</f>
        <v>PEON</v>
      </c>
      <c r="C2155" s="66"/>
      <c r="D2155" s="67"/>
      <c r="E2155" s="68">
        <v>1</v>
      </c>
      <c r="F2155" s="68">
        <f>INDEX([1]SUELDOS!$B$3:$O$294,MATCH('APUS2 (1001 - 1053)'!A2155,[1]SUELDOS!$B$3:$B$294,0),10)</f>
        <v>4.2300000000000004</v>
      </c>
      <c r="G2155" s="79">
        <f t="shared" ref="G2155:G2158" si="342">+E2155*F2155</f>
        <v>4.2300000000000004</v>
      </c>
      <c r="H2155" s="69">
        <f>I2135</f>
        <v>4</v>
      </c>
      <c r="I2155" s="81">
        <f t="shared" ref="I2155:I2158" si="343">(G2155*H2155)</f>
        <v>16.920000000000002</v>
      </c>
      <c r="J2155" s="64"/>
      <c r="K2155" s="70">
        <f t="shared" ref="K2155:K2158" si="344">((I2155*100%)/$I$2204)</f>
        <v>8.957878909807078E-2</v>
      </c>
      <c r="L2155" s="117">
        <f>INDEX([1]SUELDOS!$B$3:$O$294,MATCH('APUS2 (1001 - 1053)'!A2155,[1]SUELDOS!$B$3:$B$294,0),11)</f>
        <v>851230012</v>
      </c>
      <c r="M2155" s="118" t="str">
        <f>INDEX([1]SUELDOS!$B$3:$O$294,MATCH('APUS2 (1001 - 1053)'!A2155,[1]SUELDOS!$B$3:$B$294,0),12)</f>
        <v>NP</v>
      </c>
      <c r="N2155" s="119">
        <f>INDEX([1]SUELDOS!$B$3:$O$294,MATCH('APUS2 (1001 - 1053)'!A2155,[1]SUELDOS!$B$3:$B$294,0),13)</f>
        <v>0</v>
      </c>
      <c r="O2155" s="120">
        <f>INDEX([1]SUELDOS!$B$3:$O$294,MATCH('APUS2 (1001 - 1053)'!A2155,[1]SUELDOS!$B$3:$B$294,0),14)</f>
        <v>0</v>
      </c>
      <c r="P2155" s="7">
        <f t="shared" si="337"/>
        <v>2221</v>
      </c>
      <c r="Q2155" s="8">
        <f t="shared" ref="Q2155" si="345">+Q2139</f>
        <v>2204</v>
      </c>
    </row>
    <row r="2156" spans="1:17" s="9" customFormat="1" ht="16.5" customHeight="1" thickTop="1" thickBot="1" x14ac:dyDescent="0.3">
      <c r="A2156" s="1" t="s">
        <v>35</v>
      </c>
      <c r="B2156" s="75" t="str">
        <f>INDEX([1]SUELDOS!$B$3:$O$294,MATCH('APUS2 (1001 - 1053)'!A2156,[1]SUELDOS!$B$3:$B$294,0),2)</f>
        <v xml:space="preserve">ELECTRICISTA O INSTALADOR DE REVESTIMIENTO EN GENERAL </v>
      </c>
      <c r="C2156" s="76"/>
      <c r="D2156" s="77"/>
      <c r="E2156" s="79">
        <v>1</v>
      </c>
      <c r="F2156" s="79">
        <f>INDEX([1]SUELDOS!$B$3:$O$294,MATCH('APUS2 (1001 - 1053)'!A2156,[1]SUELDOS!$B$3:$B$294,0),10)</f>
        <v>4.28</v>
      </c>
      <c r="G2156" s="79">
        <f t="shared" si="342"/>
        <v>4.28</v>
      </c>
      <c r="H2156" s="80">
        <f>I2135</f>
        <v>4</v>
      </c>
      <c r="I2156" s="81">
        <f t="shared" si="343"/>
        <v>17.12</v>
      </c>
      <c r="J2156" s="64"/>
      <c r="K2156" s="70">
        <f t="shared" si="344"/>
        <v>9.0637640033036149E-2</v>
      </c>
      <c r="L2156" s="82">
        <f>INDEX([1]SUELDOS!$B$3:$O$294,MATCH('APUS2 (1001 - 1053)'!A2156,[1]SUELDOS!$B$3:$B$294,0),11)</f>
        <v>546110012</v>
      </c>
      <c r="M2156" s="82" t="str">
        <f>INDEX([1]SUELDOS!$B$3:$O$294,MATCH('APUS2 (1001 - 1053)'!A2156,[1]SUELDOS!$B$3:$B$294,0),12)</f>
        <v>NP</v>
      </c>
      <c r="N2156" s="121">
        <f>INDEX([1]SUELDOS!$B$3:$O$294,MATCH('APUS2 (1001 - 1053)'!A2156,[1]SUELDOS!$B$3:$B$294,0),13)</f>
        <v>0</v>
      </c>
      <c r="O2156" s="85">
        <f>INDEX([1]SUELDOS!$B$3:$O$294,MATCH('APUS2 (1001 - 1053)'!A2156,[1]SUELDOS!$B$3:$B$294,0),14)</f>
        <v>0</v>
      </c>
      <c r="P2156" s="7">
        <f t="shared" si="337"/>
        <v>2222</v>
      </c>
      <c r="Q2156" s="8"/>
    </row>
    <row r="2157" spans="1:17" s="9" customFormat="1" ht="16.5" thickTop="1" thickBot="1" x14ac:dyDescent="0.3">
      <c r="A2157" s="1" t="s">
        <v>36</v>
      </c>
      <c r="B2157" s="75" t="str">
        <f>INDEX([1]SUELDOS!$B$3:$O$294,MATCH('APUS2 (1001 - 1053)'!A2157,[1]SUELDOS!$B$3:$B$294,0),2)</f>
        <v>MAESTRO ELECTRICO/LINIERO/SUBESTACIONES</v>
      </c>
      <c r="C2157" s="76"/>
      <c r="D2157" s="77"/>
      <c r="E2157" s="79">
        <v>1</v>
      </c>
      <c r="F2157" s="79">
        <f>INDEX([1]SUELDOS!$B$3:$O$294,MATCH('APUS2 (1001 - 1053)'!A2157,[1]SUELDOS!$B$3:$B$294,0),10)</f>
        <v>4.75</v>
      </c>
      <c r="G2157" s="79">
        <f t="shared" si="342"/>
        <v>4.75</v>
      </c>
      <c r="H2157" s="80">
        <f>I2135</f>
        <v>4</v>
      </c>
      <c r="I2157" s="81">
        <f t="shared" si="343"/>
        <v>19</v>
      </c>
      <c r="J2157" s="64"/>
      <c r="K2157" s="70">
        <f t="shared" si="344"/>
        <v>0.10059083882171067</v>
      </c>
      <c r="L2157" s="82">
        <f>INDEX([1]SUELDOS!$B$3:$O$294,MATCH('APUS2 (1001 - 1053)'!A2157,[1]SUELDOS!$B$3:$B$294,0),11)</f>
        <v>851230012</v>
      </c>
      <c r="M2157" s="82" t="str">
        <f>INDEX([1]SUELDOS!$B$3:$O$294,MATCH('APUS2 (1001 - 1053)'!A2157,[1]SUELDOS!$B$3:$B$294,0),12)</f>
        <v>NP</v>
      </c>
      <c r="N2157" s="121">
        <f>INDEX([1]SUELDOS!$B$3:$O$294,MATCH('APUS2 (1001 - 1053)'!A2157,[1]SUELDOS!$B$3:$B$294,0),13)</f>
        <v>0</v>
      </c>
      <c r="O2157" s="85">
        <f>INDEX([1]SUELDOS!$B$3:$O$294,MATCH('APUS2 (1001 - 1053)'!A2157,[1]SUELDOS!$B$3:$B$294,0),14)</f>
        <v>0</v>
      </c>
      <c r="P2157" s="7">
        <f t="shared" si="337"/>
        <v>2223</v>
      </c>
      <c r="Q2157" s="8"/>
    </row>
    <row r="2158" spans="1:17" s="9" customFormat="1" ht="16.5" thickTop="1" thickBot="1" x14ac:dyDescent="0.3">
      <c r="A2158" s="1" t="s">
        <v>37</v>
      </c>
      <c r="B2158" s="75" t="str">
        <f>INDEX([1]SUELDOS!$B$3:$O$294,MATCH('APUS2 (1001 - 1053)'!A2158,[1]SUELDOS!$B$3:$B$294,0),2)</f>
        <v>SUPERVISOR ELECTRICO GENERAL / SUPERVISOR SANITARIO GENERAL</v>
      </c>
      <c r="C2158" s="76"/>
      <c r="D2158" s="77"/>
      <c r="E2158" s="79">
        <v>1</v>
      </c>
      <c r="F2158" s="79">
        <f>INDEX([1]SUELDOS!$B$3:$O$294,MATCH('APUS2 (1001 - 1053)'!A2158,[1]SUELDOS!$B$3:$B$294,0),10)</f>
        <v>4.76</v>
      </c>
      <c r="G2158" s="79">
        <f t="shared" si="342"/>
        <v>4.76</v>
      </c>
      <c r="H2158" s="80">
        <f>I2135</f>
        <v>4</v>
      </c>
      <c r="I2158" s="81">
        <f t="shared" si="343"/>
        <v>19.04</v>
      </c>
      <c r="J2158" s="64"/>
      <c r="K2158" s="70">
        <f t="shared" si="344"/>
        <v>0.10080260900870375</v>
      </c>
      <c r="L2158" s="82">
        <f>INDEX([1]SUELDOS!$B$3:$O$294,MATCH('APUS2 (1001 - 1053)'!A2158,[1]SUELDOS!$B$3:$B$294,0),11)</f>
        <v>851230012</v>
      </c>
      <c r="M2158" s="82" t="str">
        <f>INDEX([1]SUELDOS!$B$3:$O$294,MATCH('APUS2 (1001 - 1053)'!A2158,[1]SUELDOS!$B$3:$B$294,0),12)</f>
        <v>NP</v>
      </c>
      <c r="N2158" s="121">
        <f>INDEX([1]SUELDOS!$B$3:$O$294,MATCH('APUS2 (1001 - 1053)'!A2158,[1]SUELDOS!$B$3:$B$294,0),13)</f>
        <v>0</v>
      </c>
      <c r="O2158" s="85">
        <f>INDEX([1]SUELDOS!$B$3:$O$294,MATCH('APUS2 (1001 - 1053)'!A2158,[1]SUELDOS!$B$3:$B$294,0),14)</f>
        <v>0</v>
      </c>
      <c r="P2158" s="7">
        <f t="shared" si="337"/>
        <v>2224</v>
      </c>
      <c r="Q2158" s="8"/>
    </row>
    <row r="2159" spans="1:17" s="9" customFormat="1" ht="16.5" thickTop="1" thickBot="1" x14ac:dyDescent="0.3">
      <c r="A2159" s="1"/>
      <c r="B2159" s="75"/>
      <c r="C2159" s="76"/>
      <c r="D2159" s="77"/>
      <c r="E2159" s="79"/>
      <c r="F2159" s="79"/>
      <c r="G2159" s="79"/>
      <c r="H2159" s="80"/>
      <c r="I2159" s="81"/>
      <c r="J2159" s="64"/>
      <c r="K2159" s="70"/>
      <c r="L2159" s="82"/>
      <c r="M2159" s="82"/>
      <c r="N2159" s="121"/>
      <c r="O2159" s="85"/>
      <c r="P2159" s="7">
        <f t="shared" si="337"/>
        <v>2225</v>
      </c>
      <c r="Q2159" s="8"/>
    </row>
    <row r="2160" spans="1:17" s="9" customFormat="1" ht="16.5" thickTop="1" thickBot="1" x14ac:dyDescent="0.3">
      <c r="A2160" s="1"/>
      <c r="B2160" s="75"/>
      <c r="C2160" s="76"/>
      <c r="D2160" s="77"/>
      <c r="E2160" s="79"/>
      <c r="F2160" s="79"/>
      <c r="G2160" s="79"/>
      <c r="H2160" s="80"/>
      <c r="I2160" s="81"/>
      <c r="J2160" s="64"/>
      <c r="K2160" s="70"/>
      <c r="L2160" s="82"/>
      <c r="M2160" s="82"/>
      <c r="N2160" s="121"/>
      <c r="O2160" s="85"/>
      <c r="P2160" s="7">
        <f t="shared" si="337"/>
        <v>2226</v>
      </c>
      <c r="Q2160" s="8"/>
    </row>
    <row r="2161" spans="1:17" s="9" customFormat="1" ht="16.5" thickTop="1" thickBot="1" x14ac:dyDescent="0.3">
      <c r="A2161" s="1"/>
      <c r="B2161" s="75"/>
      <c r="C2161" s="76"/>
      <c r="D2161" s="77"/>
      <c r="E2161" s="78"/>
      <c r="F2161" s="79"/>
      <c r="G2161" s="79"/>
      <c r="H2161" s="80"/>
      <c r="I2161" s="81"/>
      <c r="J2161" s="64"/>
      <c r="K2161" s="70"/>
      <c r="L2161" s="82"/>
      <c r="M2161" s="82"/>
      <c r="N2161" s="121"/>
      <c r="O2161" s="85"/>
      <c r="P2161" s="7">
        <f t="shared" si="337"/>
        <v>2227</v>
      </c>
      <c r="Q2161" s="8"/>
    </row>
    <row r="2162" spans="1:17" s="9" customFormat="1" ht="16.5" thickTop="1" thickBot="1" x14ac:dyDescent="0.3">
      <c r="A2162" s="1"/>
      <c r="B2162" s="75"/>
      <c r="C2162" s="76"/>
      <c r="D2162" s="77"/>
      <c r="E2162" s="78"/>
      <c r="F2162" s="79"/>
      <c r="G2162" s="79"/>
      <c r="H2162" s="80"/>
      <c r="I2162" s="81"/>
      <c r="J2162" s="64"/>
      <c r="K2162" s="87"/>
      <c r="L2162" s="82"/>
      <c r="M2162" s="82"/>
      <c r="N2162" s="121"/>
      <c r="O2162" s="85"/>
      <c r="P2162" s="7">
        <f t="shared" si="337"/>
        <v>2228</v>
      </c>
      <c r="Q2162" s="8"/>
    </row>
    <row r="2163" spans="1:17" s="9" customFormat="1" ht="16.5" thickTop="1" thickBot="1" x14ac:dyDescent="0.3">
      <c r="A2163" s="1"/>
      <c r="B2163" s="75"/>
      <c r="C2163" s="76"/>
      <c r="D2163" s="77"/>
      <c r="E2163" s="78"/>
      <c r="F2163" s="79"/>
      <c r="G2163" s="79"/>
      <c r="H2163" s="80"/>
      <c r="I2163" s="81"/>
      <c r="J2163" s="64"/>
      <c r="K2163" s="87"/>
      <c r="L2163" s="82"/>
      <c r="M2163" s="82"/>
      <c r="N2163" s="121"/>
      <c r="O2163" s="85"/>
      <c r="P2163" s="7">
        <f t="shared" si="337"/>
        <v>2229</v>
      </c>
      <c r="Q2163" s="8"/>
    </row>
    <row r="2164" spans="1:17" s="9" customFormat="1" ht="16.5" thickTop="1" thickBot="1" x14ac:dyDescent="0.3">
      <c r="A2164" s="1"/>
      <c r="B2164" s="75"/>
      <c r="C2164" s="76"/>
      <c r="D2164" s="77"/>
      <c r="E2164" s="78"/>
      <c r="F2164" s="79"/>
      <c r="G2164" s="79"/>
      <c r="H2164" s="80"/>
      <c r="I2164" s="81"/>
      <c r="J2164" s="64"/>
      <c r="K2164" s="87"/>
      <c r="L2164" s="82"/>
      <c r="M2164" s="82"/>
      <c r="N2164" s="121"/>
      <c r="O2164" s="85"/>
      <c r="P2164" s="7">
        <f t="shared" si="337"/>
        <v>2230</v>
      </c>
      <c r="Q2164" s="8"/>
    </row>
    <row r="2165" spans="1:17" s="9" customFormat="1" ht="16.5" thickTop="1" thickBot="1" x14ac:dyDescent="0.3">
      <c r="A2165" s="1"/>
      <c r="B2165" s="75"/>
      <c r="C2165" s="76"/>
      <c r="D2165" s="77"/>
      <c r="E2165" s="78"/>
      <c r="F2165" s="79"/>
      <c r="G2165" s="79"/>
      <c r="H2165" s="80"/>
      <c r="I2165" s="81"/>
      <c r="J2165" s="64"/>
      <c r="K2165" s="87"/>
      <c r="L2165" s="82"/>
      <c r="M2165" s="82"/>
      <c r="N2165" s="121"/>
      <c r="O2165" s="85"/>
      <c r="P2165" s="7">
        <f t="shared" si="337"/>
        <v>2231</v>
      </c>
      <c r="Q2165" s="8"/>
    </row>
    <row r="2166" spans="1:17" s="9" customFormat="1" ht="16.5" thickTop="1" thickBot="1" x14ac:dyDescent="0.3">
      <c r="A2166" s="1"/>
      <c r="B2166" s="75"/>
      <c r="C2166" s="76"/>
      <c r="D2166" s="77"/>
      <c r="E2166" s="78"/>
      <c r="F2166" s="79"/>
      <c r="G2166" s="79"/>
      <c r="H2166" s="80"/>
      <c r="I2166" s="81"/>
      <c r="J2166" s="64"/>
      <c r="K2166" s="87"/>
      <c r="L2166" s="82"/>
      <c r="M2166" s="82"/>
      <c r="N2166" s="121"/>
      <c r="O2166" s="85"/>
      <c r="P2166" s="7">
        <f t="shared" si="337"/>
        <v>2232</v>
      </c>
      <c r="Q2166" s="8"/>
    </row>
    <row r="2167" spans="1:17" s="9" customFormat="1" ht="16.5" thickTop="1" thickBot="1" x14ac:dyDescent="0.3">
      <c r="A2167" s="1"/>
      <c r="B2167" s="122" t="s">
        <v>26</v>
      </c>
      <c r="C2167" s="123"/>
      <c r="D2167" s="124"/>
      <c r="E2167" s="91" t="s">
        <v>26</v>
      </c>
      <c r="F2167" s="125" t="s">
        <v>26</v>
      </c>
      <c r="G2167" s="126" t="s">
        <v>26</v>
      </c>
      <c r="H2167" s="94" t="s">
        <v>26</v>
      </c>
      <c r="I2167" s="127" t="s">
        <v>26</v>
      </c>
      <c r="J2167" s="64"/>
      <c r="K2167" s="96" t="s">
        <v>26</v>
      </c>
      <c r="L2167" s="97" t="s">
        <v>26</v>
      </c>
      <c r="M2167" s="98" t="s">
        <v>26</v>
      </c>
      <c r="N2167" s="99" t="s">
        <v>26</v>
      </c>
      <c r="O2167" s="100" t="s">
        <v>26</v>
      </c>
      <c r="P2167" s="7">
        <f t="shared" si="337"/>
        <v>2233</v>
      </c>
      <c r="Q2167" s="8"/>
    </row>
    <row r="2168" spans="1:17" s="9" customFormat="1" ht="16.5" thickTop="1" thickBot="1" x14ac:dyDescent="0.3">
      <c r="A2168" s="1"/>
      <c r="B2168" s="101"/>
      <c r="C2168" s="101"/>
      <c r="D2168" s="101"/>
      <c r="E2168" s="101"/>
      <c r="F2168" s="101"/>
      <c r="G2168" s="101"/>
      <c r="H2168" s="128" t="s">
        <v>39</v>
      </c>
      <c r="I2168" s="103">
        <f>SUM(I2155:I2167)</f>
        <v>72.080000000000013</v>
      </c>
      <c r="J2168" s="104"/>
      <c r="K2168" s="105">
        <f>SUM(K2155:K2167)</f>
        <v>0.38160987696152132</v>
      </c>
      <c r="L2168" s="106"/>
      <c r="M2168" s="107"/>
      <c r="N2168" s="108"/>
      <c r="O2168" s="105">
        <f>SUM(O2155:O2167)</f>
        <v>0</v>
      </c>
      <c r="P2168" s="7">
        <f t="shared" si="337"/>
        <v>2234</v>
      </c>
      <c r="Q2168" s="8"/>
    </row>
    <row r="2169" spans="1:17" s="9" customFormat="1" ht="16.5" customHeight="1" thickTop="1" thickBot="1" x14ac:dyDescent="0.3">
      <c r="A2169" s="1"/>
      <c r="B2169" s="58" t="s">
        <v>40</v>
      </c>
      <c r="C2169" s="109"/>
      <c r="D2169" s="109"/>
      <c r="E2169" s="109"/>
      <c r="F2169" s="109"/>
      <c r="G2169" s="109"/>
      <c r="H2169" s="110"/>
      <c r="I2169" s="111"/>
      <c r="J2169" s="60"/>
      <c r="K2169" s="61" t="s">
        <v>14</v>
      </c>
      <c r="L2169" s="61" t="s">
        <v>15</v>
      </c>
      <c r="M2169" s="61" t="s">
        <v>16</v>
      </c>
      <c r="N2169" s="61" t="s">
        <v>17</v>
      </c>
      <c r="O2169" s="61" t="s">
        <v>18</v>
      </c>
      <c r="P2169" s="7">
        <f t="shared" si="337"/>
        <v>2235</v>
      </c>
      <c r="Q2169" s="8"/>
    </row>
    <row r="2170" spans="1:17" s="9" customFormat="1" ht="22.5" thickTop="1" thickBot="1" x14ac:dyDescent="0.3">
      <c r="A2170" s="1"/>
      <c r="B2170" s="112" t="s">
        <v>41</v>
      </c>
      <c r="C2170" s="113"/>
      <c r="D2170" s="113"/>
      <c r="E2170" s="114"/>
      <c r="F2170" s="63" t="s">
        <v>42</v>
      </c>
      <c r="G2170" s="63" t="s">
        <v>20</v>
      </c>
      <c r="H2170" s="63" t="s">
        <v>34</v>
      </c>
      <c r="I2170" s="63" t="s">
        <v>24</v>
      </c>
      <c r="J2170" s="28"/>
      <c r="K2170" s="61"/>
      <c r="L2170" s="61"/>
      <c r="M2170" s="61"/>
      <c r="N2170" s="61"/>
      <c r="O2170" s="61"/>
      <c r="P2170" s="7">
        <f t="shared" si="337"/>
        <v>2236</v>
      </c>
      <c r="Q2170" s="8"/>
    </row>
    <row r="2171" spans="1:17" s="9" customFormat="1" ht="15.75" customHeight="1" thickTop="1" x14ac:dyDescent="0.25">
      <c r="A2171" s="1" t="s">
        <v>123</v>
      </c>
      <c r="B2171" s="129" t="str">
        <f>INDEX('[1]MATERIAL-TRANSPORTE'!$A$3:$K$1016,MATCH('APUS2 (1001 - 1053)'!A2171,'[1]MATERIAL-TRANSPORTE'!$A$3:$A$1016,0),2)</f>
        <v>CABLE UTP  CATEGORIA 6A, 100% COBRE - EXTERIOR</v>
      </c>
      <c r="C2171" s="130"/>
      <c r="D2171" s="130"/>
      <c r="E2171" s="131"/>
      <c r="F2171" s="132" t="str">
        <f>INDEX('[1]MATERIAL-TRANSPORTE'!$A$3:$K$1016,MATCH('APUS2 (1001 - 1053)'!A2171,'[1]MATERIAL-TRANSPORTE'!$A$3:$A$1016,0),6)</f>
        <v>u</v>
      </c>
      <c r="G2171" s="80">
        <v>1</v>
      </c>
      <c r="H2171" s="80">
        <f>INDEX('[1]MATERIAL-TRANSPORTE'!$A$3:$K$1016,MATCH('APUS2 (1001 - 1053)'!A2171,'[1]MATERIAL-TRANSPORTE'!$A$3:$A$1016,0),7)</f>
        <v>110</v>
      </c>
      <c r="I2171" s="81">
        <f t="shared" ref="I2171" si="346">(G2171*H2171)</f>
        <v>110</v>
      </c>
      <c r="J2171" s="64"/>
      <c r="K2171" s="70">
        <f t="shared" ref="K2171" si="347">((I2171*100%)/$I$2204)</f>
        <v>0.58236801423095652</v>
      </c>
      <c r="L2171" s="82" t="str">
        <f>INDEX('[1]MATERIAL-TRANSPORTE'!$A$3:$K$1016,MATCH('APUS2 (1001 - 1053)'!A2171,'[1]MATERIAL-TRANSPORTE'!$A$3:$A$1016,0),8)</f>
        <v>4634000111</v>
      </c>
      <c r="M2171" s="83" t="str">
        <f>INDEX('[1]MATERIAL-TRANSPORTE'!$A$3:$K$1016,MATCH('APUS2 (1001 - 1053)'!A2171,'[1]MATERIAL-TRANSPORTE'!$A$3:$A$1016,0),9)</f>
        <v>NP</v>
      </c>
      <c r="N2171" s="84">
        <f>INDEX('[1]MATERIAL-TRANSPORTE'!$A$3:$K$1016,MATCH('APUS2 (1001 - 1053)'!A2171,'[1]MATERIAL-TRANSPORTE'!$A$3:$A$1016,0),10)</f>
        <v>0</v>
      </c>
      <c r="O2171" s="85">
        <f>INDEX('[1]MATERIAL-TRANSPORTE'!$A$3:$K$1016,MATCH('APUS2 (1001 - 1053)'!A2171,'[1]MATERIAL-TRANSPORTE'!$A$3:$A$1016,0),11)</f>
        <v>0</v>
      </c>
      <c r="P2171" s="7">
        <f t="shared" si="337"/>
        <v>2237</v>
      </c>
      <c r="Q2171" s="8">
        <f t="shared" ref="Q2171" si="348">+Q2155</f>
        <v>2204</v>
      </c>
    </row>
    <row r="2172" spans="1:17" s="9" customFormat="1" x14ac:dyDescent="0.25">
      <c r="A2172" s="1"/>
      <c r="B2172" s="129"/>
      <c r="C2172" s="130"/>
      <c r="D2172" s="130"/>
      <c r="E2172" s="131"/>
      <c r="F2172" s="132"/>
      <c r="G2172" s="80"/>
      <c r="H2172" s="80"/>
      <c r="I2172" s="81"/>
      <c r="J2172" s="64"/>
      <c r="K2172" s="87"/>
      <c r="L2172" s="82"/>
      <c r="M2172" s="83"/>
      <c r="N2172" s="84"/>
      <c r="O2172" s="85"/>
      <c r="P2172" s="7">
        <f t="shared" si="337"/>
        <v>2238</v>
      </c>
      <c r="Q2172" s="8"/>
    </row>
    <row r="2173" spans="1:17" s="9" customFormat="1" x14ac:dyDescent="0.25">
      <c r="A2173" s="1"/>
      <c r="B2173" s="129"/>
      <c r="C2173" s="130"/>
      <c r="D2173" s="130"/>
      <c r="E2173" s="131"/>
      <c r="F2173" s="132"/>
      <c r="G2173" s="80"/>
      <c r="H2173" s="80"/>
      <c r="I2173" s="81"/>
      <c r="J2173" s="64"/>
      <c r="K2173" s="87"/>
      <c r="L2173" s="82"/>
      <c r="M2173" s="83"/>
      <c r="N2173" s="84"/>
      <c r="O2173" s="85"/>
      <c r="P2173" s="7">
        <f t="shared" si="337"/>
        <v>2239</v>
      </c>
      <c r="Q2173" s="8"/>
    </row>
    <row r="2174" spans="1:17" s="9" customFormat="1" x14ac:dyDescent="0.25">
      <c r="A2174" s="1"/>
      <c r="B2174" s="129"/>
      <c r="C2174" s="130"/>
      <c r="D2174" s="130"/>
      <c r="E2174" s="131"/>
      <c r="F2174" s="132"/>
      <c r="G2174" s="80"/>
      <c r="H2174" s="80"/>
      <c r="I2174" s="81"/>
      <c r="J2174" s="64"/>
      <c r="K2174" s="87"/>
      <c r="L2174" s="82"/>
      <c r="M2174" s="83"/>
      <c r="N2174" s="84"/>
      <c r="O2174" s="85"/>
      <c r="P2174" s="7">
        <f t="shared" si="337"/>
        <v>2240</v>
      </c>
      <c r="Q2174" s="8"/>
    </row>
    <row r="2175" spans="1:17" s="9" customFormat="1" x14ac:dyDescent="0.25">
      <c r="A2175" s="1"/>
      <c r="B2175" s="129"/>
      <c r="C2175" s="130"/>
      <c r="D2175" s="130"/>
      <c r="E2175" s="131"/>
      <c r="F2175" s="132"/>
      <c r="G2175" s="80"/>
      <c r="H2175" s="80"/>
      <c r="I2175" s="81"/>
      <c r="J2175" s="64"/>
      <c r="K2175" s="87"/>
      <c r="L2175" s="82"/>
      <c r="M2175" s="83"/>
      <c r="N2175" s="84"/>
      <c r="O2175" s="85"/>
      <c r="P2175" s="7">
        <f t="shared" si="337"/>
        <v>2241</v>
      </c>
      <c r="Q2175" s="8"/>
    </row>
    <row r="2176" spans="1:17" s="9" customFormat="1" x14ac:dyDescent="0.25">
      <c r="A2176" s="1"/>
      <c r="B2176" s="129"/>
      <c r="C2176" s="130"/>
      <c r="D2176" s="130"/>
      <c r="E2176" s="131"/>
      <c r="F2176" s="132"/>
      <c r="G2176" s="80"/>
      <c r="H2176" s="80"/>
      <c r="I2176" s="81"/>
      <c r="J2176" s="64"/>
      <c r="K2176" s="87"/>
      <c r="L2176" s="82"/>
      <c r="M2176" s="83"/>
      <c r="N2176" s="84"/>
      <c r="O2176" s="85"/>
      <c r="P2176" s="7">
        <f t="shared" si="337"/>
        <v>2242</v>
      </c>
      <c r="Q2176" s="8"/>
    </row>
    <row r="2177" spans="1:17" s="9" customFormat="1" x14ac:dyDescent="0.25">
      <c r="A2177" s="1"/>
      <c r="B2177" s="129"/>
      <c r="C2177" s="130"/>
      <c r="D2177" s="130"/>
      <c r="E2177" s="131"/>
      <c r="F2177" s="132"/>
      <c r="G2177" s="80"/>
      <c r="H2177" s="80"/>
      <c r="I2177" s="81"/>
      <c r="J2177" s="64"/>
      <c r="K2177" s="87"/>
      <c r="L2177" s="82"/>
      <c r="M2177" s="83"/>
      <c r="N2177" s="84"/>
      <c r="O2177" s="85"/>
      <c r="P2177" s="7">
        <f t="shared" si="337"/>
        <v>2243</v>
      </c>
      <c r="Q2177" s="8"/>
    </row>
    <row r="2178" spans="1:17" s="9" customFormat="1" x14ac:dyDescent="0.25">
      <c r="A2178" s="1"/>
      <c r="B2178" s="129"/>
      <c r="C2178" s="130"/>
      <c r="D2178" s="130"/>
      <c r="E2178" s="131"/>
      <c r="F2178" s="132"/>
      <c r="G2178" s="80"/>
      <c r="H2178" s="80"/>
      <c r="I2178" s="81"/>
      <c r="J2178" s="64"/>
      <c r="K2178" s="87"/>
      <c r="L2178" s="82"/>
      <c r="M2178" s="83"/>
      <c r="N2178" s="84"/>
      <c r="O2178" s="85"/>
      <c r="P2178" s="7">
        <f t="shared" si="337"/>
        <v>2244</v>
      </c>
      <c r="Q2178" s="8"/>
    </row>
    <row r="2179" spans="1:17" s="9" customFormat="1" x14ac:dyDescent="0.25">
      <c r="A2179" s="1"/>
      <c r="B2179" s="129"/>
      <c r="C2179" s="130"/>
      <c r="D2179" s="130"/>
      <c r="E2179" s="131"/>
      <c r="F2179" s="132"/>
      <c r="G2179" s="80"/>
      <c r="H2179" s="80"/>
      <c r="I2179" s="81"/>
      <c r="J2179" s="64"/>
      <c r="K2179" s="87"/>
      <c r="L2179" s="82"/>
      <c r="M2179" s="83"/>
      <c r="N2179" s="84"/>
      <c r="O2179" s="85"/>
      <c r="P2179" s="7">
        <f t="shared" si="337"/>
        <v>2245</v>
      </c>
      <c r="Q2179" s="8"/>
    </row>
    <row r="2180" spans="1:17" s="9" customFormat="1" x14ac:dyDescent="0.25">
      <c r="A2180" s="1"/>
      <c r="B2180" s="129"/>
      <c r="C2180" s="130"/>
      <c r="D2180" s="130"/>
      <c r="E2180" s="131"/>
      <c r="F2180" s="132"/>
      <c r="G2180" s="80"/>
      <c r="H2180" s="80"/>
      <c r="I2180" s="81"/>
      <c r="J2180" s="64"/>
      <c r="K2180" s="87"/>
      <c r="L2180" s="82"/>
      <c r="M2180" s="83"/>
      <c r="N2180" s="84"/>
      <c r="O2180" s="85"/>
      <c r="P2180" s="7">
        <f t="shared" si="337"/>
        <v>2246</v>
      </c>
      <c r="Q2180" s="8"/>
    </row>
    <row r="2181" spans="1:17" s="9" customFormat="1" x14ac:dyDescent="0.25">
      <c r="A2181" s="1"/>
      <c r="B2181" s="129"/>
      <c r="C2181" s="130"/>
      <c r="D2181" s="130"/>
      <c r="E2181" s="131"/>
      <c r="F2181" s="132"/>
      <c r="G2181" s="80"/>
      <c r="H2181" s="80"/>
      <c r="I2181" s="81"/>
      <c r="J2181" s="64"/>
      <c r="K2181" s="87"/>
      <c r="L2181" s="82"/>
      <c r="M2181" s="83"/>
      <c r="N2181" s="84"/>
      <c r="O2181" s="85"/>
      <c r="P2181" s="7">
        <f t="shared" si="337"/>
        <v>2247</v>
      </c>
      <c r="Q2181" s="8"/>
    </row>
    <row r="2182" spans="1:17" s="9" customFormat="1" x14ac:dyDescent="0.25">
      <c r="A2182" s="1"/>
      <c r="B2182" s="129"/>
      <c r="C2182" s="130"/>
      <c r="D2182" s="130"/>
      <c r="E2182" s="131"/>
      <c r="F2182" s="132"/>
      <c r="G2182" s="80"/>
      <c r="H2182" s="80"/>
      <c r="I2182" s="81"/>
      <c r="J2182" s="64"/>
      <c r="K2182" s="87"/>
      <c r="L2182" s="82"/>
      <c r="M2182" s="83"/>
      <c r="N2182" s="84"/>
      <c r="O2182" s="85"/>
      <c r="P2182" s="7">
        <f t="shared" si="337"/>
        <v>2248</v>
      </c>
      <c r="Q2182" s="8"/>
    </row>
    <row r="2183" spans="1:17" s="9" customFormat="1" x14ac:dyDescent="0.25">
      <c r="A2183" s="1"/>
      <c r="B2183" s="129"/>
      <c r="C2183" s="130"/>
      <c r="D2183" s="130"/>
      <c r="E2183" s="131"/>
      <c r="F2183" s="132"/>
      <c r="G2183" s="80"/>
      <c r="H2183" s="80"/>
      <c r="I2183" s="81"/>
      <c r="J2183" s="64"/>
      <c r="K2183" s="87"/>
      <c r="L2183" s="82"/>
      <c r="M2183" s="83"/>
      <c r="N2183" s="84"/>
      <c r="O2183" s="85"/>
      <c r="P2183" s="7">
        <f t="shared" si="337"/>
        <v>2249</v>
      </c>
      <c r="Q2183" s="8"/>
    </row>
    <row r="2184" spans="1:17" s="9" customFormat="1" x14ac:dyDescent="0.25">
      <c r="A2184" s="1"/>
      <c r="B2184" s="129"/>
      <c r="C2184" s="130"/>
      <c r="D2184" s="130"/>
      <c r="E2184" s="131"/>
      <c r="F2184" s="132"/>
      <c r="G2184" s="80"/>
      <c r="H2184" s="80"/>
      <c r="I2184" s="81"/>
      <c r="J2184" s="64"/>
      <c r="K2184" s="87"/>
      <c r="L2184" s="82"/>
      <c r="M2184" s="83"/>
      <c r="N2184" s="84"/>
      <c r="O2184" s="85"/>
      <c r="P2184" s="7">
        <f t="shared" si="337"/>
        <v>2250</v>
      </c>
      <c r="Q2184" s="8"/>
    </row>
    <row r="2185" spans="1:17" s="9" customFormat="1" x14ac:dyDescent="0.25">
      <c r="A2185" s="1"/>
      <c r="B2185" s="129"/>
      <c r="C2185" s="130"/>
      <c r="D2185" s="130"/>
      <c r="E2185" s="131"/>
      <c r="F2185" s="132"/>
      <c r="G2185" s="80"/>
      <c r="H2185" s="80"/>
      <c r="I2185" s="81"/>
      <c r="J2185" s="64"/>
      <c r="K2185" s="87"/>
      <c r="L2185" s="82"/>
      <c r="M2185" s="83"/>
      <c r="N2185" s="84"/>
      <c r="O2185" s="85"/>
      <c r="P2185" s="7">
        <f t="shared" si="337"/>
        <v>2251</v>
      </c>
      <c r="Q2185" s="8"/>
    </row>
    <row r="2186" spans="1:17" s="9" customFormat="1" x14ac:dyDescent="0.25">
      <c r="A2186" s="1"/>
      <c r="B2186" s="129"/>
      <c r="C2186" s="130"/>
      <c r="D2186" s="130"/>
      <c r="E2186" s="131"/>
      <c r="F2186" s="132"/>
      <c r="G2186" s="80"/>
      <c r="H2186" s="80"/>
      <c r="I2186" s="81"/>
      <c r="J2186" s="64"/>
      <c r="K2186" s="87"/>
      <c r="L2186" s="82"/>
      <c r="M2186" s="83"/>
      <c r="N2186" s="84"/>
      <c r="O2186" s="85"/>
      <c r="P2186" s="7">
        <f t="shared" si="337"/>
        <v>2252</v>
      </c>
      <c r="Q2186" s="8"/>
    </row>
    <row r="2187" spans="1:17" s="9" customFormat="1" x14ac:dyDescent="0.25">
      <c r="A2187" s="1"/>
      <c r="B2187" s="129"/>
      <c r="C2187" s="130"/>
      <c r="D2187" s="130"/>
      <c r="E2187" s="131"/>
      <c r="F2187" s="132"/>
      <c r="G2187" s="80"/>
      <c r="H2187" s="80"/>
      <c r="I2187" s="81"/>
      <c r="J2187" s="64"/>
      <c r="K2187" s="87"/>
      <c r="L2187" s="82"/>
      <c r="M2187" s="83"/>
      <c r="N2187" s="84"/>
      <c r="O2187" s="85"/>
      <c r="P2187" s="7">
        <f t="shared" si="337"/>
        <v>2253</v>
      </c>
      <c r="Q2187" s="8"/>
    </row>
    <row r="2188" spans="1:17" s="9" customFormat="1" x14ac:dyDescent="0.25">
      <c r="A2188" s="1"/>
      <c r="B2188" s="129" t="s">
        <v>26</v>
      </c>
      <c r="C2188" s="130"/>
      <c r="D2188" s="130"/>
      <c r="E2188" s="131"/>
      <c r="F2188" s="132" t="s">
        <v>26</v>
      </c>
      <c r="G2188" s="80" t="s">
        <v>26</v>
      </c>
      <c r="H2188" s="80" t="s">
        <v>26</v>
      </c>
      <c r="I2188" s="81" t="s">
        <v>26</v>
      </c>
      <c r="J2188" s="64"/>
      <c r="K2188" s="87" t="s">
        <v>26</v>
      </c>
      <c r="L2188" s="82" t="s">
        <v>26</v>
      </c>
      <c r="M2188" s="83" t="s">
        <v>26</v>
      </c>
      <c r="N2188" s="84" t="s">
        <v>26</v>
      </c>
      <c r="O2188" s="85" t="s">
        <v>26</v>
      </c>
      <c r="P2188" s="7">
        <f t="shared" si="337"/>
        <v>2254</v>
      </c>
      <c r="Q2188" s="8"/>
    </row>
    <row r="2189" spans="1:17" s="9" customFormat="1" x14ac:dyDescent="0.25">
      <c r="A2189" s="1"/>
      <c r="B2189" s="129" t="s">
        <v>26</v>
      </c>
      <c r="C2189" s="130"/>
      <c r="D2189" s="130"/>
      <c r="E2189" s="131"/>
      <c r="F2189" s="132" t="s">
        <v>26</v>
      </c>
      <c r="G2189" s="80" t="s">
        <v>26</v>
      </c>
      <c r="H2189" s="80" t="s">
        <v>26</v>
      </c>
      <c r="I2189" s="81" t="s">
        <v>26</v>
      </c>
      <c r="J2189" s="64"/>
      <c r="K2189" s="87" t="s">
        <v>26</v>
      </c>
      <c r="L2189" s="82" t="s">
        <v>26</v>
      </c>
      <c r="M2189" s="83" t="s">
        <v>26</v>
      </c>
      <c r="N2189" s="84" t="s">
        <v>26</v>
      </c>
      <c r="O2189" s="85" t="s">
        <v>26</v>
      </c>
      <c r="P2189" s="7">
        <f t="shared" si="337"/>
        <v>2255</v>
      </c>
      <c r="Q2189" s="8"/>
    </row>
    <row r="2190" spans="1:17" s="9" customFormat="1" x14ac:dyDescent="0.25">
      <c r="A2190" s="1"/>
      <c r="B2190" s="129" t="s">
        <v>26</v>
      </c>
      <c r="C2190" s="130"/>
      <c r="D2190" s="130"/>
      <c r="E2190" s="131"/>
      <c r="F2190" s="132" t="s">
        <v>26</v>
      </c>
      <c r="G2190" s="80" t="s">
        <v>26</v>
      </c>
      <c r="H2190" s="80" t="s">
        <v>26</v>
      </c>
      <c r="I2190" s="81" t="s">
        <v>26</v>
      </c>
      <c r="J2190" s="64"/>
      <c r="K2190" s="87" t="s">
        <v>26</v>
      </c>
      <c r="L2190" s="82" t="s">
        <v>26</v>
      </c>
      <c r="M2190" s="83" t="s">
        <v>26</v>
      </c>
      <c r="N2190" s="84" t="s">
        <v>26</v>
      </c>
      <c r="O2190" s="85" t="s">
        <v>26</v>
      </c>
      <c r="P2190" s="7">
        <f t="shared" si="337"/>
        <v>2256</v>
      </c>
      <c r="Q2190" s="8"/>
    </row>
    <row r="2191" spans="1:17" s="9" customFormat="1" x14ac:dyDescent="0.25">
      <c r="A2191" s="1"/>
      <c r="B2191" s="129" t="s">
        <v>26</v>
      </c>
      <c r="C2191" s="130"/>
      <c r="D2191" s="130"/>
      <c r="E2191" s="131"/>
      <c r="F2191" s="132" t="s">
        <v>26</v>
      </c>
      <c r="G2191" s="80" t="s">
        <v>26</v>
      </c>
      <c r="H2191" s="80" t="s">
        <v>26</v>
      </c>
      <c r="I2191" s="81" t="s">
        <v>26</v>
      </c>
      <c r="J2191" s="64"/>
      <c r="K2191" s="87" t="s">
        <v>26</v>
      </c>
      <c r="L2191" s="82" t="s">
        <v>26</v>
      </c>
      <c r="M2191" s="83" t="s">
        <v>26</v>
      </c>
      <c r="N2191" s="84" t="s">
        <v>26</v>
      </c>
      <c r="O2191" s="85" t="s">
        <v>26</v>
      </c>
      <c r="P2191" s="7">
        <f t="shared" si="337"/>
        <v>2257</v>
      </c>
      <c r="Q2191" s="8"/>
    </row>
    <row r="2192" spans="1:17" s="9" customFormat="1" x14ac:dyDescent="0.25">
      <c r="A2192" s="1"/>
      <c r="B2192" s="129" t="s">
        <v>26</v>
      </c>
      <c r="C2192" s="130"/>
      <c r="D2192" s="130"/>
      <c r="E2192" s="131"/>
      <c r="F2192" s="132" t="s">
        <v>26</v>
      </c>
      <c r="G2192" s="80" t="s">
        <v>26</v>
      </c>
      <c r="H2192" s="80" t="s">
        <v>26</v>
      </c>
      <c r="I2192" s="81" t="s">
        <v>26</v>
      </c>
      <c r="J2192" s="64"/>
      <c r="K2192" s="87" t="s">
        <v>26</v>
      </c>
      <c r="L2192" s="82" t="s">
        <v>26</v>
      </c>
      <c r="M2192" s="83" t="s">
        <v>26</v>
      </c>
      <c r="N2192" s="84" t="s">
        <v>26</v>
      </c>
      <c r="O2192" s="85" t="s">
        <v>26</v>
      </c>
      <c r="P2192" s="7">
        <f t="shared" si="337"/>
        <v>2258</v>
      </c>
      <c r="Q2192" s="8"/>
    </row>
    <row r="2193" spans="1:17" s="9" customFormat="1" x14ac:dyDescent="0.25">
      <c r="A2193" s="1"/>
      <c r="B2193" s="129" t="s">
        <v>26</v>
      </c>
      <c r="C2193" s="130"/>
      <c r="D2193" s="130"/>
      <c r="E2193" s="131"/>
      <c r="F2193" s="132" t="s">
        <v>26</v>
      </c>
      <c r="G2193" s="80" t="s">
        <v>26</v>
      </c>
      <c r="H2193" s="80" t="s">
        <v>26</v>
      </c>
      <c r="I2193" s="81" t="s">
        <v>26</v>
      </c>
      <c r="J2193" s="64"/>
      <c r="K2193" s="87" t="s">
        <v>26</v>
      </c>
      <c r="L2193" s="82" t="s">
        <v>26</v>
      </c>
      <c r="M2193" s="83" t="s">
        <v>26</v>
      </c>
      <c r="N2193" s="84" t="s">
        <v>26</v>
      </c>
      <c r="O2193" s="85" t="s">
        <v>26</v>
      </c>
      <c r="P2193" s="7">
        <f t="shared" si="337"/>
        <v>2259</v>
      </c>
      <c r="Q2193" s="8"/>
    </row>
    <row r="2194" spans="1:17" s="9" customFormat="1" x14ac:dyDescent="0.25">
      <c r="A2194" s="1"/>
      <c r="B2194" s="129" t="s">
        <v>26</v>
      </c>
      <c r="C2194" s="130"/>
      <c r="D2194" s="130"/>
      <c r="E2194" s="131"/>
      <c r="F2194" s="132" t="s">
        <v>26</v>
      </c>
      <c r="G2194" s="80" t="s">
        <v>26</v>
      </c>
      <c r="H2194" s="80" t="s">
        <v>26</v>
      </c>
      <c r="I2194" s="81" t="s">
        <v>26</v>
      </c>
      <c r="J2194" s="64"/>
      <c r="K2194" s="87" t="s">
        <v>26</v>
      </c>
      <c r="L2194" s="82" t="s">
        <v>26</v>
      </c>
      <c r="M2194" s="83" t="s">
        <v>26</v>
      </c>
      <c r="N2194" s="84" t="s">
        <v>26</v>
      </c>
      <c r="O2194" s="85" t="s">
        <v>26</v>
      </c>
      <c r="P2194" s="7">
        <f t="shared" si="337"/>
        <v>2260</v>
      </c>
      <c r="Q2194" s="8"/>
    </row>
    <row r="2195" spans="1:17" s="9" customFormat="1" x14ac:dyDescent="0.25">
      <c r="A2195" s="1"/>
      <c r="B2195" s="129" t="s">
        <v>26</v>
      </c>
      <c r="C2195" s="130"/>
      <c r="D2195" s="130"/>
      <c r="E2195" s="131"/>
      <c r="F2195" s="132" t="s">
        <v>26</v>
      </c>
      <c r="G2195" s="80" t="s">
        <v>26</v>
      </c>
      <c r="H2195" s="80" t="s">
        <v>26</v>
      </c>
      <c r="I2195" s="81" t="s">
        <v>26</v>
      </c>
      <c r="J2195" s="64"/>
      <c r="K2195" s="87" t="s">
        <v>26</v>
      </c>
      <c r="L2195" s="82" t="s">
        <v>26</v>
      </c>
      <c r="M2195" s="83" t="s">
        <v>26</v>
      </c>
      <c r="N2195" s="84" t="s">
        <v>26</v>
      </c>
      <c r="O2195" s="85" t="s">
        <v>26</v>
      </c>
      <c r="P2195" s="7">
        <f t="shared" si="337"/>
        <v>2261</v>
      </c>
      <c r="Q2195" s="8"/>
    </row>
    <row r="2196" spans="1:17" s="9" customFormat="1" ht="15.75" thickBot="1" x14ac:dyDescent="0.3">
      <c r="A2196" s="1"/>
      <c r="B2196" s="122" t="s">
        <v>26</v>
      </c>
      <c r="C2196" s="123"/>
      <c r="D2196" s="123"/>
      <c r="E2196" s="124"/>
      <c r="F2196" s="133" t="s">
        <v>26</v>
      </c>
      <c r="G2196" s="94" t="s">
        <v>26</v>
      </c>
      <c r="H2196" s="94" t="s">
        <v>26</v>
      </c>
      <c r="I2196" s="95" t="s">
        <v>26</v>
      </c>
      <c r="J2196" s="64"/>
      <c r="K2196" s="96" t="s">
        <v>26</v>
      </c>
      <c r="L2196" s="97" t="s">
        <v>26</v>
      </c>
      <c r="M2196" s="98" t="s">
        <v>26</v>
      </c>
      <c r="N2196" s="99" t="s">
        <v>26</v>
      </c>
      <c r="O2196" s="100" t="s">
        <v>26</v>
      </c>
      <c r="P2196" s="7">
        <f t="shared" si="337"/>
        <v>2262</v>
      </c>
      <c r="Q2196" s="8"/>
    </row>
    <row r="2197" spans="1:17" s="9" customFormat="1" ht="16.5" thickTop="1" thickBot="1" x14ac:dyDescent="0.3">
      <c r="A2197" s="1"/>
      <c r="B2197" s="101"/>
      <c r="C2197" s="101"/>
      <c r="D2197" s="101"/>
      <c r="E2197" s="101"/>
      <c r="F2197" s="101"/>
      <c r="G2197" s="101"/>
      <c r="H2197" s="128" t="s">
        <v>50</v>
      </c>
      <c r="I2197" s="103">
        <f>SUM(I2171:I2196)</f>
        <v>110</v>
      </c>
      <c r="J2197" s="104"/>
      <c r="K2197" s="105">
        <f>SUM(K2171:K2196)</f>
        <v>0.58236801423095652</v>
      </c>
      <c r="L2197" s="106"/>
      <c r="M2197" s="107"/>
      <c r="N2197" s="108"/>
      <c r="O2197" s="105">
        <f>SUM(O2171:O2196)</f>
        <v>0</v>
      </c>
      <c r="P2197" s="7">
        <f t="shared" si="337"/>
        <v>2263</v>
      </c>
      <c r="Q2197" s="8"/>
    </row>
    <row r="2198" spans="1:17" s="9" customFormat="1" ht="16.5" customHeight="1" thickTop="1" thickBot="1" x14ac:dyDescent="0.3">
      <c r="A2198" s="1"/>
      <c r="B2198" s="58" t="s">
        <v>51</v>
      </c>
      <c r="C2198" s="109"/>
      <c r="D2198" s="109"/>
      <c r="E2198" s="109"/>
      <c r="F2198" s="109"/>
      <c r="G2198" s="109"/>
      <c r="H2198" s="110"/>
      <c r="I2198" s="111"/>
      <c r="J2198" s="60"/>
      <c r="K2198" s="134" t="s">
        <v>14</v>
      </c>
      <c r="L2198" s="61" t="s">
        <v>15</v>
      </c>
      <c r="M2198" s="61" t="s">
        <v>16</v>
      </c>
      <c r="N2198" s="61" t="s">
        <v>17</v>
      </c>
      <c r="O2198" s="61" t="s">
        <v>18</v>
      </c>
      <c r="P2198" s="7">
        <f t="shared" si="337"/>
        <v>2264</v>
      </c>
      <c r="Q2198" s="8"/>
    </row>
    <row r="2199" spans="1:17" s="9" customFormat="1" ht="22.5" customHeight="1" thickTop="1" thickBot="1" x14ac:dyDescent="0.3">
      <c r="A2199" s="1"/>
      <c r="B2199" s="112" t="s">
        <v>52</v>
      </c>
      <c r="C2199" s="113"/>
      <c r="D2199" s="113"/>
      <c r="E2199" s="114"/>
      <c r="F2199" s="115" t="s">
        <v>42</v>
      </c>
      <c r="G2199" s="63" t="s">
        <v>20</v>
      </c>
      <c r="H2199" s="63" t="s">
        <v>34</v>
      </c>
      <c r="I2199" s="63" t="s">
        <v>34</v>
      </c>
      <c r="J2199" s="28"/>
      <c r="K2199" s="135"/>
      <c r="L2199" s="61"/>
      <c r="M2199" s="61"/>
      <c r="N2199" s="61"/>
      <c r="O2199" s="61"/>
      <c r="P2199" s="7">
        <f t="shared" si="337"/>
        <v>2265</v>
      </c>
      <c r="Q2199" s="8"/>
    </row>
    <row r="2200" spans="1:17" s="9" customFormat="1" ht="15.75" thickTop="1" x14ac:dyDescent="0.25">
      <c r="A2200" s="1"/>
      <c r="B2200" s="136"/>
      <c r="C2200" s="137"/>
      <c r="D2200" s="137"/>
      <c r="E2200" s="138"/>
      <c r="F2200" s="139"/>
      <c r="G2200" s="69"/>
      <c r="H2200" s="69"/>
      <c r="I2200" s="81"/>
      <c r="J2200" s="64"/>
      <c r="K2200" s="70"/>
      <c r="L2200" s="117"/>
      <c r="M2200" s="118"/>
      <c r="N2200" s="119"/>
      <c r="O2200" s="120"/>
      <c r="P2200" s="7">
        <f t="shared" si="337"/>
        <v>2266</v>
      </c>
      <c r="Q2200" s="8">
        <f t="shared" ref="Q2200" si="349">+Q2171</f>
        <v>2204</v>
      </c>
    </row>
    <row r="2201" spans="1:17" s="9" customFormat="1" ht="15.75" thickBot="1" x14ac:dyDescent="0.3">
      <c r="A2201" s="1"/>
      <c r="B2201" s="140" t="s">
        <v>26</v>
      </c>
      <c r="C2201" s="141"/>
      <c r="D2201" s="141"/>
      <c r="E2201" s="142"/>
      <c r="F2201" s="143">
        <v>0</v>
      </c>
      <c r="G2201" s="144" t="s">
        <v>26</v>
      </c>
      <c r="H2201" s="143">
        <v>0</v>
      </c>
      <c r="I2201" s="143">
        <v>0</v>
      </c>
      <c r="J2201" s="64"/>
      <c r="K2201" s="145" t="s">
        <v>26</v>
      </c>
      <c r="L2201" s="146" t="s">
        <v>26</v>
      </c>
      <c r="M2201" s="147" t="s">
        <v>26</v>
      </c>
      <c r="N2201" s="143">
        <v>0</v>
      </c>
      <c r="O2201" s="143">
        <v>0</v>
      </c>
      <c r="P2201" s="7">
        <f t="shared" si="337"/>
        <v>2267</v>
      </c>
      <c r="Q2201" s="8"/>
    </row>
    <row r="2202" spans="1:17" s="9" customFormat="1" ht="16.5" thickTop="1" thickBot="1" x14ac:dyDescent="0.3">
      <c r="A2202" s="1"/>
      <c r="B2202" s="101"/>
      <c r="C2202" s="101"/>
      <c r="D2202" s="101"/>
      <c r="E2202" s="101"/>
      <c r="F2202" s="101"/>
      <c r="G2202" s="101"/>
      <c r="H2202" s="128" t="s">
        <v>53</v>
      </c>
      <c r="I2202" s="103">
        <f>SUM(I2200:I2201)</f>
        <v>0</v>
      </c>
      <c r="J2202" s="28"/>
      <c r="K2202" s="148">
        <f>SUM(K2200:K2201)</f>
        <v>0</v>
      </c>
      <c r="L2202" s="149"/>
      <c r="M2202" s="150"/>
      <c r="N2202" s="151"/>
      <c r="O2202" s="148">
        <f>SUM(O2200:O2201)</f>
        <v>0</v>
      </c>
      <c r="P2202" s="7">
        <f t="shared" si="337"/>
        <v>2268</v>
      </c>
      <c r="Q2202" s="8"/>
    </row>
    <row r="2203" spans="1:17" s="9" customFormat="1" ht="16.5" thickTop="1" thickBot="1" x14ac:dyDescent="0.3">
      <c r="A2203" s="1"/>
      <c r="B2203" s="28"/>
      <c r="C2203" s="28"/>
      <c r="D2203" s="28"/>
      <c r="E2203" s="152"/>
      <c r="F2203" s="152"/>
      <c r="G2203" s="152"/>
      <c r="H2203" s="153"/>
      <c r="I2203" s="154"/>
      <c r="J2203" s="28"/>
      <c r="K2203" s="155"/>
      <c r="L2203" s="156"/>
      <c r="M2203" s="156"/>
      <c r="N2203" s="156"/>
      <c r="O2203" s="157"/>
      <c r="P2203" s="7">
        <f t="shared" ref="P2203:P2266" si="350">+P2202+1</f>
        <v>2269</v>
      </c>
      <c r="Q2203" s="8"/>
    </row>
    <row r="2204" spans="1:17" s="9" customFormat="1" ht="16.5" customHeight="1" thickTop="1" thickBot="1" x14ac:dyDescent="0.3">
      <c r="A2204" s="1"/>
      <c r="B2204" s="28"/>
      <c r="C2204" s="28"/>
      <c r="D2204" s="158"/>
      <c r="E2204" s="159" t="s">
        <v>54</v>
      </c>
      <c r="F2204" s="159"/>
      <c r="G2204" s="159"/>
      <c r="H2204" s="159"/>
      <c r="I2204" s="160">
        <f>I2152+I2168+I2197+I2202</f>
        <v>188.88400000000001</v>
      </c>
      <c r="J2204" s="28"/>
      <c r="K2204" s="161"/>
      <c r="L2204" s="162"/>
      <c r="M2204" s="162"/>
      <c r="N2204" s="162"/>
      <c r="O2204" s="163"/>
      <c r="P2204" s="7">
        <f t="shared" si="350"/>
        <v>2270</v>
      </c>
      <c r="Q2204" s="8"/>
    </row>
    <row r="2205" spans="1:17" s="9" customFormat="1" ht="16.5" thickTop="1" thickBot="1" x14ac:dyDescent="0.3">
      <c r="A2205" s="1"/>
      <c r="B2205" s="28"/>
      <c r="C2205" s="28"/>
      <c r="D2205" s="158"/>
      <c r="E2205" s="164" t="s">
        <v>55</v>
      </c>
      <c r="F2205" s="164"/>
      <c r="G2205" s="164"/>
      <c r="H2205" s="165">
        <v>0.2</v>
      </c>
      <c r="I2205" s="166">
        <f>(I2204*H2205)</f>
        <v>37.776800000000001</v>
      </c>
      <c r="J2205" s="28"/>
      <c r="K2205" s="167"/>
      <c r="L2205" s="168"/>
      <c r="M2205" s="168"/>
      <c r="N2205" s="168"/>
      <c r="O2205" s="169"/>
      <c r="P2205" s="7">
        <f t="shared" si="350"/>
        <v>2271</v>
      </c>
      <c r="Q2205" s="8"/>
    </row>
    <row r="2206" spans="1:17" s="9" customFormat="1" ht="16.5" thickTop="1" thickBot="1" x14ac:dyDescent="0.3">
      <c r="A2206" s="1"/>
      <c r="B2206" s="28"/>
      <c r="C2206" s="28"/>
      <c r="D2206" s="158"/>
      <c r="E2206" s="170" t="s">
        <v>56</v>
      </c>
      <c r="F2206" s="170"/>
      <c r="G2206" s="170"/>
      <c r="H2206" s="171">
        <v>0</v>
      </c>
      <c r="I2206" s="166">
        <v>0</v>
      </c>
      <c r="J2206" s="28"/>
      <c r="K2206" s="172">
        <f>+K2152+K2168+K2197+K2202</f>
        <v>1</v>
      </c>
      <c r="L2206" s="173"/>
      <c r="M2206" s="174"/>
      <c r="N2206" s="175"/>
      <c r="O2206" s="172">
        <f>+O2152+O2168+O2197+O2202</f>
        <v>0</v>
      </c>
      <c r="P2206" s="7">
        <f t="shared" si="350"/>
        <v>2272</v>
      </c>
      <c r="Q2206" s="8"/>
    </row>
    <row r="2207" spans="1:17" s="9" customFormat="1" ht="16.5" thickTop="1" thickBot="1" x14ac:dyDescent="0.3">
      <c r="A2207" s="1"/>
      <c r="B2207" s="28" t="s">
        <v>27</v>
      </c>
      <c r="C2207" s="28"/>
      <c r="D2207" s="158"/>
      <c r="E2207" s="170" t="s">
        <v>57</v>
      </c>
      <c r="F2207" s="170"/>
      <c r="G2207" s="170"/>
      <c r="H2207" s="170"/>
      <c r="I2207" s="166">
        <f>+I2204+I2205</f>
        <v>226.66080000000002</v>
      </c>
      <c r="J2207" s="28"/>
      <c r="K2207" s="176" t="s">
        <v>58</v>
      </c>
      <c r="L2207" s="177"/>
      <c r="M2207" s="178"/>
      <c r="N2207" s="179"/>
      <c r="O2207" s="176" t="s">
        <v>59</v>
      </c>
      <c r="P2207" s="7">
        <f t="shared" si="350"/>
        <v>2273</v>
      </c>
      <c r="Q2207" s="8"/>
    </row>
    <row r="2208" spans="1:17" s="9" customFormat="1" ht="16.5" thickTop="1" thickBot="1" x14ac:dyDescent="0.3">
      <c r="A2208" s="1"/>
      <c r="B2208" s="28" t="s">
        <v>27</v>
      </c>
      <c r="C2208" s="28"/>
      <c r="D2208" s="158"/>
      <c r="E2208" s="180" t="s">
        <v>60</v>
      </c>
      <c r="F2208" s="181"/>
      <c r="G2208" s="181"/>
      <c r="H2208" s="182"/>
      <c r="I2208" s="183">
        <f>ROUND(I2207,2)</f>
        <v>226.66</v>
      </c>
      <c r="J2208" s="152"/>
      <c r="K2208" s="184"/>
      <c r="L2208" s="185"/>
      <c r="M2208" s="184"/>
      <c r="N2208" s="185"/>
      <c r="O2208" s="185"/>
      <c r="P2208" s="7">
        <f t="shared" si="350"/>
        <v>2274</v>
      </c>
      <c r="Q2208" s="8"/>
    </row>
    <row r="2209" spans="1:17" s="9" customFormat="1" ht="15.75" thickTop="1" x14ac:dyDescent="0.25">
      <c r="A2209" s="1"/>
      <c r="B2209" s="5"/>
      <c r="C2209" s="5"/>
      <c r="D2209" s="28"/>
      <c r="E2209" s="101"/>
      <c r="F2209" s="101"/>
      <c r="G2209" s="101"/>
      <c r="H2209" s="186"/>
      <c r="I2209" s="101"/>
      <c r="J2209" s="28"/>
      <c r="K2209" s="14"/>
      <c r="L2209" s="15"/>
      <c r="M2209" s="14"/>
      <c r="N2209" s="15"/>
      <c r="O2209" s="15"/>
      <c r="P2209" s="7">
        <f t="shared" si="350"/>
        <v>2275</v>
      </c>
      <c r="Q2209" s="8"/>
    </row>
    <row r="2210" spans="1:17" s="9" customFormat="1" x14ac:dyDescent="0.25">
      <c r="A2210" s="1"/>
      <c r="B2210" s="5"/>
      <c r="C2210" s="5"/>
      <c r="D2210" s="28"/>
      <c r="E2210" s="101"/>
      <c r="F2210" s="101"/>
      <c r="G2210" s="101"/>
      <c r="H2210" s="186"/>
      <c r="I2210" s="101"/>
      <c r="J2210" s="28"/>
      <c r="K2210" s="14"/>
      <c r="L2210" s="15"/>
      <c r="M2210" s="14"/>
      <c r="N2210" s="15"/>
      <c r="O2210" s="15"/>
      <c r="P2210" s="7">
        <f t="shared" si="350"/>
        <v>2276</v>
      </c>
      <c r="Q2210" s="8"/>
    </row>
    <row r="2211" spans="1:17" s="9" customFormat="1" ht="15.75" thickBot="1" x14ac:dyDescent="0.3">
      <c r="A2211" s="1"/>
      <c r="B2211" s="2"/>
      <c r="C2211" s="2"/>
      <c r="D2211" s="2"/>
      <c r="E2211" s="2"/>
      <c r="F2211" s="2"/>
      <c r="G2211" s="2"/>
      <c r="H2211" s="3"/>
      <c r="I2211" s="4"/>
      <c r="J2211" s="5"/>
      <c r="K2211" s="6"/>
      <c r="L2211" s="6"/>
      <c r="M2211" s="6"/>
      <c r="N2211" s="6"/>
      <c r="O2211" s="6"/>
      <c r="P2211" s="7"/>
      <c r="Q2211" s="8"/>
    </row>
    <row r="2212" spans="1:17" s="9" customFormat="1" ht="16.5" thickTop="1" thickBot="1" x14ac:dyDescent="0.3">
      <c r="A2212" s="1"/>
      <c r="B2212" s="10" t="s">
        <v>0</v>
      </c>
      <c r="C2212" s="11" t="str">
        <f>'[1]PRESUPUESTO REFERENCIAL'!$B$6</f>
        <v>CONSTRUCCIÓN DEL MALECÓN EN LA PARROQUIA URBANA SATÉLITE LA AURORA</v>
      </c>
      <c r="D2212" s="12"/>
      <c r="E2212" s="12"/>
      <c r="F2212" s="12"/>
      <c r="G2212" s="12"/>
      <c r="H2212" s="12"/>
      <c r="I2212" s="13"/>
      <c r="J2212" s="5"/>
      <c r="K2212" s="14"/>
      <c r="L2212" s="14"/>
      <c r="M2212" s="14"/>
      <c r="N2212" s="14"/>
      <c r="O2212" s="15"/>
      <c r="P2212" s="7"/>
      <c r="Q2212" s="8"/>
    </row>
    <row r="2213" spans="1:17" s="9" customFormat="1" ht="15.75" thickTop="1" x14ac:dyDescent="0.25">
      <c r="A2213" s="1"/>
      <c r="B2213" s="16" t="s">
        <v>1</v>
      </c>
      <c r="C2213" s="17"/>
      <c r="D2213" s="17"/>
      <c r="E2213" s="17"/>
      <c r="F2213" s="17"/>
      <c r="G2213" s="17"/>
      <c r="H2213" s="17"/>
      <c r="I2213" s="18"/>
      <c r="J2213" s="5"/>
      <c r="K2213" s="14"/>
      <c r="L2213" s="14"/>
      <c r="M2213" s="14"/>
      <c r="N2213" s="14"/>
      <c r="O2213" s="15"/>
      <c r="P2213" s="7"/>
      <c r="Q2213" s="8"/>
    </row>
    <row r="2214" spans="1:17" s="9" customFormat="1" x14ac:dyDescent="0.25">
      <c r="A2214" s="1"/>
      <c r="B2214" s="5"/>
      <c r="C2214" s="5"/>
      <c r="D2214" s="5"/>
      <c r="E2214" s="5"/>
      <c r="F2214" s="5"/>
      <c r="G2214" s="19"/>
      <c r="H2214" s="19"/>
      <c r="I2214" s="19"/>
      <c r="J2214" s="5"/>
      <c r="K2214" s="14"/>
      <c r="L2214" s="14"/>
      <c r="M2214" s="14"/>
      <c r="N2214" s="14"/>
      <c r="O2214" s="15"/>
      <c r="P2214" s="7"/>
      <c r="Q2214" s="8"/>
    </row>
    <row r="2215" spans="1:17" s="9" customFormat="1" x14ac:dyDescent="0.25">
      <c r="A2215" s="1"/>
      <c r="B2215" s="5"/>
      <c r="C2215" s="20" t="s">
        <v>2</v>
      </c>
      <c r="D2215" s="21" t="s">
        <v>3</v>
      </c>
      <c r="E2215" s="22"/>
      <c r="F2215" s="22"/>
      <c r="G2215" s="19"/>
      <c r="H2215" s="19"/>
      <c r="I2215" s="19"/>
      <c r="J2215" s="5"/>
      <c r="K2215" s="14"/>
      <c r="L2215" s="14"/>
      <c r="M2215" s="14"/>
      <c r="N2215" s="14"/>
      <c r="O2215" s="15"/>
      <c r="P2215" s="7"/>
      <c r="Q2215" s="8"/>
    </row>
    <row r="2216" spans="1:17" s="9" customFormat="1" x14ac:dyDescent="0.25">
      <c r="A2216" s="1"/>
      <c r="B2216" s="5"/>
      <c r="C2216" s="20" t="s">
        <v>4</v>
      </c>
      <c r="D2216" s="21" t="s">
        <v>5</v>
      </c>
      <c r="E2216" s="5"/>
      <c r="F2216" s="5"/>
      <c r="G2216" s="19"/>
      <c r="H2216" s="19"/>
      <c r="I2216" s="19"/>
      <c r="J2216" s="5"/>
      <c r="K2216" s="14"/>
      <c r="L2216" s="14"/>
      <c r="M2216" s="14"/>
      <c r="N2216" s="14"/>
      <c r="O2216" s="15"/>
      <c r="P2216" s="7"/>
      <c r="Q2216" s="8"/>
    </row>
    <row r="2217" spans="1:17" s="9" customFormat="1" x14ac:dyDescent="0.25">
      <c r="A2217" s="1"/>
      <c r="B2217" s="23"/>
      <c r="C2217" s="2"/>
      <c r="D2217" s="24"/>
      <c r="E2217" s="2"/>
      <c r="F2217" s="2"/>
      <c r="G2217" s="19"/>
      <c r="H2217" s="19"/>
      <c r="I2217" s="19"/>
      <c r="J2217" s="5"/>
      <c r="K2217" s="14"/>
      <c r="L2217" s="14"/>
      <c r="M2217" s="14"/>
      <c r="N2217" s="14"/>
      <c r="O2217" s="15"/>
      <c r="P2217" s="7"/>
      <c r="Q2217" s="8"/>
    </row>
    <row r="2218" spans="1:17" s="9" customFormat="1" ht="15.75" thickBot="1" x14ac:dyDescent="0.3">
      <c r="A2218" s="1"/>
      <c r="B2218" s="25" t="s">
        <v>6</v>
      </c>
      <c r="C2218" s="26"/>
      <c r="D2218" s="26"/>
      <c r="E2218" s="26"/>
      <c r="F2218" s="26"/>
      <c r="G2218" s="26"/>
      <c r="H2218" s="26"/>
      <c r="I2218" s="27"/>
      <c r="J2218" s="28"/>
      <c r="K2218" s="29"/>
      <c r="L2218" s="30"/>
      <c r="M2218" s="30"/>
      <c r="N2218" s="30"/>
      <c r="O2218" s="31"/>
      <c r="P2218" s="7"/>
      <c r="Q2218" s="8"/>
    </row>
    <row r="2219" spans="1:17" s="9" customFormat="1" ht="15.75" customHeight="1" thickTop="1" x14ac:dyDescent="0.25">
      <c r="A2219" s="1"/>
      <c r="B2219" s="32"/>
      <c r="C2219" s="33"/>
      <c r="D2219" s="34"/>
      <c r="E2219" s="34"/>
      <c r="F2219" s="34"/>
      <c r="G2219" s="34"/>
      <c r="H2219" s="35"/>
      <c r="I2219" s="36" t="s">
        <v>7</v>
      </c>
      <c r="J2219" s="37"/>
      <c r="K2219" s="38" t="s">
        <v>8</v>
      </c>
      <c r="L2219" s="39"/>
      <c r="M2219" s="39"/>
      <c r="N2219" s="39"/>
      <c r="O2219" s="40"/>
      <c r="P2219" s="7"/>
      <c r="Q2219" s="8"/>
    </row>
    <row r="2220" spans="1:17" s="9" customFormat="1" x14ac:dyDescent="0.25">
      <c r="A2220" s="1"/>
      <c r="B2220" s="41" t="s">
        <v>9</v>
      </c>
      <c r="C2220" s="42">
        <f>+'[1]PRESUPUESTO REFERENCIAL'!B1150</f>
        <v>1027</v>
      </c>
      <c r="D2220" s="43"/>
      <c r="E2220" s="41" t="s">
        <v>10</v>
      </c>
      <c r="F2220" s="44" t="str">
        <f>+'[1]PRESUPUESTO REFERENCIAL'!D1150</f>
        <v>u</v>
      </c>
      <c r="G2220" s="45"/>
      <c r="H2220" s="46" t="s">
        <v>11</v>
      </c>
      <c r="I2220" s="47">
        <v>0.5</v>
      </c>
      <c r="J2220" s="37"/>
      <c r="K2220" s="48"/>
      <c r="L2220" s="49"/>
      <c r="M2220" s="49"/>
      <c r="N2220" s="49"/>
      <c r="O2220" s="50"/>
      <c r="P2220" s="7"/>
      <c r="Q2220" s="8"/>
    </row>
    <row r="2221" spans="1:17" s="9" customFormat="1" ht="15.75" thickBot="1" x14ac:dyDescent="0.3">
      <c r="A2221" s="1"/>
      <c r="B2221" s="51" t="s">
        <v>12</v>
      </c>
      <c r="C2221" s="52" t="str">
        <f>+'[1]PRESUPUESTO REFERENCIAL'!C1150</f>
        <v>BANDEJA PORTACABLES TIPO ESCALERA</v>
      </c>
      <c r="D2221" s="53"/>
      <c r="E2221" s="53"/>
      <c r="F2221" s="53"/>
      <c r="G2221" s="53"/>
      <c r="H2221" s="53"/>
      <c r="I2221" s="54"/>
      <c r="J2221" s="28"/>
      <c r="K2221" s="55"/>
      <c r="L2221" s="56"/>
      <c r="M2221" s="56"/>
      <c r="N2221" s="56"/>
      <c r="O2221" s="57"/>
      <c r="P2221" s="7"/>
      <c r="Q2221" s="8"/>
    </row>
    <row r="2222" spans="1:17" s="9" customFormat="1" ht="16.5" customHeight="1" thickTop="1" thickBot="1" x14ac:dyDescent="0.3">
      <c r="A2222" s="1"/>
      <c r="B2222" s="58" t="s">
        <v>13</v>
      </c>
      <c r="C2222" s="59"/>
      <c r="D2222" s="59"/>
      <c r="E2222" s="59"/>
      <c r="F2222" s="59"/>
      <c r="G2222" s="59"/>
      <c r="H2222" s="59"/>
      <c r="I2222" s="59"/>
      <c r="J2222" s="60"/>
      <c r="K2222" s="61" t="s">
        <v>14</v>
      </c>
      <c r="L2222" s="61" t="s">
        <v>15</v>
      </c>
      <c r="M2222" s="61" t="s">
        <v>16</v>
      </c>
      <c r="N2222" s="61" t="s">
        <v>17</v>
      </c>
      <c r="O2222" s="61" t="s">
        <v>18</v>
      </c>
      <c r="P2222" s="7"/>
      <c r="Q2222" s="8"/>
    </row>
    <row r="2223" spans="1:17" s="9" customFormat="1" ht="22.5" thickTop="1" thickBot="1" x14ac:dyDescent="0.3">
      <c r="A2223" s="1"/>
      <c r="B2223" s="62" t="s">
        <v>19</v>
      </c>
      <c r="C2223" s="62"/>
      <c r="D2223" s="62"/>
      <c r="E2223" s="63" t="s">
        <v>20</v>
      </c>
      <c r="F2223" s="63" t="s">
        <v>21</v>
      </c>
      <c r="G2223" s="63" t="s">
        <v>22</v>
      </c>
      <c r="H2223" s="63" t="s">
        <v>23</v>
      </c>
      <c r="I2223" s="63" t="s">
        <v>24</v>
      </c>
      <c r="J2223" s="64"/>
      <c r="K2223" s="61"/>
      <c r="L2223" s="61"/>
      <c r="M2223" s="61"/>
      <c r="N2223" s="61"/>
      <c r="O2223" s="61"/>
      <c r="P2223" s="7">
        <f t="shared" ref="P2223" si="351">ROW(A2224)+65</f>
        <v>2289</v>
      </c>
      <c r="Q2223" s="8"/>
    </row>
    <row r="2224" spans="1:17" s="9" customFormat="1" ht="16.5" customHeight="1" thickTop="1" thickBot="1" x14ac:dyDescent="0.3">
      <c r="A2224" s="1" t="s">
        <v>25</v>
      </c>
      <c r="B2224" s="65" t="str">
        <f>INDEX([1]EQUIPOS!$A$3:$I$326,MATCH('APUS2 (1001 - 1053)'!A2224,[1]EQUIPOS!$A$3:$A$326,0),2)</f>
        <v>HERRAMIENTA MENOR (5% MO)</v>
      </c>
      <c r="C2224" s="66"/>
      <c r="D2224" s="67"/>
      <c r="E2224" s="68" t="s">
        <v>26</v>
      </c>
      <c r="F2224" s="68">
        <v>0.05</v>
      </c>
      <c r="G2224" s="68" t="s">
        <v>27</v>
      </c>
      <c r="H2224" s="68" t="s">
        <v>26</v>
      </c>
      <c r="I2224" s="69">
        <f>(I2253*5%)</f>
        <v>0.54425000000000012</v>
      </c>
      <c r="J2224" s="64"/>
      <c r="K2224" s="70">
        <f>((I2224*100%)/$I$2289)</f>
        <v>8.2363222948202367E-3</v>
      </c>
      <c r="L2224" s="71">
        <f>INDEX([1]EQUIPOS!$A$3:$I$326,MATCH('APUS2 (1001 - 1053)'!A2224,[1]EQUIPOS!$A$3:$A$326,0),6)</f>
        <v>4292100117</v>
      </c>
      <c r="M2224" s="72" t="str">
        <f>INDEX([1]EQUIPOS!$A$3:$I$326,MATCH('APUS2 (1001 - 1053)'!A2224,[1]EQUIPOS!$A$3:$A$326,0),7)</f>
        <v>NP</v>
      </c>
      <c r="N2224" s="73">
        <f>INDEX([1]EQUIPOS!$A$3:$I$326,MATCH('APUS2 (1001 - 1053)'!A2224,[1]EQUIPOS!$A$3:$A$326,0),8)</f>
        <v>0</v>
      </c>
      <c r="O2224" s="74">
        <f>INDEX([1]EQUIPOS!$A$3:$I$326,MATCH('APUS2 (1001 - 1053)'!A2224,[1]EQUIPOS!$A$3:$A$326,0),9)</f>
        <v>0</v>
      </c>
      <c r="P2224" s="7">
        <f t="shared" ref="P2224:P2225" si="352">+P2223+1</f>
        <v>2290</v>
      </c>
      <c r="Q2224" s="8">
        <f t="shared" ref="Q2224" si="353">IF($A2224=0," ",$P2223)</f>
        <v>2289</v>
      </c>
    </row>
    <row r="2225" spans="1:17" s="9" customFormat="1" ht="16.5" thickTop="1" thickBot="1" x14ac:dyDescent="0.3">
      <c r="A2225" s="1" t="s">
        <v>75</v>
      </c>
      <c r="B2225" s="75" t="str">
        <f>INDEX([1]EQUIPOS!$A$3:$I$326,MATCH('APUS2 (1001 - 1053)'!A2225,[1]EQUIPOS!$A$3:$A$326,0),2)</f>
        <v>HERRAMIENTA ESPECIAL</v>
      </c>
      <c r="C2225" s="76"/>
      <c r="D2225" s="77"/>
      <c r="E2225" s="78">
        <v>1</v>
      </c>
      <c r="F2225" s="79">
        <f>INDEX([1]EQUIPOS!$A$3:$I$326,MATCH('APUS2 (1001 - 1053)'!A2225,[1]EQUIPOS!$A$3:$A$326,0),5)</f>
        <v>0.3</v>
      </c>
      <c r="G2225" s="79">
        <f>+E2225*F2225</f>
        <v>0.3</v>
      </c>
      <c r="H2225" s="80">
        <f>I2220</f>
        <v>0.5</v>
      </c>
      <c r="I2225" s="81">
        <f>(G2225*H2225)</f>
        <v>0.15</v>
      </c>
      <c r="J2225" s="64"/>
      <c r="K2225" s="70">
        <f t="shared" ref="K2225:K2226" si="354">((I2225*100%)/$I$2289)</f>
        <v>2.2700015511677267E-3</v>
      </c>
      <c r="L2225" s="82">
        <f>INDEX([1]EQUIPOS!$A$3:$I$326,MATCH('APUS2 (1001 - 1053)'!A2225,[1]EQUIPOS!$A$3:$A$326,0),6)</f>
        <v>4299217233</v>
      </c>
      <c r="M2225" s="83" t="str">
        <f>INDEX([1]EQUIPOS!$A$3:$I$326,MATCH('APUS2 (1001 - 1053)'!A2225,[1]EQUIPOS!$A$3:$A$326,0),7)</f>
        <v>NP</v>
      </c>
      <c r="N2225" s="84">
        <f>INDEX([1]EQUIPOS!$A$3:$I$326,MATCH('APUS2 (1001 - 1053)'!A2225,[1]EQUIPOS!$A$3:$A$326,0),8)</f>
        <v>0</v>
      </c>
      <c r="O2225" s="85">
        <f>INDEX([1]EQUIPOS!$A$3:$I$326,MATCH('APUS2 (1001 - 1053)'!A2225,[1]EQUIPOS!$A$3:$A$326,0),9)</f>
        <v>0</v>
      </c>
      <c r="P2225" s="7">
        <f t="shared" si="352"/>
        <v>2291</v>
      </c>
      <c r="Q2225" s="8">
        <f t="shared" ref="Q2225" si="355">+$Q2224</f>
        <v>2289</v>
      </c>
    </row>
    <row r="2226" spans="1:17" s="9" customFormat="1" ht="16.5" thickTop="1" thickBot="1" x14ac:dyDescent="0.3">
      <c r="A2226" s="1" t="s">
        <v>76</v>
      </c>
      <c r="B2226" s="75" t="str">
        <f>INDEX([1]EQUIPOS!$A$3:$I$326,MATCH('APUS2 (1001 - 1053)'!A2226,[1]EQUIPOS!$A$3:$A$326,0),2)</f>
        <v>EQUIPO DE PROTECCION PERSONAL</v>
      </c>
      <c r="C2226" s="76"/>
      <c r="D2226" s="77"/>
      <c r="E2226" s="78">
        <v>2</v>
      </c>
      <c r="F2226" s="79">
        <f>INDEX([1]EQUIPOS!$A$3:$I$326,MATCH('APUS2 (1001 - 1053)'!A2226,[1]EQUIPOS!$A$3:$A$326,0),5)</f>
        <v>0.5</v>
      </c>
      <c r="G2226" s="79">
        <f t="shared" ref="G2226" si="356">+E2226*F2226</f>
        <v>1</v>
      </c>
      <c r="H2226" s="80">
        <f>I2220</f>
        <v>0.5</v>
      </c>
      <c r="I2226" s="81">
        <f>(G2226*H2226)</f>
        <v>0.5</v>
      </c>
      <c r="J2226" s="64"/>
      <c r="K2226" s="70">
        <f t="shared" si="354"/>
        <v>7.5666718372257554E-3</v>
      </c>
      <c r="L2226" s="82">
        <f>INDEX([1]EQUIPOS!$A$3:$I$326,MATCH('APUS2 (1001 - 1053)'!A2226,[1]EQUIPOS!$A$3:$A$326,0),6)</f>
        <v>4817001110</v>
      </c>
      <c r="M2226" s="83" t="str">
        <f>INDEX([1]EQUIPOS!$A$3:$I$326,MATCH('APUS2 (1001 - 1053)'!A2226,[1]EQUIPOS!$A$3:$A$326,0),7)</f>
        <v>NP</v>
      </c>
      <c r="N2226" s="84">
        <f>INDEX([1]EQUIPOS!$A$3:$I$326,MATCH('APUS2 (1001 - 1053)'!A2226,[1]EQUIPOS!$A$3:$A$326,0),8)</f>
        <v>0</v>
      </c>
      <c r="O2226" s="85">
        <f>INDEX([1]EQUIPOS!$A$3:$I$326,MATCH('APUS2 (1001 - 1053)'!A2226,[1]EQUIPOS!$A$3:$A$326,0),9)</f>
        <v>0</v>
      </c>
      <c r="P2226" s="7">
        <f t="shared" si="350"/>
        <v>2292</v>
      </c>
      <c r="Q2226" s="8"/>
    </row>
    <row r="2227" spans="1:17" s="9" customFormat="1" ht="16.5" thickTop="1" thickBot="1" x14ac:dyDescent="0.3">
      <c r="A2227" s="1"/>
      <c r="B2227" s="75"/>
      <c r="C2227" s="76"/>
      <c r="D2227" s="77"/>
      <c r="E2227" s="78"/>
      <c r="F2227" s="79"/>
      <c r="G2227" s="79"/>
      <c r="H2227" s="80"/>
      <c r="I2227" s="81"/>
      <c r="J2227" s="64"/>
      <c r="K2227" s="70"/>
      <c r="L2227" s="82"/>
      <c r="M2227" s="83"/>
      <c r="N2227" s="84"/>
      <c r="O2227" s="85"/>
      <c r="P2227" s="7">
        <f t="shared" si="350"/>
        <v>2293</v>
      </c>
      <c r="Q2227" s="8"/>
    </row>
    <row r="2228" spans="1:17" s="9" customFormat="1" ht="16.5" thickTop="1" thickBot="1" x14ac:dyDescent="0.3">
      <c r="A2228" s="1"/>
      <c r="B2228" s="75"/>
      <c r="C2228" s="76"/>
      <c r="D2228" s="77"/>
      <c r="E2228" s="78"/>
      <c r="F2228" s="79"/>
      <c r="G2228" s="79"/>
      <c r="H2228" s="80"/>
      <c r="I2228" s="81"/>
      <c r="J2228" s="64"/>
      <c r="K2228" s="70"/>
      <c r="L2228" s="82"/>
      <c r="M2228" s="83"/>
      <c r="N2228" s="84"/>
      <c r="O2228" s="85"/>
      <c r="P2228" s="7">
        <f t="shared" si="350"/>
        <v>2294</v>
      </c>
      <c r="Q2228" s="8"/>
    </row>
    <row r="2229" spans="1:17" s="9" customFormat="1" ht="16.5" thickTop="1" thickBot="1" x14ac:dyDescent="0.3">
      <c r="A2229" s="1"/>
      <c r="B2229" s="75"/>
      <c r="C2229" s="76"/>
      <c r="D2229" s="77"/>
      <c r="E2229" s="78"/>
      <c r="F2229" s="79"/>
      <c r="G2229" s="86"/>
      <c r="H2229" s="80"/>
      <c r="I2229" s="81"/>
      <c r="J2229" s="64"/>
      <c r="K2229" s="87"/>
      <c r="L2229" s="82"/>
      <c r="M2229" s="83"/>
      <c r="N2229" s="84"/>
      <c r="O2229" s="85"/>
      <c r="P2229" s="7">
        <f t="shared" si="350"/>
        <v>2295</v>
      </c>
      <c r="Q2229" s="8"/>
    </row>
    <row r="2230" spans="1:17" s="9" customFormat="1" ht="16.5" thickTop="1" thickBot="1" x14ac:dyDescent="0.3">
      <c r="A2230" s="1"/>
      <c r="B2230" s="75"/>
      <c r="C2230" s="76"/>
      <c r="D2230" s="77"/>
      <c r="E2230" s="78"/>
      <c r="F2230" s="79"/>
      <c r="G2230" s="86"/>
      <c r="H2230" s="80"/>
      <c r="I2230" s="81"/>
      <c r="J2230" s="64"/>
      <c r="K2230" s="87"/>
      <c r="L2230" s="82"/>
      <c r="M2230" s="83"/>
      <c r="N2230" s="84"/>
      <c r="O2230" s="85"/>
      <c r="P2230" s="7">
        <f t="shared" si="350"/>
        <v>2296</v>
      </c>
      <c r="Q2230" s="8"/>
    </row>
    <row r="2231" spans="1:17" s="9" customFormat="1" ht="16.5" thickTop="1" thickBot="1" x14ac:dyDescent="0.3">
      <c r="A2231" s="1"/>
      <c r="B2231" s="75"/>
      <c r="C2231" s="76"/>
      <c r="D2231" s="77"/>
      <c r="E2231" s="78"/>
      <c r="F2231" s="79"/>
      <c r="G2231" s="86"/>
      <c r="H2231" s="80"/>
      <c r="I2231" s="81"/>
      <c r="J2231" s="64"/>
      <c r="K2231" s="87"/>
      <c r="L2231" s="82"/>
      <c r="M2231" s="83"/>
      <c r="N2231" s="84"/>
      <c r="O2231" s="85"/>
      <c r="P2231" s="7">
        <f t="shared" si="350"/>
        <v>2297</v>
      </c>
      <c r="Q2231" s="8"/>
    </row>
    <row r="2232" spans="1:17" s="9" customFormat="1" ht="16.5" thickTop="1" thickBot="1" x14ac:dyDescent="0.3">
      <c r="A2232" s="1"/>
      <c r="B2232" s="75"/>
      <c r="C2232" s="76"/>
      <c r="D2232" s="77"/>
      <c r="E2232" s="78"/>
      <c r="F2232" s="79"/>
      <c r="G2232" s="86"/>
      <c r="H2232" s="80"/>
      <c r="I2232" s="81"/>
      <c r="J2232" s="64"/>
      <c r="K2232" s="87"/>
      <c r="L2232" s="82"/>
      <c r="M2232" s="83"/>
      <c r="N2232" s="84"/>
      <c r="O2232" s="85"/>
      <c r="P2232" s="7">
        <f t="shared" si="350"/>
        <v>2298</v>
      </c>
      <c r="Q2232" s="8"/>
    </row>
    <row r="2233" spans="1:17" s="9" customFormat="1" ht="16.5" thickTop="1" thickBot="1" x14ac:dyDescent="0.3">
      <c r="A2233" s="1"/>
      <c r="B2233" s="75"/>
      <c r="C2233" s="76"/>
      <c r="D2233" s="77"/>
      <c r="E2233" s="78"/>
      <c r="F2233" s="79"/>
      <c r="G2233" s="86"/>
      <c r="H2233" s="80"/>
      <c r="I2233" s="81"/>
      <c r="J2233" s="64"/>
      <c r="K2233" s="87"/>
      <c r="L2233" s="82"/>
      <c r="M2233" s="83"/>
      <c r="N2233" s="84"/>
      <c r="O2233" s="85"/>
      <c r="P2233" s="7">
        <f t="shared" si="350"/>
        <v>2299</v>
      </c>
      <c r="Q2233" s="8"/>
    </row>
    <row r="2234" spans="1:17" s="9" customFormat="1" ht="16.5" thickTop="1" thickBot="1" x14ac:dyDescent="0.3">
      <c r="A2234" s="1"/>
      <c r="B2234" s="75"/>
      <c r="C2234" s="76"/>
      <c r="D2234" s="77"/>
      <c r="E2234" s="78"/>
      <c r="F2234" s="79"/>
      <c r="G2234" s="86"/>
      <c r="H2234" s="80"/>
      <c r="I2234" s="81"/>
      <c r="J2234" s="64"/>
      <c r="K2234" s="87"/>
      <c r="L2234" s="82"/>
      <c r="M2234" s="83"/>
      <c r="N2234" s="84"/>
      <c r="O2234" s="85"/>
      <c r="P2234" s="7">
        <f t="shared" si="350"/>
        <v>2300</v>
      </c>
      <c r="Q2234" s="8"/>
    </row>
    <row r="2235" spans="1:17" s="9" customFormat="1" ht="16.5" thickTop="1" thickBot="1" x14ac:dyDescent="0.3">
      <c r="A2235" s="1"/>
      <c r="B2235" s="75"/>
      <c r="C2235" s="76"/>
      <c r="D2235" s="77"/>
      <c r="E2235" s="78"/>
      <c r="F2235" s="79"/>
      <c r="G2235" s="86"/>
      <c r="H2235" s="80"/>
      <c r="I2235" s="81"/>
      <c r="J2235" s="64"/>
      <c r="K2235" s="87"/>
      <c r="L2235" s="82"/>
      <c r="M2235" s="83"/>
      <c r="N2235" s="84"/>
      <c r="O2235" s="85"/>
      <c r="P2235" s="7">
        <f t="shared" si="350"/>
        <v>2301</v>
      </c>
      <c r="Q2235" s="8"/>
    </row>
    <row r="2236" spans="1:17" s="9" customFormat="1" ht="16.5" thickTop="1" thickBot="1" x14ac:dyDescent="0.3">
      <c r="A2236" s="1"/>
      <c r="B2236" s="88"/>
      <c r="C2236" s="89"/>
      <c r="D2236" s="90"/>
      <c r="E2236" s="91"/>
      <c r="F2236" s="92"/>
      <c r="G2236" s="93"/>
      <c r="H2236" s="94"/>
      <c r="I2236" s="95"/>
      <c r="J2236" s="64"/>
      <c r="K2236" s="96"/>
      <c r="L2236" s="97"/>
      <c r="M2236" s="98"/>
      <c r="N2236" s="99"/>
      <c r="O2236" s="100"/>
      <c r="P2236" s="7">
        <f t="shared" si="350"/>
        <v>2302</v>
      </c>
      <c r="Q2236" s="8"/>
    </row>
    <row r="2237" spans="1:17" s="9" customFormat="1" ht="16.5" thickTop="1" thickBot="1" x14ac:dyDescent="0.3">
      <c r="A2237" s="1"/>
      <c r="B2237" s="101"/>
      <c r="C2237" s="101"/>
      <c r="D2237" s="101"/>
      <c r="E2237" s="101"/>
      <c r="F2237" s="101"/>
      <c r="G2237" s="101"/>
      <c r="H2237" s="102" t="s">
        <v>29</v>
      </c>
      <c r="I2237" s="103">
        <f>SUM(I2224:I2236)</f>
        <v>1.1942500000000003</v>
      </c>
      <c r="J2237" s="104"/>
      <c r="K2237" s="105">
        <f>SUM(K2224:K2236)</f>
        <v>1.807299568321372E-2</v>
      </c>
      <c r="L2237" s="106"/>
      <c r="M2237" s="107"/>
      <c r="N2237" s="108"/>
      <c r="O2237" s="105">
        <f>SUM(O2224:O2236)</f>
        <v>0</v>
      </c>
      <c r="P2237" s="7">
        <f t="shared" si="350"/>
        <v>2303</v>
      </c>
      <c r="Q2237" s="8"/>
    </row>
    <row r="2238" spans="1:17" s="9" customFormat="1" ht="16.5" customHeight="1" thickTop="1" thickBot="1" x14ac:dyDescent="0.3">
      <c r="A2238" s="1"/>
      <c r="B2238" s="58" t="s">
        <v>30</v>
      </c>
      <c r="C2238" s="109"/>
      <c r="D2238" s="109"/>
      <c r="E2238" s="109"/>
      <c r="F2238" s="109"/>
      <c r="G2238" s="109"/>
      <c r="H2238" s="110"/>
      <c r="I2238" s="111"/>
      <c r="J2238" s="60"/>
      <c r="K2238" s="61" t="s">
        <v>14</v>
      </c>
      <c r="L2238" s="61" t="s">
        <v>15</v>
      </c>
      <c r="M2238" s="61" t="s">
        <v>16</v>
      </c>
      <c r="N2238" s="61" t="s">
        <v>17</v>
      </c>
      <c r="O2238" s="61" t="s">
        <v>18</v>
      </c>
      <c r="P2238" s="7">
        <f t="shared" si="350"/>
        <v>2304</v>
      </c>
      <c r="Q2238" s="8"/>
    </row>
    <row r="2239" spans="1:17" s="9" customFormat="1" ht="22.5" customHeight="1" thickTop="1" thickBot="1" x14ac:dyDescent="0.3">
      <c r="A2239" s="1"/>
      <c r="B2239" s="112" t="s">
        <v>31</v>
      </c>
      <c r="C2239" s="113"/>
      <c r="D2239" s="114"/>
      <c r="E2239" s="115" t="s">
        <v>20</v>
      </c>
      <c r="F2239" s="115" t="s">
        <v>32</v>
      </c>
      <c r="G2239" s="63" t="s">
        <v>33</v>
      </c>
      <c r="H2239" s="116" t="s">
        <v>23</v>
      </c>
      <c r="I2239" s="116" t="s">
        <v>34</v>
      </c>
      <c r="J2239" s="28"/>
      <c r="K2239" s="61"/>
      <c r="L2239" s="61"/>
      <c r="M2239" s="61"/>
      <c r="N2239" s="61"/>
      <c r="O2239" s="61"/>
      <c r="P2239" s="7">
        <f t="shared" si="350"/>
        <v>2305</v>
      </c>
      <c r="Q2239" s="8"/>
    </row>
    <row r="2240" spans="1:17" s="9" customFormat="1" ht="16.5" customHeight="1" thickTop="1" thickBot="1" x14ac:dyDescent="0.3">
      <c r="A2240" s="1" t="s">
        <v>38</v>
      </c>
      <c r="B2240" s="65" t="str">
        <f>INDEX([1]SUELDOS!$B$3:$O$294,MATCH('APUS2 (1001 - 1053)'!A2240,[1]SUELDOS!$B$3:$B$294,0),2)</f>
        <v>PEON</v>
      </c>
      <c r="C2240" s="66"/>
      <c r="D2240" s="67"/>
      <c r="E2240" s="68">
        <v>2</v>
      </c>
      <c r="F2240" s="68">
        <f>INDEX([1]SUELDOS!$B$3:$O$294,MATCH('APUS2 (1001 - 1053)'!A2240,[1]SUELDOS!$B$3:$B$294,0),10)</f>
        <v>4.2300000000000004</v>
      </c>
      <c r="G2240" s="79">
        <f t="shared" ref="G2240:G2242" si="357">+E2240*F2240</f>
        <v>8.4600000000000009</v>
      </c>
      <c r="H2240" s="69">
        <f>I2220</f>
        <v>0.5</v>
      </c>
      <c r="I2240" s="81">
        <f t="shared" ref="I2240:I2242" si="358">(G2240*H2240)</f>
        <v>4.2300000000000004</v>
      </c>
      <c r="J2240" s="64"/>
      <c r="K2240" s="70">
        <f t="shared" ref="K2240:K2242" si="359">((I2240*100%)/$I$2289)</f>
        <v>6.4014043742929891E-2</v>
      </c>
      <c r="L2240" s="117">
        <f>INDEX([1]SUELDOS!$B$3:$O$294,MATCH('APUS2 (1001 - 1053)'!A2240,[1]SUELDOS!$B$3:$B$294,0),11)</f>
        <v>851230012</v>
      </c>
      <c r="M2240" s="118" t="str">
        <f>INDEX([1]SUELDOS!$B$3:$O$294,MATCH('APUS2 (1001 - 1053)'!A2240,[1]SUELDOS!$B$3:$B$294,0),12)</f>
        <v>NP</v>
      </c>
      <c r="N2240" s="119">
        <f>INDEX([1]SUELDOS!$B$3:$O$294,MATCH('APUS2 (1001 - 1053)'!A2240,[1]SUELDOS!$B$3:$B$294,0),13)</f>
        <v>0</v>
      </c>
      <c r="O2240" s="120">
        <f>INDEX([1]SUELDOS!$B$3:$O$294,MATCH('APUS2 (1001 - 1053)'!A2240,[1]SUELDOS!$B$3:$B$294,0),14)</f>
        <v>0</v>
      </c>
      <c r="P2240" s="7">
        <f t="shared" si="350"/>
        <v>2306</v>
      </c>
      <c r="Q2240" s="8">
        <f t="shared" ref="Q2240" si="360">+Q2224</f>
        <v>2289</v>
      </c>
    </row>
    <row r="2241" spans="1:17" s="9" customFormat="1" ht="16.5" customHeight="1" thickTop="1" thickBot="1" x14ac:dyDescent="0.3">
      <c r="A2241" s="1" t="s">
        <v>35</v>
      </c>
      <c r="B2241" s="75" t="str">
        <f>INDEX([1]SUELDOS!$B$3:$O$294,MATCH('APUS2 (1001 - 1053)'!A2241,[1]SUELDOS!$B$3:$B$294,0),2)</f>
        <v xml:space="preserve">ELECTRICISTA O INSTALADOR DE REVESTIMIENTO EN GENERAL </v>
      </c>
      <c r="C2241" s="76"/>
      <c r="D2241" s="77"/>
      <c r="E2241" s="79">
        <v>2</v>
      </c>
      <c r="F2241" s="79">
        <f>INDEX([1]SUELDOS!$B$3:$O$294,MATCH('APUS2 (1001 - 1053)'!A2241,[1]SUELDOS!$B$3:$B$294,0),10)</f>
        <v>4.28</v>
      </c>
      <c r="G2241" s="79">
        <f t="shared" si="357"/>
        <v>8.56</v>
      </c>
      <c r="H2241" s="80">
        <f>I2220</f>
        <v>0.5</v>
      </c>
      <c r="I2241" s="81">
        <f t="shared" si="358"/>
        <v>4.28</v>
      </c>
      <c r="J2241" s="64"/>
      <c r="K2241" s="70">
        <f t="shared" si="359"/>
        <v>6.4770710926652472E-2</v>
      </c>
      <c r="L2241" s="82">
        <f>INDEX([1]SUELDOS!$B$3:$O$294,MATCH('APUS2 (1001 - 1053)'!A2241,[1]SUELDOS!$B$3:$B$294,0),11)</f>
        <v>546110012</v>
      </c>
      <c r="M2241" s="82" t="str">
        <f>INDEX([1]SUELDOS!$B$3:$O$294,MATCH('APUS2 (1001 - 1053)'!A2241,[1]SUELDOS!$B$3:$B$294,0),12)</f>
        <v>NP</v>
      </c>
      <c r="N2241" s="121">
        <f>INDEX([1]SUELDOS!$B$3:$O$294,MATCH('APUS2 (1001 - 1053)'!A2241,[1]SUELDOS!$B$3:$B$294,0),13)</f>
        <v>0</v>
      </c>
      <c r="O2241" s="85">
        <f>INDEX([1]SUELDOS!$B$3:$O$294,MATCH('APUS2 (1001 - 1053)'!A2241,[1]SUELDOS!$B$3:$B$294,0),14)</f>
        <v>0</v>
      </c>
      <c r="P2241" s="7">
        <f t="shared" si="350"/>
        <v>2307</v>
      </c>
      <c r="Q2241" s="8"/>
    </row>
    <row r="2242" spans="1:17" s="9" customFormat="1" ht="16.5" thickTop="1" thickBot="1" x14ac:dyDescent="0.3">
      <c r="A2242" s="1" t="s">
        <v>36</v>
      </c>
      <c r="B2242" s="75" t="str">
        <f>INDEX([1]SUELDOS!$B$3:$O$294,MATCH('APUS2 (1001 - 1053)'!A2242,[1]SUELDOS!$B$3:$B$294,0),2)</f>
        <v>MAESTRO ELECTRICO/LINIERO/SUBESTACIONES</v>
      </c>
      <c r="C2242" s="76"/>
      <c r="D2242" s="77"/>
      <c r="E2242" s="79">
        <v>1</v>
      </c>
      <c r="F2242" s="79">
        <f>INDEX([1]SUELDOS!$B$3:$O$294,MATCH('APUS2 (1001 - 1053)'!A2242,[1]SUELDOS!$B$3:$B$294,0),10)</f>
        <v>4.75</v>
      </c>
      <c r="G2242" s="79">
        <f t="shared" si="357"/>
        <v>4.75</v>
      </c>
      <c r="H2242" s="80">
        <f>I2220</f>
        <v>0.5</v>
      </c>
      <c r="I2242" s="81">
        <f t="shared" si="358"/>
        <v>2.375</v>
      </c>
      <c r="J2242" s="64"/>
      <c r="K2242" s="70">
        <f t="shared" si="359"/>
        <v>3.5941691226822337E-2</v>
      </c>
      <c r="L2242" s="82">
        <f>INDEX([1]SUELDOS!$B$3:$O$294,MATCH('APUS2 (1001 - 1053)'!A2242,[1]SUELDOS!$B$3:$B$294,0),11)</f>
        <v>851230012</v>
      </c>
      <c r="M2242" s="82" t="str">
        <f>INDEX([1]SUELDOS!$B$3:$O$294,MATCH('APUS2 (1001 - 1053)'!A2242,[1]SUELDOS!$B$3:$B$294,0),12)</f>
        <v>NP</v>
      </c>
      <c r="N2242" s="121">
        <f>INDEX([1]SUELDOS!$B$3:$O$294,MATCH('APUS2 (1001 - 1053)'!A2242,[1]SUELDOS!$B$3:$B$294,0),13)</f>
        <v>0</v>
      </c>
      <c r="O2242" s="85">
        <f>INDEX([1]SUELDOS!$B$3:$O$294,MATCH('APUS2 (1001 - 1053)'!A2242,[1]SUELDOS!$B$3:$B$294,0),14)</f>
        <v>0</v>
      </c>
      <c r="P2242" s="7">
        <f t="shared" si="350"/>
        <v>2308</v>
      </c>
      <c r="Q2242" s="8"/>
    </row>
    <row r="2243" spans="1:17" s="9" customFormat="1" ht="16.5" thickTop="1" thickBot="1" x14ac:dyDescent="0.3">
      <c r="A2243" s="1"/>
      <c r="B2243" s="75"/>
      <c r="C2243" s="76"/>
      <c r="D2243" s="77"/>
      <c r="E2243" s="79"/>
      <c r="F2243" s="79"/>
      <c r="G2243" s="79"/>
      <c r="H2243" s="80"/>
      <c r="I2243" s="81"/>
      <c r="J2243" s="64"/>
      <c r="K2243" s="70"/>
      <c r="L2243" s="82"/>
      <c r="M2243" s="82"/>
      <c r="N2243" s="121"/>
      <c r="O2243" s="85"/>
      <c r="P2243" s="7">
        <f t="shared" si="350"/>
        <v>2309</v>
      </c>
      <c r="Q2243" s="8"/>
    </row>
    <row r="2244" spans="1:17" s="9" customFormat="1" ht="16.5" thickTop="1" thickBot="1" x14ac:dyDescent="0.3">
      <c r="A2244" s="1"/>
      <c r="B2244" s="75"/>
      <c r="C2244" s="76"/>
      <c r="D2244" s="77"/>
      <c r="E2244" s="79"/>
      <c r="F2244" s="79"/>
      <c r="G2244" s="79"/>
      <c r="H2244" s="80"/>
      <c r="I2244" s="81"/>
      <c r="J2244" s="64"/>
      <c r="K2244" s="70"/>
      <c r="L2244" s="82"/>
      <c r="M2244" s="82"/>
      <c r="N2244" s="121"/>
      <c r="O2244" s="85"/>
      <c r="P2244" s="7">
        <f t="shared" si="350"/>
        <v>2310</v>
      </c>
      <c r="Q2244" s="8"/>
    </row>
    <row r="2245" spans="1:17" s="9" customFormat="1" ht="16.5" thickTop="1" thickBot="1" x14ac:dyDescent="0.3">
      <c r="A2245" s="1"/>
      <c r="B2245" s="75"/>
      <c r="C2245" s="76"/>
      <c r="D2245" s="77"/>
      <c r="E2245" s="79"/>
      <c r="F2245" s="79"/>
      <c r="G2245" s="79"/>
      <c r="H2245" s="80"/>
      <c r="I2245" s="81"/>
      <c r="J2245" s="64"/>
      <c r="K2245" s="70"/>
      <c r="L2245" s="82"/>
      <c r="M2245" s="82"/>
      <c r="N2245" s="121"/>
      <c r="O2245" s="85"/>
      <c r="P2245" s="7">
        <f t="shared" si="350"/>
        <v>2311</v>
      </c>
      <c r="Q2245" s="8"/>
    </row>
    <row r="2246" spans="1:17" s="9" customFormat="1" ht="16.5" thickTop="1" thickBot="1" x14ac:dyDescent="0.3">
      <c r="A2246" s="1"/>
      <c r="B2246" s="75"/>
      <c r="C2246" s="76"/>
      <c r="D2246" s="77"/>
      <c r="E2246" s="78"/>
      <c r="F2246" s="79"/>
      <c r="G2246" s="79"/>
      <c r="H2246" s="80"/>
      <c r="I2246" s="81"/>
      <c r="J2246" s="64"/>
      <c r="K2246" s="70"/>
      <c r="L2246" s="82"/>
      <c r="M2246" s="82"/>
      <c r="N2246" s="121"/>
      <c r="O2246" s="85"/>
      <c r="P2246" s="7">
        <f t="shared" si="350"/>
        <v>2312</v>
      </c>
      <c r="Q2246" s="8"/>
    </row>
    <row r="2247" spans="1:17" s="9" customFormat="1" ht="16.5" thickTop="1" thickBot="1" x14ac:dyDescent="0.3">
      <c r="A2247" s="1"/>
      <c r="B2247" s="75"/>
      <c r="C2247" s="76"/>
      <c r="D2247" s="77"/>
      <c r="E2247" s="78"/>
      <c r="F2247" s="79"/>
      <c r="G2247" s="79"/>
      <c r="H2247" s="80"/>
      <c r="I2247" s="81"/>
      <c r="J2247" s="64"/>
      <c r="K2247" s="87"/>
      <c r="L2247" s="82"/>
      <c r="M2247" s="82"/>
      <c r="N2247" s="121"/>
      <c r="O2247" s="85"/>
      <c r="P2247" s="7">
        <f t="shared" si="350"/>
        <v>2313</v>
      </c>
      <c r="Q2247" s="8"/>
    </row>
    <row r="2248" spans="1:17" s="9" customFormat="1" ht="16.5" thickTop="1" thickBot="1" x14ac:dyDescent="0.3">
      <c r="A2248" s="1"/>
      <c r="B2248" s="75"/>
      <c r="C2248" s="76"/>
      <c r="D2248" s="77"/>
      <c r="E2248" s="78"/>
      <c r="F2248" s="79"/>
      <c r="G2248" s="79"/>
      <c r="H2248" s="80"/>
      <c r="I2248" s="81"/>
      <c r="J2248" s="64"/>
      <c r="K2248" s="87"/>
      <c r="L2248" s="82"/>
      <c r="M2248" s="82"/>
      <c r="N2248" s="121"/>
      <c r="O2248" s="85"/>
      <c r="P2248" s="7">
        <f t="shared" si="350"/>
        <v>2314</v>
      </c>
      <c r="Q2248" s="8"/>
    </row>
    <row r="2249" spans="1:17" s="9" customFormat="1" ht="16.5" thickTop="1" thickBot="1" x14ac:dyDescent="0.3">
      <c r="A2249" s="1"/>
      <c r="B2249" s="75"/>
      <c r="C2249" s="76"/>
      <c r="D2249" s="77"/>
      <c r="E2249" s="78"/>
      <c r="F2249" s="79"/>
      <c r="G2249" s="79"/>
      <c r="H2249" s="80"/>
      <c r="I2249" s="81"/>
      <c r="J2249" s="64"/>
      <c r="K2249" s="87"/>
      <c r="L2249" s="82"/>
      <c r="M2249" s="82"/>
      <c r="N2249" s="121"/>
      <c r="O2249" s="85"/>
      <c r="P2249" s="7">
        <f t="shared" si="350"/>
        <v>2315</v>
      </c>
      <c r="Q2249" s="8"/>
    </row>
    <row r="2250" spans="1:17" s="9" customFormat="1" ht="16.5" thickTop="1" thickBot="1" x14ac:dyDescent="0.3">
      <c r="A2250" s="1"/>
      <c r="B2250" s="75"/>
      <c r="C2250" s="76"/>
      <c r="D2250" s="77"/>
      <c r="E2250" s="78"/>
      <c r="F2250" s="79"/>
      <c r="G2250" s="79"/>
      <c r="H2250" s="80"/>
      <c r="I2250" s="81"/>
      <c r="J2250" s="64"/>
      <c r="K2250" s="87"/>
      <c r="L2250" s="82"/>
      <c r="M2250" s="82"/>
      <c r="N2250" s="121"/>
      <c r="O2250" s="85"/>
      <c r="P2250" s="7">
        <f t="shared" si="350"/>
        <v>2316</v>
      </c>
      <c r="Q2250" s="8"/>
    </row>
    <row r="2251" spans="1:17" s="9" customFormat="1" ht="16.5" thickTop="1" thickBot="1" x14ac:dyDescent="0.3">
      <c r="A2251" s="1"/>
      <c r="B2251" s="75"/>
      <c r="C2251" s="76"/>
      <c r="D2251" s="77"/>
      <c r="E2251" s="78"/>
      <c r="F2251" s="79"/>
      <c r="G2251" s="79"/>
      <c r="H2251" s="80"/>
      <c r="I2251" s="81"/>
      <c r="J2251" s="64"/>
      <c r="K2251" s="87"/>
      <c r="L2251" s="82"/>
      <c r="M2251" s="82"/>
      <c r="N2251" s="121"/>
      <c r="O2251" s="85"/>
      <c r="P2251" s="7">
        <f t="shared" si="350"/>
        <v>2317</v>
      </c>
      <c r="Q2251" s="8"/>
    </row>
    <row r="2252" spans="1:17" s="9" customFormat="1" ht="16.5" thickTop="1" thickBot="1" x14ac:dyDescent="0.3">
      <c r="A2252" s="1"/>
      <c r="B2252" s="122" t="s">
        <v>26</v>
      </c>
      <c r="C2252" s="123"/>
      <c r="D2252" s="124"/>
      <c r="E2252" s="91" t="s">
        <v>26</v>
      </c>
      <c r="F2252" s="125" t="s">
        <v>26</v>
      </c>
      <c r="G2252" s="126" t="s">
        <v>26</v>
      </c>
      <c r="H2252" s="94" t="s">
        <v>26</v>
      </c>
      <c r="I2252" s="127" t="s">
        <v>26</v>
      </c>
      <c r="J2252" s="64"/>
      <c r="K2252" s="96" t="s">
        <v>26</v>
      </c>
      <c r="L2252" s="97" t="s">
        <v>26</v>
      </c>
      <c r="M2252" s="98" t="s">
        <v>26</v>
      </c>
      <c r="N2252" s="99" t="s">
        <v>26</v>
      </c>
      <c r="O2252" s="100" t="s">
        <v>26</v>
      </c>
      <c r="P2252" s="7">
        <f t="shared" si="350"/>
        <v>2318</v>
      </c>
      <c r="Q2252" s="8"/>
    </row>
    <row r="2253" spans="1:17" s="9" customFormat="1" ht="16.5" thickTop="1" thickBot="1" x14ac:dyDescent="0.3">
      <c r="A2253" s="1"/>
      <c r="B2253" s="101"/>
      <c r="C2253" s="101"/>
      <c r="D2253" s="101"/>
      <c r="E2253" s="101"/>
      <c r="F2253" s="101"/>
      <c r="G2253" s="101"/>
      <c r="H2253" s="128" t="s">
        <v>39</v>
      </c>
      <c r="I2253" s="103">
        <f>SUM(I2240:I2252)</f>
        <v>10.885000000000002</v>
      </c>
      <c r="J2253" s="104"/>
      <c r="K2253" s="105">
        <f>SUM(K2240:K2252)</f>
        <v>0.1647264458964047</v>
      </c>
      <c r="L2253" s="106"/>
      <c r="M2253" s="107"/>
      <c r="N2253" s="108"/>
      <c r="O2253" s="105">
        <f>SUM(O2240:O2252)</f>
        <v>0</v>
      </c>
      <c r="P2253" s="7">
        <f t="shared" si="350"/>
        <v>2319</v>
      </c>
      <c r="Q2253" s="8"/>
    </row>
    <row r="2254" spans="1:17" s="9" customFormat="1" ht="16.5" customHeight="1" thickTop="1" thickBot="1" x14ac:dyDescent="0.3">
      <c r="A2254" s="1"/>
      <c r="B2254" s="58" t="s">
        <v>40</v>
      </c>
      <c r="C2254" s="109"/>
      <c r="D2254" s="109"/>
      <c r="E2254" s="109"/>
      <c r="F2254" s="109"/>
      <c r="G2254" s="109"/>
      <c r="H2254" s="110"/>
      <c r="I2254" s="111"/>
      <c r="J2254" s="60"/>
      <c r="K2254" s="61" t="s">
        <v>14</v>
      </c>
      <c r="L2254" s="61" t="s">
        <v>15</v>
      </c>
      <c r="M2254" s="61" t="s">
        <v>16</v>
      </c>
      <c r="N2254" s="61" t="s">
        <v>17</v>
      </c>
      <c r="O2254" s="61" t="s">
        <v>18</v>
      </c>
      <c r="P2254" s="7">
        <f t="shared" si="350"/>
        <v>2320</v>
      </c>
      <c r="Q2254" s="8"/>
    </row>
    <row r="2255" spans="1:17" s="9" customFormat="1" ht="22.5" thickTop="1" thickBot="1" x14ac:dyDescent="0.3">
      <c r="A2255" s="1"/>
      <c r="B2255" s="112" t="s">
        <v>41</v>
      </c>
      <c r="C2255" s="113"/>
      <c r="D2255" s="113"/>
      <c r="E2255" s="114"/>
      <c r="F2255" s="63" t="s">
        <v>42</v>
      </c>
      <c r="G2255" s="63" t="s">
        <v>20</v>
      </c>
      <c r="H2255" s="63" t="s">
        <v>34</v>
      </c>
      <c r="I2255" s="63" t="s">
        <v>24</v>
      </c>
      <c r="J2255" s="28"/>
      <c r="K2255" s="61"/>
      <c r="L2255" s="61"/>
      <c r="M2255" s="61"/>
      <c r="N2255" s="61"/>
      <c r="O2255" s="61"/>
      <c r="P2255" s="7">
        <f t="shared" si="350"/>
        <v>2321</v>
      </c>
      <c r="Q2255" s="8"/>
    </row>
    <row r="2256" spans="1:17" s="9" customFormat="1" ht="15.75" customHeight="1" thickTop="1" x14ac:dyDescent="0.25">
      <c r="A2256" s="1" t="s">
        <v>124</v>
      </c>
      <c r="B2256" s="129" t="str">
        <f>INDEX('[1]MATERIAL-TRANSPORTE'!$A$3:$K$1016,MATCH('APUS2 (1001 - 1053)'!A2256,'[1]MATERIAL-TRANSPORTE'!$A$3:$A$1016,0),2)</f>
        <v>BANDEJA PORTA CABLES TIPO ESCALERA 0.25X0.1X2.5 m</v>
      </c>
      <c r="C2256" s="130"/>
      <c r="D2256" s="130"/>
      <c r="E2256" s="131"/>
      <c r="F2256" s="132" t="str">
        <f>INDEX('[1]MATERIAL-TRANSPORTE'!$A$3:$K$1016,MATCH('APUS2 (1001 - 1053)'!A2256,'[1]MATERIAL-TRANSPORTE'!$A$3:$A$1016,0),6)</f>
        <v>u</v>
      </c>
      <c r="G2256" s="80">
        <v>1</v>
      </c>
      <c r="H2256" s="80">
        <f>INDEX('[1]MATERIAL-TRANSPORTE'!$A$3:$K$1016,MATCH('APUS2 (1001 - 1053)'!A2256,'[1]MATERIAL-TRANSPORTE'!$A$3:$A$1016,0),7)</f>
        <v>54</v>
      </c>
      <c r="I2256" s="81">
        <f>(G2256*H2256)</f>
        <v>54</v>
      </c>
      <c r="J2256" s="64"/>
      <c r="K2256" s="70">
        <f>((I2256*100%)/$I$2289)</f>
        <v>0.81720055842038153</v>
      </c>
      <c r="L2256" s="82" t="str">
        <f>INDEX('[1]MATERIAL-TRANSPORTE'!$A$3:$K$1016,MATCH('APUS2 (1001 - 1053)'!A2256,'[1]MATERIAL-TRANSPORTE'!$A$3:$A$1016,0),8)</f>
        <v>421901062</v>
      </c>
      <c r="M2256" s="83" t="str">
        <f>INDEX('[1]MATERIAL-TRANSPORTE'!$A$3:$K$1016,MATCH('APUS2 (1001 - 1053)'!A2256,'[1]MATERIAL-TRANSPORTE'!$A$3:$A$1016,0),9)</f>
        <v>NP</v>
      </c>
      <c r="N2256" s="84">
        <f>INDEX('[1]MATERIAL-TRANSPORTE'!$A$3:$K$1016,MATCH('APUS2 (1001 - 1053)'!A2256,'[1]MATERIAL-TRANSPORTE'!$A$3:$A$1016,0),10)</f>
        <v>0</v>
      </c>
      <c r="O2256" s="85">
        <f>INDEX('[1]MATERIAL-TRANSPORTE'!$A$3:$K$1016,MATCH('APUS2 (1001 - 1053)'!A2256,'[1]MATERIAL-TRANSPORTE'!$A$3:$A$1016,0),11)</f>
        <v>0</v>
      </c>
      <c r="P2256" s="7">
        <f t="shared" si="350"/>
        <v>2322</v>
      </c>
      <c r="Q2256" s="8">
        <f t="shared" ref="Q2256" si="361">+Q2240</f>
        <v>2289</v>
      </c>
    </row>
    <row r="2257" spans="1:17" s="9" customFormat="1" x14ac:dyDescent="0.25">
      <c r="A2257" s="1"/>
      <c r="B2257" s="129"/>
      <c r="C2257" s="130"/>
      <c r="D2257" s="130"/>
      <c r="E2257" s="131"/>
      <c r="F2257" s="132"/>
      <c r="G2257" s="80"/>
      <c r="H2257" s="80"/>
      <c r="I2257" s="81"/>
      <c r="J2257" s="64"/>
      <c r="K2257" s="87"/>
      <c r="L2257" s="82"/>
      <c r="M2257" s="83"/>
      <c r="N2257" s="84"/>
      <c r="O2257" s="85"/>
      <c r="P2257" s="7">
        <f t="shared" si="350"/>
        <v>2323</v>
      </c>
      <c r="Q2257" s="8"/>
    </row>
    <row r="2258" spans="1:17" s="9" customFormat="1" x14ac:dyDescent="0.25">
      <c r="A2258" s="1"/>
      <c r="B2258" s="129"/>
      <c r="C2258" s="130"/>
      <c r="D2258" s="130"/>
      <c r="E2258" s="131"/>
      <c r="F2258" s="132"/>
      <c r="G2258" s="80"/>
      <c r="H2258" s="80"/>
      <c r="I2258" s="81"/>
      <c r="J2258" s="64"/>
      <c r="K2258" s="87"/>
      <c r="L2258" s="82"/>
      <c r="M2258" s="83"/>
      <c r="N2258" s="84"/>
      <c r="O2258" s="85"/>
      <c r="P2258" s="7">
        <f t="shared" si="350"/>
        <v>2324</v>
      </c>
      <c r="Q2258" s="8"/>
    </row>
    <row r="2259" spans="1:17" s="9" customFormat="1" x14ac:dyDescent="0.25">
      <c r="A2259" s="1"/>
      <c r="B2259" s="129"/>
      <c r="C2259" s="130"/>
      <c r="D2259" s="130"/>
      <c r="E2259" s="131"/>
      <c r="F2259" s="132"/>
      <c r="G2259" s="80"/>
      <c r="H2259" s="80"/>
      <c r="I2259" s="81"/>
      <c r="J2259" s="64"/>
      <c r="K2259" s="87"/>
      <c r="L2259" s="82"/>
      <c r="M2259" s="83"/>
      <c r="N2259" s="84"/>
      <c r="O2259" s="85"/>
      <c r="P2259" s="7">
        <f t="shared" si="350"/>
        <v>2325</v>
      </c>
      <c r="Q2259" s="8"/>
    </row>
    <row r="2260" spans="1:17" s="9" customFormat="1" x14ac:dyDescent="0.25">
      <c r="A2260" s="1"/>
      <c r="B2260" s="129"/>
      <c r="C2260" s="130"/>
      <c r="D2260" s="130"/>
      <c r="E2260" s="131"/>
      <c r="F2260" s="132"/>
      <c r="G2260" s="80"/>
      <c r="H2260" s="80"/>
      <c r="I2260" s="81"/>
      <c r="J2260" s="64"/>
      <c r="K2260" s="87"/>
      <c r="L2260" s="82"/>
      <c r="M2260" s="83"/>
      <c r="N2260" s="84"/>
      <c r="O2260" s="85"/>
      <c r="P2260" s="7">
        <f t="shared" si="350"/>
        <v>2326</v>
      </c>
      <c r="Q2260" s="8"/>
    </row>
    <row r="2261" spans="1:17" s="9" customFormat="1" x14ac:dyDescent="0.25">
      <c r="A2261" s="1"/>
      <c r="B2261" s="129"/>
      <c r="C2261" s="130"/>
      <c r="D2261" s="130"/>
      <c r="E2261" s="131"/>
      <c r="F2261" s="132"/>
      <c r="G2261" s="80"/>
      <c r="H2261" s="80"/>
      <c r="I2261" s="81"/>
      <c r="J2261" s="64"/>
      <c r="K2261" s="87"/>
      <c r="L2261" s="82"/>
      <c r="M2261" s="83"/>
      <c r="N2261" s="84"/>
      <c r="O2261" s="85"/>
      <c r="P2261" s="7">
        <f t="shared" si="350"/>
        <v>2327</v>
      </c>
      <c r="Q2261" s="8"/>
    </row>
    <row r="2262" spans="1:17" s="9" customFormat="1" x14ac:dyDescent="0.25">
      <c r="A2262" s="1"/>
      <c r="B2262" s="129"/>
      <c r="C2262" s="130"/>
      <c r="D2262" s="130"/>
      <c r="E2262" s="131"/>
      <c r="F2262" s="132"/>
      <c r="G2262" s="80"/>
      <c r="H2262" s="80"/>
      <c r="I2262" s="81"/>
      <c r="J2262" s="64"/>
      <c r="K2262" s="87"/>
      <c r="L2262" s="82"/>
      <c r="M2262" s="83"/>
      <c r="N2262" s="84"/>
      <c r="O2262" s="85"/>
      <c r="P2262" s="7">
        <f t="shared" si="350"/>
        <v>2328</v>
      </c>
      <c r="Q2262" s="8"/>
    </row>
    <row r="2263" spans="1:17" s="9" customFormat="1" x14ac:dyDescent="0.25">
      <c r="A2263" s="1"/>
      <c r="B2263" s="129"/>
      <c r="C2263" s="130"/>
      <c r="D2263" s="130"/>
      <c r="E2263" s="131"/>
      <c r="F2263" s="132"/>
      <c r="G2263" s="80"/>
      <c r="H2263" s="80"/>
      <c r="I2263" s="81"/>
      <c r="J2263" s="64"/>
      <c r="K2263" s="87"/>
      <c r="L2263" s="82"/>
      <c r="M2263" s="83"/>
      <c r="N2263" s="84"/>
      <c r="O2263" s="85"/>
      <c r="P2263" s="7">
        <f t="shared" si="350"/>
        <v>2329</v>
      </c>
      <c r="Q2263" s="8"/>
    </row>
    <row r="2264" spans="1:17" s="9" customFormat="1" x14ac:dyDescent="0.25">
      <c r="A2264" s="1"/>
      <c r="B2264" s="129"/>
      <c r="C2264" s="130"/>
      <c r="D2264" s="130"/>
      <c r="E2264" s="131"/>
      <c r="F2264" s="132"/>
      <c r="G2264" s="80"/>
      <c r="H2264" s="80"/>
      <c r="I2264" s="81"/>
      <c r="J2264" s="64"/>
      <c r="K2264" s="87"/>
      <c r="L2264" s="82"/>
      <c r="M2264" s="83"/>
      <c r="N2264" s="84"/>
      <c r="O2264" s="85"/>
      <c r="P2264" s="7">
        <f t="shared" si="350"/>
        <v>2330</v>
      </c>
      <c r="Q2264" s="8"/>
    </row>
    <row r="2265" spans="1:17" s="9" customFormat="1" x14ac:dyDescent="0.25">
      <c r="A2265" s="1"/>
      <c r="B2265" s="129"/>
      <c r="C2265" s="130"/>
      <c r="D2265" s="130"/>
      <c r="E2265" s="131"/>
      <c r="F2265" s="132"/>
      <c r="G2265" s="80"/>
      <c r="H2265" s="80"/>
      <c r="I2265" s="81"/>
      <c r="J2265" s="64"/>
      <c r="K2265" s="87"/>
      <c r="L2265" s="82"/>
      <c r="M2265" s="83"/>
      <c r="N2265" s="84"/>
      <c r="O2265" s="85"/>
      <c r="P2265" s="7">
        <f t="shared" si="350"/>
        <v>2331</v>
      </c>
      <c r="Q2265" s="8"/>
    </row>
    <row r="2266" spans="1:17" s="9" customFormat="1" x14ac:dyDescent="0.25">
      <c r="A2266" s="1"/>
      <c r="B2266" s="129"/>
      <c r="C2266" s="130"/>
      <c r="D2266" s="130"/>
      <c r="E2266" s="131"/>
      <c r="F2266" s="132"/>
      <c r="G2266" s="80"/>
      <c r="H2266" s="80"/>
      <c r="I2266" s="81"/>
      <c r="J2266" s="64"/>
      <c r="K2266" s="87"/>
      <c r="L2266" s="82"/>
      <c r="M2266" s="83"/>
      <c r="N2266" s="84"/>
      <c r="O2266" s="85"/>
      <c r="P2266" s="7">
        <f t="shared" si="350"/>
        <v>2332</v>
      </c>
      <c r="Q2266" s="8"/>
    </row>
    <row r="2267" spans="1:17" s="9" customFormat="1" x14ac:dyDescent="0.25">
      <c r="A2267" s="1"/>
      <c r="B2267" s="129"/>
      <c r="C2267" s="130"/>
      <c r="D2267" s="130"/>
      <c r="E2267" s="131"/>
      <c r="F2267" s="132"/>
      <c r="G2267" s="80"/>
      <c r="H2267" s="80"/>
      <c r="I2267" s="81"/>
      <c r="J2267" s="64"/>
      <c r="K2267" s="87"/>
      <c r="L2267" s="82"/>
      <c r="M2267" s="83"/>
      <c r="N2267" s="84"/>
      <c r="O2267" s="85"/>
      <c r="P2267" s="7">
        <f t="shared" ref="P2267:P2330" si="362">+P2266+1</f>
        <v>2333</v>
      </c>
      <c r="Q2267" s="8"/>
    </row>
    <row r="2268" spans="1:17" s="9" customFormat="1" x14ac:dyDescent="0.25">
      <c r="A2268" s="1"/>
      <c r="B2268" s="129"/>
      <c r="C2268" s="130"/>
      <c r="D2268" s="130"/>
      <c r="E2268" s="131"/>
      <c r="F2268" s="132"/>
      <c r="G2268" s="80"/>
      <c r="H2268" s="80"/>
      <c r="I2268" s="81"/>
      <c r="J2268" s="64"/>
      <c r="K2268" s="87"/>
      <c r="L2268" s="82"/>
      <c r="M2268" s="83"/>
      <c r="N2268" s="84"/>
      <c r="O2268" s="85"/>
      <c r="P2268" s="7">
        <f t="shared" si="362"/>
        <v>2334</v>
      </c>
      <c r="Q2268" s="8"/>
    </row>
    <row r="2269" spans="1:17" s="9" customFormat="1" x14ac:dyDescent="0.25">
      <c r="A2269" s="1"/>
      <c r="B2269" s="129"/>
      <c r="C2269" s="130"/>
      <c r="D2269" s="130"/>
      <c r="E2269" s="131"/>
      <c r="F2269" s="132"/>
      <c r="G2269" s="80"/>
      <c r="H2269" s="80"/>
      <c r="I2269" s="81"/>
      <c r="J2269" s="64"/>
      <c r="K2269" s="87"/>
      <c r="L2269" s="82"/>
      <c r="M2269" s="83"/>
      <c r="N2269" s="84"/>
      <c r="O2269" s="85"/>
      <c r="P2269" s="7">
        <f t="shared" si="362"/>
        <v>2335</v>
      </c>
      <c r="Q2269" s="8"/>
    </row>
    <row r="2270" spans="1:17" s="9" customFormat="1" x14ac:dyDescent="0.25">
      <c r="A2270" s="1"/>
      <c r="B2270" s="129"/>
      <c r="C2270" s="130"/>
      <c r="D2270" s="130"/>
      <c r="E2270" s="131"/>
      <c r="F2270" s="132"/>
      <c r="G2270" s="80"/>
      <c r="H2270" s="80"/>
      <c r="I2270" s="81"/>
      <c r="J2270" s="64"/>
      <c r="K2270" s="87"/>
      <c r="L2270" s="82"/>
      <c r="M2270" s="83"/>
      <c r="N2270" s="84"/>
      <c r="O2270" s="85"/>
      <c r="P2270" s="7">
        <f t="shared" si="362"/>
        <v>2336</v>
      </c>
      <c r="Q2270" s="8"/>
    </row>
    <row r="2271" spans="1:17" s="9" customFormat="1" x14ac:dyDescent="0.25">
      <c r="A2271" s="1"/>
      <c r="B2271" s="129"/>
      <c r="C2271" s="130"/>
      <c r="D2271" s="130"/>
      <c r="E2271" s="131"/>
      <c r="F2271" s="132"/>
      <c r="G2271" s="80"/>
      <c r="H2271" s="80"/>
      <c r="I2271" s="81"/>
      <c r="J2271" s="64"/>
      <c r="K2271" s="87"/>
      <c r="L2271" s="82"/>
      <c r="M2271" s="83"/>
      <c r="N2271" s="84"/>
      <c r="O2271" s="85"/>
      <c r="P2271" s="7">
        <f t="shared" si="362"/>
        <v>2337</v>
      </c>
      <c r="Q2271" s="8"/>
    </row>
    <row r="2272" spans="1:17" s="9" customFormat="1" x14ac:dyDescent="0.25">
      <c r="A2272" s="1"/>
      <c r="B2272" s="129"/>
      <c r="C2272" s="130"/>
      <c r="D2272" s="130"/>
      <c r="E2272" s="131"/>
      <c r="F2272" s="132"/>
      <c r="G2272" s="80"/>
      <c r="H2272" s="80"/>
      <c r="I2272" s="81"/>
      <c r="J2272" s="64"/>
      <c r="K2272" s="87"/>
      <c r="L2272" s="82"/>
      <c r="M2272" s="83"/>
      <c r="N2272" s="84"/>
      <c r="O2272" s="85"/>
      <c r="P2272" s="7">
        <f t="shared" si="362"/>
        <v>2338</v>
      </c>
      <c r="Q2272" s="8"/>
    </row>
    <row r="2273" spans="1:17" s="9" customFormat="1" x14ac:dyDescent="0.25">
      <c r="A2273" s="1"/>
      <c r="B2273" s="129" t="s">
        <v>26</v>
      </c>
      <c r="C2273" s="130"/>
      <c r="D2273" s="130"/>
      <c r="E2273" s="131"/>
      <c r="F2273" s="132" t="s">
        <v>26</v>
      </c>
      <c r="G2273" s="80" t="s">
        <v>26</v>
      </c>
      <c r="H2273" s="80" t="s">
        <v>26</v>
      </c>
      <c r="I2273" s="81" t="s">
        <v>26</v>
      </c>
      <c r="J2273" s="64"/>
      <c r="K2273" s="87" t="s">
        <v>26</v>
      </c>
      <c r="L2273" s="82" t="s">
        <v>26</v>
      </c>
      <c r="M2273" s="83" t="s">
        <v>26</v>
      </c>
      <c r="N2273" s="84" t="s">
        <v>26</v>
      </c>
      <c r="O2273" s="85" t="s">
        <v>26</v>
      </c>
      <c r="P2273" s="7">
        <f t="shared" si="362"/>
        <v>2339</v>
      </c>
      <c r="Q2273" s="8"/>
    </row>
    <row r="2274" spans="1:17" s="9" customFormat="1" x14ac:dyDescent="0.25">
      <c r="A2274" s="1"/>
      <c r="B2274" s="129" t="s">
        <v>26</v>
      </c>
      <c r="C2274" s="130"/>
      <c r="D2274" s="130"/>
      <c r="E2274" s="131"/>
      <c r="F2274" s="132" t="s">
        <v>26</v>
      </c>
      <c r="G2274" s="80" t="s">
        <v>26</v>
      </c>
      <c r="H2274" s="80" t="s">
        <v>26</v>
      </c>
      <c r="I2274" s="81" t="s">
        <v>26</v>
      </c>
      <c r="J2274" s="64"/>
      <c r="K2274" s="87" t="s">
        <v>26</v>
      </c>
      <c r="L2274" s="82" t="s">
        <v>26</v>
      </c>
      <c r="M2274" s="83" t="s">
        <v>26</v>
      </c>
      <c r="N2274" s="84" t="s">
        <v>26</v>
      </c>
      <c r="O2274" s="85" t="s">
        <v>26</v>
      </c>
      <c r="P2274" s="7">
        <f t="shared" si="362"/>
        <v>2340</v>
      </c>
      <c r="Q2274" s="8"/>
    </row>
    <row r="2275" spans="1:17" s="9" customFormat="1" x14ac:dyDescent="0.25">
      <c r="A2275" s="1"/>
      <c r="B2275" s="129" t="s">
        <v>26</v>
      </c>
      <c r="C2275" s="130"/>
      <c r="D2275" s="130"/>
      <c r="E2275" s="131"/>
      <c r="F2275" s="132" t="s">
        <v>26</v>
      </c>
      <c r="G2275" s="80" t="s">
        <v>26</v>
      </c>
      <c r="H2275" s="80" t="s">
        <v>26</v>
      </c>
      <c r="I2275" s="81" t="s">
        <v>26</v>
      </c>
      <c r="J2275" s="64"/>
      <c r="K2275" s="87" t="s">
        <v>26</v>
      </c>
      <c r="L2275" s="82" t="s">
        <v>26</v>
      </c>
      <c r="M2275" s="83" t="s">
        <v>26</v>
      </c>
      <c r="N2275" s="84" t="s">
        <v>26</v>
      </c>
      <c r="O2275" s="85" t="s">
        <v>26</v>
      </c>
      <c r="P2275" s="7">
        <f t="shared" si="362"/>
        <v>2341</v>
      </c>
      <c r="Q2275" s="8"/>
    </row>
    <row r="2276" spans="1:17" s="9" customFormat="1" x14ac:dyDescent="0.25">
      <c r="A2276" s="1"/>
      <c r="B2276" s="129" t="s">
        <v>26</v>
      </c>
      <c r="C2276" s="130"/>
      <c r="D2276" s="130"/>
      <c r="E2276" s="131"/>
      <c r="F2276" s="132" t="s">
        <v>26</v>
      </c>
      <c r="G2276" s="80" t="s">
        <v>26</v>
      </c>
      <c r="H2276" s="80" t="s">
        <v>26</v>
      </c>
      <c r="I2276" s="81" t="s">
        <v>26</v>
      </c>
      <c r="J2276" s="64"/>
      <c r="K2276" s="87" t="s">
        <v>26</v>
      </c>
      <c r="L2276" s="82" t="s">
        <v>26</v>
      </c>
      <c r="M2276" s="83" t="s">
        <v>26</v>
      </c>
      <c r="N2276" s="84" t="s">
        <v>26</v>
      </c>
      <c r="O2276" s="85" t="s">
        <v>26</v>
      </c>
      <c r="P2276" s="7">
        <f t="shared" si="362"/>
        <v>2342</v>
      </c>
      <c r="Q2276" s="8"/>
    </row>
    <row r="2277" spans="1:17" s="9" customFormat="1" x14ac:dyDescent="0.25">
      <c r="A2277" s="1"/>
      <c r="B2277" s="129" t="s">
        <v>26</v>
      </c>
      <c r="C2277" s="130"/>
      <c r="D2277" s="130"/>
      <c r="E2277" s="131"/>
      <c r="F2277" s="132" t="s">
        <v>26</v>
      </c>
      <c r="G2277" s="80" t="s">
        <v>26</v>
      </c>
      <c r="H2277" s="80" t="s">
        <v>26</v>
      </c>
      <c r="I2277" s="81" t="s">
        <v>26</v>
      </c>
      <c r="J2277" s="64"/>
      <c r="K2277" s="87" t="s">
        <v>26</v>
      </c>
      <c r="L2277" s="82" t="s">
        <v>26</v>
      </c>
      <c r="M2277" s="83" t="s">
        <v>26</v>
      </c>
      <c r="N2277" s="84" t="s">
        <v>26</v>
      </c>
      <c r="O2277" s="85" t="s">
        <v>26</v>
      </c>
      <c r="P2277" s="7">
        <f t="shared" si="362"/>
        <v>2343</v>
      </c>
      <c r="Q2277" s="8"/>
    </row>
    <row r="2278" spans="1:17" s="9" customFormat="1" x14ac:dyDescent="0.25">
      <c r="A2278" s="1"/>
      <c r="B2278" s="129" t="s">
        <v>26</v>
      </c>
      <c r="C2278" s="130"/>
      <c r="D2278" s="130"/>
      <c r="E2278" s="131"/>
      <c r="F2278" s="132" t="s">
        <v>26</v>
      </c>
      <c r="G2278" s="80" t="s">
        <v>26</v>
      </c>
      <c r="H2278" s="80" t="s">
        <v>26</v>
      </c>
      <c r="I2278" s="81" t="s">
        <v>26</v>
      </c>
      <c r="J2278" s="64"/>
      <c r="K2278" s="87" t="s">
        <v>26</v>
      </c>
      <c r="L2278" s="82" t="s">
        <v>26</v>
      </c>
      <c r="M2278" s="83" t="s">
        <v>26</v>
      </c>
      <c r="N2278" s="84" t="s">
        <v>26</v>
      </c>
      <c r="O2278" s="85" t="s">
        <v>26</v>
      </c>
      <c r="P2278" s="7">
        <f t="shared" si="362"/>
        <v>2344</v>
      </c>
      <c r="Q2278" s="8"/>
    </row>
    <row r="2279" spans="1:17" s="9" customFormat="1" x14ac:dyDescent="0.25">
      <c r="A2279" s="1"/>
      <c r="B2279" s="129" t="s">
        <v>26</v>
      </c>
      <c r="C2279" s="130"/>
      <c r="D2279" s="130"/>
      <c r="E2279" s="131"/>
      <c r="F2279" s="132" t="s">
        <v>26</v>
      </c>
      <c r="G2279" s="80" t="s">
        <v>26</v>
      </c>
      <c r="H2279" s="80" t="s">
        <v>26</v>
      </c>
      <c r="I2279" s="81" t="s">
        <v>26</v>
      </c>
      <c r="J2279" s="64"/>
      <c r="K2279" s="87" t="s">
        <v>26</v>
      </c>
      <c r="L2279" s="82" t="s">
        <v>26</v>
      </c>
      <c r="M2279" s="83" t="s">
        <v>26</v>
      </c>
      <c r="N2279" s="84" t="s">
        <v>26</v>
      </c>
      <c r="O2279" s="85" t="s">
        <v>26</v>
      </c>
      <c r="P2279" s="7">
        <f t="shared" si="362"/>
        <v>2345</v>
      </c>
      <c r="Q2279" s="8"/>
    </row>
    <row r="2280" spans="1:17" s="9" customFormat="1" x14ac:dyDescent="0.25">
      <c r="A2280" s="1"/>
      <c r="B2280" s="129" t="s">
        <v>26</v>
      </c>
      <c r="C2280" s="130"/>
      <c r="D2280" s="130"/>
      <c r="E2280" s="131"/>
      <c r="F2280" s="132" t="s">
        <v>26</v>
      </c>
      <c r="G2280" s="80" t="s">
        <v>26</v>
      </c>
      <c r="H2280" s="80" t="s">
        <v>26</v>
      </c>
      <c r="I2280" s="81" t="s">
        <v>26</v>
      </c>
      <c r="J2280" s="64"/>
      <c r="K2280" s="87" t="s">
        <v>26</v>
      </c>
      <c r="L2280" s="82" t="s">
        <v>26</v>
      </c>
      <c r="M2280" s="83" t="s">
        <v>26</v>
      </c>
      <c r="N2280" s="84" t="s">
        <v>26</v>
      </c>
      <c r="O2280" s="85" t="s">
        <v>26</v>
      </c>
      <c r="P2280" s="7">
        <f t="shared" si="362"/>
        <v>2346</v>
      </c>
      <c r="Q2280" s="8"/>
    </row>
    <row r="2281" spans="1:17" s="9" customFormat="1" ht="15.75" thickBot="1" x14ac:dyDescent="0.3">
      <c r="A2281" s="1"/>
      <c r="B2281" s="122" t="s">
        <v>26</v>
      </c>
      <c r="C2281" s="123"/>
      <c r="D2281" s="123"/>
      <c r="E2281" s="124"/>
      <c r="F2281" s="133" t="s">
        <v>26</v>
      </c>
      <c r="G2281" s="94" t="s">
        <v>26</v>
      </c>
      <c r="H2281" s="94" t="s">
        <v>26</v>
      </c>
      <c r="I2281" s="95" t="s">
        <v>26</v>
      </c>
      <c r="J2281" s="64"/>
      <c r="K2281" s="96" t="s">
        <v>26</v>
      </c>
      <c r="L2281" s="97" t="s">
        <v>26</v>
      </c>
      <c r="M2281" s="98" t="s">
        <v>26</v>
      </c>
      <c r="N2281" s="99" t="s">
        <v>26</v>
      </c>
      <c r="O2281" s="100" t="s">
        <v>26</v>
      </c>
      <c r="P2281" s="7">
        <f t="shared" si="362"/>
        <v>2347</v>
      </c>
      <c r="Q2281" s="8"/>
    </row>
    <row r="2282" spans="1:17" s="9" customFormat="1" ht="16.5" thickTop="1" thickBot="1" x14ac:dyDescent="0.3">
      <c r="A2282" s="1"/>
      <c r="B2282" s="101"/>
      <c r="C2282" s="101"/>
      <c r="D2282" s="101"/>
      <c r="E2282" s="101"/>
      <c r="F2282" s="101"/>
      <c r="G2282" s="101"/>
      <c r="H2282" s="128" t="s">
        <v>50</v>
      </c>
      <c r="I2282" s="103">
        <f>SUM(I2256:I2281)</f>
        <v>54</v>
      </c>
      <c r="J2282" s="104"/>
      <c r="K2282" s="105">
        <f>SUM(K2256:K2281)</f>
        <v>0.81720055842038153</v>
      </c>
      <c r="L2282" s="106"/>
      <c r="M2282" s="107"/>
      <c r="N2282" s="108"/>
      <c r="O2282" s="105">
        <f>SUM(O2256:O2281)</f>
        <v>0</v>
      </c>
      <c r="P2282" s="7">
        <f t="shared" si="362"/>
        <v>2348</v>
      </c>
      <c r="Q2282" s="8"/>
    </row>
    <row r="2283" spans="1:17" s="9" customFormat="1" ht="16.5" customHeight="1" thickTop="1" thickBot="1" x14ac:dyDescent="0.3">
      <c r="A2283" s="1"/>
      <c r="B2283" s="58" t="s">
        <v>51</v>
      </c>
      <c r="C2283" s="109"/>
      <c r="D2283" s="109"/>
      <c r="E2283" s="109"/>
      <c r="F2283" s="109"/>
      <c r="G2283" s="109"/>
      <c r="H2283" s="110"/>
      <c r="I2283" s="111"/>
      <c r="J2283" s="60"/>
      <c r="K2283" s="134" t="s">
        <v>14</v>
      </c>
      <c r="L2283" s="61" t="s">
        <v>15</v>
      </c>
      <c r="M2283" s="61" t="s">
        <v>16</v>
      </c>
      <c r="N2283" s="61" t="s">
        <v>17</v>
      </c>
      <c r="O2283" s="61" t="s">
        <v>18</v>
      </c>
      <c r="P2283" s="7">
        <f t="shared" si="362"/>
        <v>2349</v>
      </c>
      <c r="Q2283" s="8"/>
    </row>
    <row r="2284" spans="1:17" s="9" customFormat="1" ht="22.5" customHeight="1" thickTop="1" thickBot="1" x14ac:dyDescent="0.3">
      <c r="A2284" s="1"/>
      <c r="B2284" s="112" t="s">
        <v>52</v>
      </c>
      <c r="C2284" s="113"/>
      <c r="D2284" s="113"/>
      <c r="E2284" s="114"/>
      <c r="F2284" s="115" t="s">
        <v>42</v>
      </c>
      <c r="G2284" s="63" t="s">
        <v>20</v>
      </c>
      <c r="H2284" s="63" t="s">
        <v>34</v>
      </c>
      <c r="I2284" s="63" t="s">
        <v>34</v>
      </c>
      <c r="J2284" s="28"/>
      <c r="K2284" s="135"/>
      <c r="L2284" s="61"/>
      <c r="M2284" s="61"/>
      <c r="N2284" s="61"/>
      <c r="O2284" s="61"/>
      <c r="P2284" s="7">
        <f t="shared" si="362"/>
        <v>2350</v>
      </c>
      <c r="Q2284" s="8"/>
    </row>
    <row r="2285" spans="1:17" s="9" customFormat="1" ht="15.75" thickTop="1" x14ac:dyDescent="0.25">
      <c r="A2285" s="1"/>
      <c r="B2285" s="136"/>
      <c r="C2285" s="137"/>
      <c r="D2285" s="137"/>
      <c r="E2285" s="138"/>
      <c r="F2285" s="139"/>
      <c r="G2285" s="69"/>
      <c r="H2285" s="69"/>
      <c r="I2285" s="81"/>
      <c r="J2285" s="64"/>
      <c r="K2285" s="70"/>
      <c r="L2285" s="117"/>
      <c r="M2285" s="118"/>
      <c r="N2285" s="119"/>
      <c r="O2285" s="120"/>
      <c r="P2285" s="7">
        <f t="shared" si="362"/>
        <v>2351</v>
      </c>
      <c r="Q2285" s="8">
        <f t="shared" ref="Q2285" si="363">+Q2256</f>
        <v>2289</v>
      </c>
    </row>
    <row r="2286" spans="1:17" s="9" customFormat="1" ht="15.75" thickBot="1" x14ac:dyDescent="0.3">
      <c r="A2286" s="1"/>
      <c r="B2286" s="140" t="s">
        <v>26</v>
      </c>
      <c r="C2286" s="141"/>
      <c r="D2286" s="141"/>
      <c r="E2286" s="142"/>
      <c r="F2286" s="143">
        <v>0</v>
      </c>
      <c r="G2286" s="144" t="s">
        <v>26</v>
      </c>
      <c r="H2286" s="143">
        <v>0</v>
      </c>
      <c r="I2286" s="143">
        <v>0</v>
      </c>
      <c r="J2286" s="64"/>
      <c r="K2286" s="145" t="s">
        <v>26</v>
      </c>
      <c r="L2286" s="146" t="s">
        <v>26</v>
      </c>
      <c r="M2286" s="147" t="s">
        <v>26</v>
      </c>
      <c r="N2286" s="143">
        <v>0</v>
      </c>
      <c r="O2286" s="143">
        <v>0</v>
      </c>
      <c r="P2286" s="7">
        <f t="shared" si="362"/>
        <v>2352</v>
      </c>
      <c r="Q2286" s="8"/>
    </row>
    <row r="2287" spans="1:17" s="9" customFormat="1" ht="16.5" thickTop="1" thickBot="1" x14ac:dyDescent="0.3">
      <c r="A2287" s="1"/>
      <c r="B2287" s="101"/>
      <c r="C2287" s="101"/>
      <c r="D2287" s="101"/>
      <c r="E2287" s="101"/>
      <c r="F2287" s="101"/>
      <c r="G2287" s="101"/>
      <c r="H2287" s="128" t="s">
        <v>53</v>
      </c>
      <c r="I2287" s="103">
        <f>SUM(I2285:I2286)</f>
        <v>0</v>
      </c>
      <c r="J2287" s="28"/>
      <c r="K2287" s="148">
        <f>SUM(K2285:K2286)</f>
        <v>0</v>
      </c>
      <c r="L2287" s="149"/>
      <c r="M2287" s="150"/>
      <c r="N2287" s="151"/>
      <c r="O2287" s="148">
        <f>SUM(O2285:O2286)</f>
        <v>0</v>
      </c>
      <c r="P2287" s="7">
        <f t="shared" si="362"/>
        <v>2353</v>
      </c>
      <c r="Q2287" s="8"/>
    </row>
    <row r="2288" spans="1:17" s="9" customFormat="1" ht="16.5" thickTop="1" thickBot="1" x14ac:dyDescent="0.3">
      <c r="A2288" s="1"/>
      <c r="B2288" s="28"/>
      <c r="C2288" s="28"/>
      <c r="D2288" s="28"/>
      <c r="E2288" s="152"/>
      <c r="F2288" s="152"/>
      <c r="G2288" s="152"/>
      <c r="H2288" s="153"/>
      <c r="I2288" s="154"/>
      <c r="J2288" s="28"/>
      <c r="K2288" s="155"/>
      <c r="L2288" s="156"/>
      <c r="M2288" s="156"/>
      <c r="N2288" s="156"/>
      <c r="O2288" s="157"/>
      <c r="P2288" s="7">
        <f t="shared" si="362"/>
        <v>2354</v>
      </c>
      <c r="Q2288" s="8"/>
    </row>
    <row r="2289" spans="1:17" s="9" customFormat="1" ht="16.5" customHeight="1" thickTop="1" thickBot="1" x14ac:dyDescent="0.3">
      <c r="A2289" s="1"/>
      <c r="B2289" s="28"/>
      <c r="C2289" s="28"/>
      <c r="D2289" s="158"/>
      <c r="E2289" s="159" t="s">
        <v>54</v>
      </c>
      <c r="F2289" s="159"/>
      <c r="G2289" s="159"/>
      <c r="H2289" s="159"/>
      <c r="I2289" s="160">
        <f>I2237+I2253+I2282+I2287</f>
        <v>66.079250000000002</v>
      </c>
      <c r="J2289" s="28"/>
      <c r="K2289" s="161"/>
      <c r="L2289" s="162"/>
      <c r="M2289" s="162"/>
      <c r="N2289" s="162"/>
      <c r="O2289" s="163"/>
      <c r="P2289" s="7">
        <f t="shared" si="362"/>
        <v>2355</v>
      </c>
      <c r="Q2289" s="8"/>
    </row>
    <row r="2290" spans="1:17" s="9" customFormat="1" ht="16.5" thickTop="1" thickBot="1" x14ac:dyDescent="0.3">
      <c r="A2290" s="1"/>
      <c r="B2290" s="28"/>
      <c r="C2290" s="28"/>
      <c r="D2290" s="158"/>
      <c r="E2290" s="164" t="s">
        <v>55</v>
      </c>
      <c r="F2290" s="164"/>
      <c r="G2290" s="164"/>
      <c r="H2290" s="165">
        <v>0.2</v>
      </c>
      <c r="I2290" s="166">
        <f>(I2289*H2290)</f>
        <v>13.215850000000001</v>
      </c>
      <c r="J2290" s="28"/>
      <c r="K2290" s="167"/>
      <c r="L2290" s="168"/>
      <c r="M2290" s="168"/>
      <c r="N2290" s="168"/>
      <c r="O2290" s="169"/>
      <c r="P2290" s="7">
        <f t="shared" si="362"/>
        <v>2356</v>
      </c>
      <c r="Q2290" s="8"/>
    </row>
    <row r="2291" spans="1:17" s="9" customFormat="1" ht="16.5" thickTop="1" thickBot="1" x14ac:dyDescent="0.3">
      <c r="A2291" s="1"/>
      <c r="B2291" s="28"/>
      <c r="C2291" s="28"/>
      <c r="D2291" s="158"/>
      <c r="E2291" s="170" t="s">
        <v>56</v>
      </c>
      <c r="F2291" s="170"/>
      <c r="G2291" s="170"/>
      <c r="H2291" s="171">
        <v>0</v>
      </c>
      <c r="I2291" s="166">
        <v>0</v>
      </c>
      <c r="J2291" s="28"/>
      <c r="K2291" s="172">
        <f>+K2237+K2253+K2282+K2287</f>
        <v>1</v>
      </c>
      <c r="L2291" s="173"/>
      <c r="M2291" s="174"/>
      <c r="N2291" s="175"/>
      <c r="O2291" s="172">
        <f>+O2237+O2253+O2282+O2287</f>
        <v>0</v>
      </c>
      <c r="P2291" s="7">
        <f t="shared" si="362"/>
        <v>2357</v>
      </c>
      <c r="Q2291" s="8"/>
    </row>
    <row r="2292" spans="1:17" s="9" customFormat="1" ht="16.5" thickTop="1" thickBot="1" x14ac:dyDescent="0.3">
      <c r="A2292" s="1"/>
      <c r="B2292" s="28" t="s">
        <v>27</v>
      </c>
      <c r="C2292" s="28"/>
      <c r="D2292" s="158"/>
      <c r="E2292" s="170" t="s">
        <v>57</v>
      </c>
      <c r="F2292" s="170"/>
      <c r="G2292" s="170"/>
      <c r="H2292" s="170"/>
      <c r="I2292" s="166">
        <f>+I2289+I2290</f>
        <v>79.295100000000005</v>
      </c>
      <c r="J2292" s="28"/>
      <c r="K2292" s="176" t="s">
        <v>58</v>
      </c>
      <c r="L2292" s="177"/>
      <c r="M2292" s="178"/>
      <c r="N2292" s="179"/>
      <c r="O2292" s="176" t="s">
        <v>59</v>
      </c>
      <c r="P2292" s="7">
        <f t="shared" si="362"/>
        <v>2358</v>
      </c>
      <c r="Q2292" s="8"/>
    </row>
    <row r="2293" spans="1:17" s="9" customFormat="1" ht="16.5" thickTop="1" thickBot="1" x14ac:dyDescent="0.3">
      <c r="A2293" s="1"/>
      <c r="B2293" s="28" t="s">
        <v>27</v>
      </c>
      <c r="C2293" s="28"/>
      <c r="D2293" s="158"/>
      <c r="E2293" s="180" t="s">
        <v>60</v>
      </c>
      <c r="F2293" s="181"/>
      <c r="G2293" s="181"/>
      <c r="H2293" s="182"/>
      <c r="I2293" s="183">
        <f>ROUND(I2292,2)</f>
        <v>79.3</v>
      </c>
      <c r="J2293" s="152"/>
      <c r="K2293" s="184"/>
      <c r="L2293" s="185"/>
      <c r="M2293" s="184"/>
      <c r="N2293" s="185"/>
      <c r="O2293" s="185"/>
      <c r="P2293" s="7">
        <f t="shared" si="362"/>
        <v>2359</v>
      </c>
      <c r="Q2293" s="8"/>
    </row>
    <row r="2294" spans="1:17" s="9" customFormat="1" ht="15.75" thickTop="1" x14ac:dyDescent="0.25">
      <c r="A2294" s="1"/>
      <c r="B2294" s="5"/>
      <c r="C2294" s="5"/>
      <c r="D2294" s="28"/>
      <c r="E2294" s="101"/>
      <c r="F2294" s="101"/>
      <c r="G2294" s="101"/>
      <c r="H2294" s="186"/>
      <c r="I2294" s="101"/>
      <c r="J2294" s="28"/>
      <c r="K2294" s="14"/>
      <c r="L2294" s="15"/>
      <c r="M2294" s="14"/>
      <c r="N2294" s="15"/>
      <c r="O2294" s="15"/>
      <c r="P2294" s="7">
        <f t="shared" si="362"/>
        <v>2360</v>
      </c>
      <c r="Q2294" s="8"/>
    </row>
    <row r="2295" spans="1:17" s="9" customFormat="1" x14ac:dyDescent="0.25">
      <c r="A2295" s="1"/>
      <c r="B2295" s="5"/>
      <c r="C2295" s="5"/>
      <c r="D2295" s="28"/>
      <c r="E2295" s="101"/>
      <c r="F2295" s="101"/>
      <c r="G2295" s="101"/>
      <c r="H2295" s="186"/>
      <c r="I2295" s="101"/>
      <c r="J2295" s="28"/>
      <c r="K2295" s="14"/>
      <c r="L2295" s="15"/>
      <c r="M2295" s="14"/>
      <c r="N2295" s="15"/>
      <c r="O2295" s="15"/>
      <c r="P2295" s="7">
        <f t="shared" si="362"/>
        <v>2361</v>
      </c>
      <c r="Q2295" s="8"/>
    </row>
    <row r="2296" spans="1:17" s="9" customFormat="1" ht="15.75" thickBot="1" x14ac:dyDescent="0.3">
      <c r="A2296" s="1"/>
      <c r="B2296" s="2"/>
      <c r="C2296" s="2"/>
      <c r="D2296" s="2"/>
      <c r="E2296" s="2"/>
      <c r="F2296" s="2"/>
      <c r="G2296" s="2"/>
      <c r="H2296" s="3"/>
      <c r="I2296" s="4"/>
      <c r="J2296" s="5"/>
      <c r="K2296" s="6"/>
      <c r="L2296" s="6"/>
      <c r="M2296" s="6"/>
      <c r="N2296" s="6"/>
      <c r="O2296" s="6"/>
      <c r="P2296" s="7"/>
      <c r="Q2296" s="8"/>
    </row>
    <row r="2297" spans="1:17" s="9" customFormat="1" ht="16.5" thickTop="1" thickBot="1" x14ac:dyDescent="0.3">
      <c r="A2297" s="1"/>
      <c r="B2297" s="10" t="s">
        <v>0</v>
      </c>
      <c r="C2297" s="11" t="str">
        <f>'[1]PRESUPUESTO REFERENCIAL'!$B$6</f>
        <v>CONSTRUCCIÓN DEL MALECÓN EN LA PARROQUIA URBANA SATÉLITE LA AURORA</v>
      </c>
      <c r="D2297" s="12"/>
      <c r="E2297" s="12"/>
      <c r="F2297" s="12"/>
      <c r="G2297" s="12"/>
      <c r="H2297" s="12"/>
      <c r="I2297" s="13"/>
      <c r="J2297" s="5"/>
      <c r="K2297" s="14"/>
      <c r="L2297" s="14"/>
      <c r="M2297" s="14"/>
      <c r="N2297" s="14"/>
      <c r="O2297" s="15"/>
      <c r="P2297" s="7"/>
      <c r="Q2297" s="8"/>
    </row>
    <row r="2298" spans="1:17" s="9" customFormat="1" ht="15.75" thickTop="1" x14ac:dyDescent="0.25">
      <c r="A2298" s="1"/>
      <c r="B2298" s="16" t="s">
        <v>1</v>
      </c>
      <c r="C2298" s="17"/>
      <c r="D2298" s="17"/>
      <c r="E2298" s="17"/>
      <c r="F2298" s="17"/>
      <c r="G2298" s="17"/>
      <c r="H2298" s="17"/>
      <c r="I2298" s="18"/>
      <c r="J2298" s="5"/>
      <c r="K2298" s="14"/>
      <c r="L2298" s="14"/>
      <c r="M2298" s="14"/>
      <c r="N2298" s="14"/>
      <c r="O2298" s="15"/>
      <c r="P2298" s="7"/>
      <c r="Q2298" s="8"/>
    </row>
    <row r="2299" spans="1:17" s="9" customFormat="1" x14ac:dyDescent="0.25">
      <c r="A2299" s="1"/>
      <c r="B2299" s="5"/>
      <c r="C2299" s="5"/>
      <c r="D2299" s="5"/>
      <c r="E2299" s="5"/>
      <c r="F2299" s="5"/>
      <c r="G2299" s="19"/>
      <c r="H2299" s="19"/>
      <c r="I2299" s="19"/>
      <c r="J2299" s="5"/>
      <c r="K2299" s="14"/>
      <c r="L2299" s="14"/>
      <c r="M2299" s="14"/>
      <c r="N2299" s="14"/>
      <c r="O2299" s="15"/>
      <c r="P2299" s="7"/>
      <c r="Q2299" s="8"/>
    </row>
    <row r="2300" spans="1:17" s="9" customFormat="1" x14ac:dyDescent="0.25">
      <c r="A2300" s="1"/>
      <c r="B2300" s="5"/>
      <c r="C2300" s="20" t="s">
        <v>2</v>
      </c>
      <c r="D2300" s="21" t="s">
        <v>3</v>
      </c>
      <c r="E2300" s="22"/>
      <c r="F2300" s="22"/>
      <c r="G2300" s="19"/>
      <c r="H2300" s="19"/>
      <c r="I2300" s="19"/>
      <c r="J2300" s="5"/>
      <c r="K2300" s="14"/>
      <c r="L2300" s="14"/>
      <c r="M2300" s="14"/>
      <c r="N2300" s="14"/>
      <c r="O2300" s="15"/>
      <c r="P2300" s="7"/>
      <c r="Q2300" s="8"/>
    </row>
    <row r="2301" spans="1:17" s="9" customFormat="1" x14ac:dyDescent="0.25">
      <c r="A2301" s="1"/>
      <c r="B2301" s="5"/>
      <c r="C2301" s="20" t="s">
        <v>4</v>
      </c>
      <c r="D2301" s="21" t="s">
        <v>5</v>
      </c>
      <c r="E2301" s="5"/>
      <c r="F2301" s="5"/>
      <c r="G2301" s="19"/>
      <c r="H2301" s="19"/>
      <c r="I2301" s="19"/>
      <c r="J2301" s="5"/>
      <c r="K2301" s="14"/>
      <c r="L2301" s="14"/>
      <c r="M2301" s="14"/>
      <c r="N2301" s="14"/>
      <c r="O2301" s="15"/>
      <c r="P2301" s="7"/>
      <c r="Q2301" s="8"/>
    </row>
    <row r="2302" spans="1:17" s="9" customFormat="1" x14ac:dyDescent="0.25">
      <c r="A2302" s="1"/>
      <c r="B2302" s="23"/>
      <c r="C2302" s="2"/>
      <c r="D2302" s="24"/>
      <c r="E2302" s="2"/>
      <c r="F2302" s="2"/>
      <c r="G2302" s="19"/>
      <c r="H2302" s="19"/>
      <c r="I2302" s="19"/>
      <c r="J2302" s="5"/>
      <c r="K2302" s="14"/>
      <c r="L2302" s="14"/>
      <c r="M2302" s="14"/>
      <c r="N2302" s="14"/>
      <c r="O2302" s="15"/>
      <c r="P2302" s="7"/>
      <c r="Q2302" s="8"/>
    </row>
    <row r="2303" spans="1:17" s="9" customFormat="1" ht="15.75" thickBot="1" x14ac:dyDescent="0.3">
      <c r="A2303" s="1"/>
      <c r="B2303" s="25" t="s">
        <v>6</v>
      </c>
      <c r="C2303" s="26"/>
      <c r="D2303" s="26"/>
      <c r="E2303" s="26"/>
      <c r="F2303" s="26"/>
      <c r="G2303" s="26"/>
      <c r="H2303" s="26"/>
      <c r="I2303" s="27"/>
      <c r="J2303" s="28"/>
      <c r="K2303" s="29"/>
      <c r="L2303" s="30"/>
      <c r="M2303" s="30"/>
      <c r="N2303" s="30"/>
      <c r="O2303" s="31"/>
      <c r="P2303" s="7"/>
      <c r="Q2303" s="8"/>
    </row>
    <row r="2304" spans="1:17" s="9" customFormat="1" ht="15.75" customHeight="1" thickTop="1" x14ac:dyDescent="0.25">
      <c r="A2304" s="1"/>
      <c r="B2304" s="32"/>
      <c r="C2304" s="33"/>
      <c r="D2304" s="34"/>
      <c r="E2304" s="34"/>
      <c r="F2304" s="34"/>
      <c r="G2304" s="34"/>
      <c r="H2304" s="35"/>
      <c r="I2304" s="36" t="s">
        <v>7</v>
      </c>
      <c r="J2304" s="37"/>
      <c r="K2304" s="38" t="s">
        <v>8</v>
      </c>
      <c r="L2304" s="39"/>
      <c r="M2304" s="39"/>
      <c r="N2304" s="39"/>
      <c r="O2304" s="40"/>
      <c r="P2304" s="7"/>
      <c r="Q2304" s="8"/>
    </row>
    <row r="2305" spans="1:17" s="9" customFormat="1" x14ac:dyDescent="0.25">
      <c r="A2305" s="1"/>
      <c r="B2305" s="41" t="s">
        <v>9</v>
      </c>
      <c r="C2305" s="42">
        <f>+'[1]PRESUPUESTO REFERENCIAL'!B1151</f>
        <v>1028</v>
      </c>
      <c r="D2305" s="43"/>
      <c r="E2305" s="41" t="s">
        <v>10</v>
      </c>
      <c r="F2305" s="44" t="str">
        <f>+'[1]PRESUPUESTO REFERENCIAL'!D1151</f>
        <v>u</v>
      </c>
      <c r="G2305" s="45"/>
      <c r="H2305" s="46" t="s">
        <v>11</v>
      </c>
      <c r="I2305" s="47">
        <v>2.4</v>
      </c>
      <c r="J2305" s="37"/>
      <c r="K2305" s="48"/>
      <c r="L2305" s="49"/>
      <c r="M2305" s="49"/>
      <c r="N2305" s="49"/>
      <c r="O2305" s="50"/>
      <c r="P2305" s="7"/>
      <c r="Q2305" s="8"/>
    </row>
    <row r="2306" spans="1:17" s="9" customFormat="1" ht="15.75" thickBot="1" x14ac:dyDescent="0.3">
      <c r="A2306" s="1"/>
      <c r="B2306" s="51" t="s">
        <v>12</v>
      </c>
      <c r="C2306" s="52" t="str">
        <f>+'[1]PRESUPUESTO REFERENCIAL'!C1151</f>
        <v>CAMARA IP DOMO INTERNAS - ALCANCE 40.00m</v>
      </c>
      <c r="D2306" s="53"/>
      <c r="E2306" s="53"/>
      <c r="F2306" s="53"/>
      <c r="G2306" s="53"/>
      <c r="H2306" s="53"/>
      <c r="I2306" s="54"/>
      <c r="J2306" s="28"/>
      <c r="K2306" s="55"/>
      <c r="L2306" s="56"/>
      <c r="M2306" s="56"/>
      <c r="N2306" s="56"/>
      <c r="O2306" s="57"/>
      <c r="P2306" s="7"/>
      <c r="Q2306" s="8"/>
    </row>
    <row r="2307" spans="1:17" s="9" customFormat="1" ht="16.5" customHeight="1" thickTop="1" thickBot="1" x14ac:dyDescent="0.3">
      <c r="A2307" s="1"/>
      <c r="B2307" s="58" t="s">
        <v>13</v>
      </c>
      <c r="C2307" s="59"/>
      <c r="D2307" s="59"/>
      <c r="E2307" s="59"/>
      <c r="F2307" s="59"/>
      <c r="G2307" s="59"/>
      <c r="H2307" s="59"/>
      <c r="I2307" s="59"/>
      <c r="J2307" s="60"/>
      <c r="K2307" s="61" t="s">
        <v>14</v>
      </c>
      <c r="L2307" s="61" t="s">
        <v>15</v>
      </c>
      <c r="M2307" s="61" t="s">
        <v>16</v>
      </c>
      <c r="N2307" s="61" t="s">
        <v>17</v>
      </c>
      <c r="O2307" s="61" t="s">
        <v>18</v>
      </c>
      <c r="P2307" s="7"/>
      <c r="Q2307" s="8"/>
    </row>
    <row r="2308" spans="1:17" s="9" customFormat="1" ht="22.5" thickTop="1" thickBot="1" x14ac:dyDescent="0.3">
      <c r="A2308" s="1"/>
      <c r="B2308" s="62" t="s">
        <v>19</v>
      </c>
      <c r="C2308" s="62"/>
      <c r="D2308" s="62"/>
      <c r="E2308" s="63" t="s">
        <v>20</v>
      </c>
      <c r="F2308" s="63" t="s">
        <v>21</v>
      </c>
      <c r="G2308" s="63" t="s">
        <v>22</v>
      </c>
      <c r="H2308" s="63" t="s">
        <v>23</v>
      </c>
      <c r="I2308" s="63" t="s">
        <v>24</v>
      </c>
      <c r="J2308" s="64"/>
      <c r="K2308" s="61"/>
      <c r="L2308" s="61"/>
      <c r="M2308" s="61"/>
      <c r="N2308" s="61"/>
      <c r="O2308" s="61"/>
      <c r="P2308" s="7">
        <f t="shared" ref="P2308" si="364">ROW(A2309)+65</f>
        <v>2374</v>
      </c>
      <c r="Q2308" s="8"/>
    </row>
    <row r="2309" spans="1:17" s="9" customFormat="1" ht="16.5" customHeight="1" thickTop="1" thickBot="1" x14ac:dyDescent="0.3">
      <c r="A2309" s="1" t="s">
        <v>25</v>
      </c>
      <c r="B2309" s="65" t="str">
        <f>INDEX([1]EQUIPOS!$A$3:$I$326,MATCH('APUS2 (1001 - 1053)'!A2309,[1]EQUIPOS!$A$3:$A$326,0),2)</f>
        <v>HERRAMIENTA MENOR (5% MO)</v>
      </c>
      <c r="C2309" s="66"/>
      <c r="D2309" s="67"/>
      <c r="E2309" s="68" t="s">
        <v>26</v>
      </c>
      <c r="F2309" s="68">
        <v>0.05</v>
      </c>
      <c r="G2309" s="68" t="s">
        <v>27</v>
      </c>
      <c r="H2309" s="68" t="s">
        <v>26</v>
      </c>
      <c r="I2309" s="69">
        <f>(I2338*5%)</f>
        <v>2.1623999999999999</v>
      </c>
      <c r="J2309" s="64"/>
      <c r="K2309" s="70">
        <f>((I2309*100%)/$I$2374)</f>
        <v>1.2510240068868804E-2</v>
      </c>
      <c r="L2309" s="71">
        <f>INDEX([1]EQUIPOS!$A$3:$I$326,MATCH('APUS2 (1001 - 1053)'!A2309,[1]EQUIPOS!$A$3:$A$326,0),6)</f>
        <v>4292100117</v>
      </c>
      <c r="M2309" s="72" t="str">
        <f>INDEX([1]EQUIPOS!$A$3:$I$326,MATCH('APUS2 (1001 - 1053)'!A2309,[1]EQUIPOS!$A$3:$A$326,0),7)</f>
        <v>NP</v>
      </c>
      <c r="N2309" s="73">
        <f>INDEX([1]EQUIPOS!$A$3:$I$326,MATCH('APUS2 (1001 - 1053)'!A2309,[1]EQUIPOS!$A$3:$A$326,0),8)</f>
        <v>0</v>
      </c>
      <c r="O2309" s="74">
        <f>INDEX([1]EQUIPOS!$A$3:$I$326,MATCH('APUS2 (1001 - 1053)'!A2309,[1]EQUIPOS!$A$3:$A$326,0),9)</f>
        <v>0</v>
      </c>
      <c r="P2309" s="7">
        <f t="shared" ref="P2309:P2310" si="365">+P2308+1</f>
        <v>2375</v>
      </c>
      <c r="Q2309" s="8">
        <f t="shared" ref="Q2309" si="366">IF($A2309=0," ",$P2308)</f>
        <v>2374</v>
      </c>
    </row>
    <row r="2310" spans="1:17" s="9" customFormat="1" ht="16.5" thickTop="1" thickBot="1" x14ac:dyDescent="0.3">
      <c r="A2310" s="1" t="s">
        <v>75</v>
      </c>
      <c r="B2310" s="75" t="str">
        <f>INDEX([1]EQUIPOS!$A$3:$I$326,MATCH('APUS2 (1001 - 1053)'!A2310,[1]EQUIPOS!$A$3:$A$326,0),2)</f>
        <v>HERRAMIENTA ESPECIAL</v>
      </c>
      <c r="C2310" s="76"/>
      <c r="D2310" s="77"/>
      <c r="E2310" s="78">
        <v>2</v>
      </c>
      <c r="F2310" s="79">
        <f>INDEX([1]EQUIPOS!$A$3:$I$326,MATCH('APUS2 (1001 - 1053)'!A2310,[1]EQUIPOS!$A$3:$A$326,0),5)</f>
        <v>0.3</v>
      </c>
      <c r="G2310" s="79">
        <f>+E2310*F2310</f>
        <v>0.6</v>
      </c>
      <c r="H2310" s="80">
        <f>I2305</f>
        <v>2.4</v>
      </c>
      <c r="I2310" s="81">
        <f>(G2310*H2310)</f>
        <v>1.44</v>
      </c>
      <c r="J2310" s="64"/>
      <c r="K2310" s="70">
        <f t="shared" ref="K2310:K2311" si="367">((I2310*100%)/$I$2374)</f>
        <v>8.3309034864831096E-3</v>
      </c>
      <c r="L2310" s="82">
        <f>INDEX([1]EQUIPOS!$A$3:$I$326,MATCH('APUS2 (1001 - 1053)'!A2310,[1]EQUIPOS!$A$3:$A$326,0),6)</f>
        <v>4299217233</v>
      </c>
      <c r="M2310" s="83" t="str">
        <f>INDEX([1]EQUIPOS!$A$3:$I$326,MATCH('APUS2 (1001 - 1053)'!A2310,[1]EQUIPOS!$A$3:$A$326,0),7)</f>
        <v>NP</v>
      </c>
      <c r="N2310" s="84">
        <f>INDEX([1]EQUIPOS!$A$3:$I$326,MATCH('APUS2 (1001 - 1053)'!A2310,[1]EQUIPOS!$A$3:$A$326,0),8)</f>
        <v>0</v>
      </c>
      <c r="O2310" s="85">
        <f>INDEX([1]EQUIPOS!$A$3:$I$326,MATCH('APUS2 (1001 - 1053)'!A2310,[1]EQUIPOS!$A$3:$A$326,0),9)</f>
        <v>0</v>
      </c>
      <c r="P2310" s="7">
        <f t="shared" si="365"/>
        <v>2376</v>
      </c>
      <c r="Q2310" s="8">
        <f t="shared" ref="Q2310" si="368">+$Q2309</f>
        <v>2374</v>
      </c>
    </row>
    <row r="2311" spans="1:17" s="9" customFormat="1" ht="16.5" thickTop="1" thickBot="1" x14ac:dyDescent="0.3">
      <c r="A2311" s="1" t="s">
        <v>76</v>
      </c>
      <c r="B2311" s="75" t="str">
        <f>INDEX([1]EQUIPOS!$A$3:$I$326,MATCH('APUS2 (1001 - 1053)'!A2311,[1]EQUIPOS!$A$3:$A$326,0),2)</f>
        <v>EQUIPO DE PROTECCION PERSONAL</v>
      </c>
      <c r="C2311" s="76"/>
      <c r="D2311" s="77"/>
      <c r="E2311" s="78">
        <v>5</v>
      </c>
      <c r="F2311" s="79">
        <f>INDEX([1]EQUIPOS!$A$3:$I$326,MATCH('APUS2 (1001 - 1053)'!A2311,[1]EQUIPOS!$A$3:$A$326,0),5)</f>
        <v>0.5</v>
      </c>
      <c r="G2311" s="79">
        <f t="shared" ref="G2311" si="369">+E2311*F2311</f>
        <v>2.5</v>
      </c>
      <c r="H2311" s="80">
        <f>I2305</f>
        <v>2.4</v>
      </c>
      <c r="I2311" s="81">
        <f>(G2311*H2311)</f>
        <v>6</v>
      </c>
      <c r="J2311" s="64"/>
      <c r="K2311" s="70">
        <f t="shared" si="367"/>
        <v>3.4712097860346292E-2</v>
      </c>
      <c r="L2311" s="82">
        <f>INDEX([1]EQUIPOS!$A$3:$I$326,MATCH('APUS2 (1001 - 1053)'!A2311,[1]EQUIPOS!$A$3:$A$326,0),6)</f>
        <v>4817001110</v>
      </c>
      <c r="M2311" s="83" t="str">
        <f>INDEX([1]EQUIPOS!$A$3:$I$326,MATCH('APUS2 (1001 - 1053)'!A2311,[1]EQUIPOS!$A$3:$A$326,0),7)</f>
        <v>NP</v>
      </c>
      <c r="N2311" s="84">
        <f>INDEX([1]EQUIPOS!$A$3:$I$326,MATCH('APUS2 (1001 - 1053)'!A2311,[1]EQUIPOS!$A$3:$A$326,0),8)</f>
        <v>0</v>
      </c>
      <c r="O2311" s="85">
        <f>INDEX([1]EQUIPOS!$A$3:$I$326,MATCH('APUS2 (1001 - 1053)'!A2311,[1]EQUIPOS!$A$3:$A$326,0),9)</f>
        <v>0</v>
      </c>
      <c r="P2311" s="7">
        <f t="shared" si="362"/>
        <v>2377</v>
      </c>
      <c r="Q2311" s="8"/>
    </row>
    <row r="2312" spans="1:17" s="9" customFormat="1" ht="16.5" thickTop="1" thickBot="1" x14ac:dyDescent="0.3">
      <c r="A2312" s="1"/>
      <c r="B2312" s="75"/>
      <c r="C2312" s="76"/>
      <c r="D2312" s="77"/>
      <c r="E2312" s="78"/>
      <c r="F2312" s="79"/>
      <c r="G2312" s="79"/>
      <c r="H2312" s="80"/>
      <c r="I2312" s="81"/>
      <c r="J2312" s="64"/>
      <c r="K2312" s="70"/>
      <c r="L2312" s="82"/>
      <c r="M2312" s="83"/>
      <c r="N2312" s="84"/>
      <c r="O2312" s="85"/>
      <c r="P2312" s="7">
        <f t="shared" si="362"/>
        <v>2378</v>
      </c>
      <c r="Q2312" s="8"/>
    </row>
    <row r="2313" spans="1:17" s="9" customFormat="1" ht="16.5" thickTop="1" thickBot="1" x14ac:dyDescent="0.3">
      <c r="A2313" s="1"/>
      <c r="B2313" s="75"/>
      <c r="C2313" s="76"/>
      <c r="D2313" s="77"/>
      <c r="E2313" s="78"/>
      <c r="F2313" s="79"/>
      <c r="G2313" s="79"/>
      <c r="H2313" s="80"/>
      <c r="I2313" s="81"/>
      <c r="J2313" s="64"/>
      <c r="K2313" s="70"/>
      <c r="L2313" s="82"/>
      <c r="M2313" s="83"/>
      <c r="N2313" s="84"/>
      <c r="O2313" s="85"/>
      <c r="P2313" s="7">
        <f t="shared" si="362"/>
        <v>2379</v>
      </c>
      <c r="Q2313" s="8"/>
    </row>
    <row r="2314" spans="1:17" s="9" customFormat="1" ht="16.5" thickTop="1" thickBot="1" x14ac:dyDescent="0.3">
      <c r="A2314" s="1"/>
      <c r="B2314" s="75"/>
      <c r="C2314" s="76"/>
      <c r="D2314" s="77"/>
      <c r="E2314" s="78"/>
      <c r="F2314" s="79"/>
      <c r="G2314" s="86"/>
      <c r="H2314" s="80"/>
      <c r="I2314" s="81"/>
      <c r="J2314" s="64"/>
      <c r="K2314" s="87"/>
      <c r="L2314" s="82"/>
      <c r="M2314" s="83"/>
      <c r="N2314" s="84"/>
      <c r="O2314" s="85"/>
      <c r="P2314" s="7">
        <f t="shared" si="362"/>
        <v>2380</v>
      </c>
      <c r="Q2314" s="8"/>
    </row>
    <row r="2315" spans="1:17" s="9" customFormat="1" ht="16.5" thickTop="1" thickBot="1" x14ac:dyDescent="0.3">
      <c r="A2315" s="1"/>
      <c r="B2315" s="75"/>
      <c r="C2315" s="76"/>
      <c r="D2315" s="77"/>
      <c r="E2315" s="78"/>
      <c r="F2315" s="79"/>
      <c r="G2315" s="86"/>
      <c r="H2315" s="80"/>
      <c r="I2315" s="81"/>
      <c r="J2315" s="64"/>
      <c r="K2315" s="87"/>
      <c r="L2315" s="82"/>
      <c r="M2315" s="83"/>
      <c r="N2315" s="84"/>
      <c r="O2315" s="85"/>
      <c r="P2315" s="7">
        <f t="shared" si="362"/>
        <v>2381</v>
      </c>
      <c r="Q2315" s="8"/>
    </row>
    <row r="2316" spans="1:17" s="9" customFormat="1" ht="16.5" thickTop="1" thickBot="1" x14ac:dyDescent="0.3">
      <c r="A2316" s="1"/>
      <c r="B2316" s="75"/>
      <c r="C2316" s="76"/>
      <c r="D2316" s="77"/>
      <c r="E2316" s="78"/>
      <c r="F2316" s="79"/>
      <c r="G2316" s="86"/>
      <c r="H2316" s="80"/>
      <c r="I2316" s="81"/>
      <c r="J2316" s="64"/>
      <c r="K2316" s="87"/>
      <c r="L2316" s="82"/>
      <c r="M2316" s="83"/>
      <c r="N2316" s="84"/>
      <c r="O2316" s="85"/>
      <c r="P2316" s="7">
        <f t="shared" si="362"/>
        <v>2382</v>
      </c>
      <c r="Q2316" s="8"/>
    </row>
    <row r="2317" spans="1:17" s="9" customFormat="1" ht="16.5" thickTop="1" thickBot="1" x14ac:dyDescent="0.3">
      <c r="A2317" s="1"/>
      <c r="B2317" s="75"/>
      <c r="C2317" s="76"/>
      <c r="D2317" s="77"/>
      <c r="E2317" s="78"/>
      <c r="F2317" s="79"/>
      <c r="G2317" s="86"/>
      <c r="H2317" s="80"/>
      <c r="I2317" s="81"/>
      <c r="J2317" s="64"/>
      <c r="K2317" s="87"/>
      <c r="L2317" s="82"/>
      <c r="M2317" s="83"/>
      <c r="N2317" s="84"/>
      <c r="O2317" s="85"/>
      <c r="P2317" s="7">
        <f t="shared" si="362"/>
        <v>2383</v>
      </c>
      <c r="Q2317" s="8"/>
    </row>
    <row r="2318" spans="1:17" s="9" customFormat="1" ht="16.5" thickTop="1" thickBot="1" x14ac:dyDescent="0.3">
      <c r="A2318" s="1"/>
      <c r="B2318" s="75"/>
      <c r="C2318" s="76"/>
      <c r="D2318" s="77"/>
      <c r="E2318" s="78"/>
      <c r="F2318" s="79"/>
      <c r="G2318" s="86"/>
      <c r="H2318" s="80"/>
      <c r="I2318" s="81"/>
      <c r="J2318" s="64"/>
      <c r="K2318" s="87"/>
      <c r="L2318" s="82"/>
      <c r="M2318" s="83"/>
      <c r="N2318" s="84"/>
      <c r="O2318" s="85"/>
      <c r="P2318" s="7">
        <f t="shared" si="362"/>
        <v>2384</v>
      </c>
      <c r="Q2318" s="8"/>
    </row>
    <row r="2319" spans="1:17" s="9" customFormat="1" ht="16.5" thickTop="1" thickBot="1" x14ac:dyDescent="0.3">
      <c r="A2319" s="1"/>
      <c r="B2319" s="75"/>
      <c r="C2319" s="76"/>
      <c r="D2319" s="77"/>
      <c r="E2319" s="78"/>
      <c r="F2319" s="79"/>
      <c r="G2319" s="86"/>
      <c r="H2319" s="80"/>
      <c r="I2319" s="81"/>
      <c r="J2319" s="64"/>
      <c r="K2319" s="87"/>
      <c r="L2319" s="82"/>
      <c r="M2319" s="83"/>
      <c r="N2319" s="84"/>
      <c r="O2319" s="85"/>
      <c r="P2319" s="7">
        <f t="shared" si="362"/>
        <v>2385</v>
      </c>
      <c r="Q2319" s="8"/>
    </row>
    <row r="2320" spans="1:17" s="9" customFormat="1" ht="16.5" thickTop="1" thickBot="1" x14ac:dyDescent="0.3">
      <c r="A2320" s="1"/>
      <c r="B2320" s="75"/>
      <c r="C2320" s="76"/>
      <c r="D2320" s="77"/>
      <c r="E2320" s="78"/>
      <c r="F2320" s="79"/>
      <c r="G2320" s="86"/>
      <c r="H2320" s="80"/>
      <c r="I2320" s="81"/>
      <c r="J2320" s="64"/>
      <c r="K2320" s="87"/>
      <c r="L2320" s="82"/>
      <c r="M2320" s="83"/>
      <c r="N2320" s="84"/>
      <c r="O2320" s="85"/>
      <c r="P2320" s="7">
        <f t="shared" si="362"/>
        <v>2386</v>
      </c>
      <c r="Q2320" s="8"/>
    </row>
    <row r="2321" spans="1:17" s="9" customFormat="1" ht="16.5" thickTop="1" thickBot="1" x14ac:dyDescent="0.3">
      <c r="A2321" s="1"/>
      <c r="B2321" s="88"/>
      <c r="C2321" s="89"/>
      <c r="D2321" s="90"/>
      <c r="E2321" s="91"/>
      <c r="F2321" s="92"/>
      <c r="G2321" s="93"/>
      <c r="H2321" s="94"/>
      <c r="I2321" s="95"/>
      <c r="J2321" s="64"/>
      <c r="K2321" s="96"/>
      <c r="L2321" s="97"/>
      <c r="M2321" s="98"/>
      <c r="N2321" s="99"/>
      <c r="O2321" s="100"/>
      <c r="P2321" s="7">
        <f t="shared" si="362"/>
        <v>2387</v>
      </c>
      <c r="Q2321" s="8"/>
    </row>
    <row r="2322" spans="1:17" s="9" customFormat="1" ht="16.5" thickTop="1" thickBot="1" x14ac:dyDescent="0.3">
      <c r="A2322" s="1"/>
      <c r="B2322" s="101"/>
      <c r="C2322" s="101"/>
      <c r="D2322" s="101"/>
      <c r="E2322" s="101"/>
      <c r="F2322" s="101"/>
      <c r="G2322" s="101"/>
      <c r="H2322" s="102" t="s">
        <v>29</v>
      </c>
      <c r="I2322" s="103">
        <f>SUM(I2309:I2321)</f>
        <v>9.6023999999999994</v>
      </c>
      <c r="J2322" s="104"/>
      <c r="K2322" s="105">
        <f>SUM(K2309:K2321)</f>
        <v>5.5553241415698201E-2</v>
      </c>
      <c r="L2322" s="106"/>
      <c r="M2322" s="107"/>
      <c r="N2322" s="108"/>
      <c r="O2322" s="105">
        <f>SUM(O2309:O2321)</f>
        <v>0</v>
      </c>
      <c r="P2322" s="7">
        <f t="shared" si="362"/>
        <v>2388</v>
      </c>
      <c r="Q2322" s="8"/>
    </row>
    <row r="2323" spans="1:17" s="9" customFormat="1" ht="16.5" customHeight="1" thickTop="1" thickBot="1" x14ac:dyDescent="0.3">
      <c r="A2323" s="1"/>
      <c r="B2323" s="58" t="s">
        <v>30</v>
      </c>
      <c r="C2323" s="109"/>
      <c r="D2323" s="109"/>
      <c r="E2323" s="109"/>
      <c r="F2323" s="109"/>
      <c r="G2323" s="109"/>
      <c r="H2323" s="110"/>
      <c r="I2323" s="111"/>
      <c r="J2323" s="60"/>
      <c r="K2323" s="61" t="s">
        <v>14</v>
      </c>
      <c r="L2323" s="61" t="s">
        <v>15</v>
      </c>
      <c r="M2323" s="61" t="s">
        <v>16</v>
      </c>
      <c r="N2323" s="61" t="s">
        <v>17</v>
      </c>
      <c r="O2323" s="61" t="s">
        <v>18</v>
      </c>
      <c r="P2323" s="7">
        <f t="shared" si="362"/>
        <v>2389</v>
      </c>
      <c r="Q2323" s="8"/>
    </row>
    <row r="2324" spans="1:17" s="9" customFormat="1" ht="22.5" customHeight="1" thickTop="1" thickBot="1" x14ac:dyDescent="0.3">
      <c r="A2324" s="1"/>
      <c r="B2324" s="112" t="s">
        <v>31</v>
      </c>
      <c r="C2324" s="113"/>
      <c r="D2324" s="114"/>
      <c r="E2324" s="115" t="s">
        <v>20</v>
      </c>
      <c r="F2324" s="115" t="s">
        <v>32</v>
      </c>
      <c r="G2324" s="63" t="s">
        <v>33</v>
      </c>
      <c r="H2324" s="116" t="s">
        <v>23</v>
      </c>
      <c r="I2324" s="116" t="s">
        <v>34</v>
      </c>
      <c r="J2324" s="28"/>
      <c r="K2324" s="61"/>
      <c r="L2324" s="61"/>
      <c r="M2324" s="61"/>
      <c r="N2324" s="61"/>
      <c r="O2324" s="61"/>
      <c r="P2324" s="7">
        <f t="shared" si="362"/>
        <v>2390</v>
      </c>
      <c r="Q2324" s="8"/>
    </row>
    <row r="2325" spans="1:17" s="9" customFormat="1" ht="16.5" customHeight="1" thickTop="1" thickBot="1" x14ac:dyDescent="0.3">
      <c r="A2325" s="1" t="s">
        <v>38</v>
      </c>
      <c r="B2325" s="65" t="str">
        <f>INDEX([1]SUELDOS!$B$3:$O$294,MATCH('APUS2 (1001 - 1053)'!A2325,[1]SUELDOS!$B$3:$B$294,0),2)</f>
        <v>PEON</v>
      </c>
      <c r="C2325" s="66"/>
      <c r="D2325" s="67"/>
      <c r="E2325" s="68">
        <v>1</v>
      </c>
      <c r="F2325" s="68">
        <f>INDEX([1]SUELDOS!$B$3:$O$294,MATCH('APUS2 (1001 - 1053)'!A2325,[1]SUELDOS!$B$3:$B$294,0),10)</f>
        <v>4.2300000000000004</v>
      </c>
      <c r="G2325" s="79">
        <f t="shared" ref="G2325:G2328" si="370">+E2325*F2325</f>
        <v>4.2300000000000004</v>
      </c>
      <c r="H2325" s="69">
        <f>I2305</f>
        <v>2.4</v>
      </c>
      <c r="I2325" s="81">
        <f t="shared" ref="I2325:I2328" si="371">(G2325*H2325)</f>
        <v>10.152000000000001</v>
      </c>
      <c r="J2325" s="64"/>
      <c r="K2325" s="70">
        <f t="shared" ref="K2325:K2328" si="372">((I2325*100%)/$I$2374)</f>
        <v>5.8732869579705929E-2</v>
      </c>
      <c r="L2325" s="117">
        <f>INDEX([1]SUELDOS!$B$3:$O$294,MATCH('APUS2 (1001 - 1053)'!A2325,[1]SUELDOS!$B$3:$B$294,0),11)</f>
        <v>851230012</v>
      </c>
      <c r="M2325" s="118" t="str">
        <f>INDEX([1]SUELDOS!$B$3:$O$294,MATCH('APUS2 (1001 - 1053)'!A2325,[1]SUELDOS!$B$3:$B$294,0),12)</f>
        <v>NP</v>
      </c>
      <c r="N2325" s="119">
        <f>INDEX([1]SUELDOS!$B$3:$O$294,MATCH('APUS2 (1001 - 1053)'!A2325,[1]SUELDOS!$B$3:$B$294,0),13)</f>
        <v>0</v>
      </c>
      <c r="O2325" s="120">
        <f>INDEX([1]SUELDOS!$B$3:$O$294,MATCH('APUS2 (1001 - 1053)'!A2325,[1]SUELDOS!$B$3:$B$294,0),14)</f>
        <v>0</v>
      </c>
      <c r="P2325" s="7">
        <f t="shared" si="362"/>
        <v>2391</v>
      </c>
      <c r="Q2325" s="8">
        <f t="shared" ref="Q2325" si="373">+Q2309</f>
        <v>2374</v>
      </c>
    </row>
    <row r="2326" spans="1:17" s="9" customFormat="1" ht="16.5" customHeight="1" thickTop="1" thickBot="1" x14ac:dyDescent="0.3">
      <c r="A2326" s="1" t="s">
        <v>35</v>
      </c>
      <c r="B2326" s="75" t="str">
        <f>INDEX([1]SUELDOS!$B$3:$O$294,MATCH('APUS2 (1001 - 1053)'!A2326,[1]SUELDOS!$B$3:$B$294,0),2)</f>
        <v xml:space="preserve">ELECTRICISTA O INSTALADOR DE REVESTIMIENTO EN GENERAL </v>
      </c>
      <c r="C2326" s="76"/>
      <c r="D2326" s="77"/>
      <c r="E2326" s="79">
        <v>1</v>
      </c>
      <c r="F2326" s="79">
        <f>INDEX([1]SUELDOS!$B$3:$O$294,MATCH('APUS2 (1001 - 1053)'!A2326,[1]SUELDOS!$B$3:$B$294,0),10)</f>
        <v>4.28</v>
      </c>
      <c r="G2326" s="79">
        <f t="shared" si="370"/>
        <v>4.28</v>
      </c>
      <c r="H2326" s="80">
        <f>I2305</f>
        <v>2.4</v>
      </c>
      <c r="I2326" s="81">
        <f t="shared" si="371"/>
        <v>10.272</v>
      </c>
      <c r="J2326" s="64"/>
      <c r="K2326" s="70">
        <f t="shared" si="372"/>
        <v>5.9427111536912852E-2</v>
      </c>
      <c r="L2326" s="82">
        <f>INDEX([1]SUELDOS!$B$3:$O$294,MATCH('APUS2 (1001 - 1053)'!A2326,[1]SUELDOS!$B$3:$B$294,0),11)</f>
        <v>546110012</v>
      </c>
      <c r="M2326" s="82" t="str">
        <f>INDEX([1]SUELDOS!$B$3:$O$294,MATCH('APUS2 (1001 - 1053)'!A2326,[1]SUELDOS!$B$3:$B$294,0),12)</f>
        <v>NP</v>
      </c>
      <c r="N2326" s="121">
        <f>INDEX([1]SUELDOS!$B$3:$O$294,MATCH('APUS2 (1001 - 1053)'!A2326,[1]SUELDOS!$B$3:$B$294,0),13)</f>
        <v>0</v>
      </c>
      <c r="O2326" s="85">
        <f>INDEX([1]SUELDOS!$B$3:$O$294,MATCH('APUS2 (1001 - 1053)'!A2326,[1]SUELDOS!$B$3:$B$294,0),14)</f>
        <v>0</v>
      </c>
      <c r="P2326" s="7">
        <f t="shared" si="362"/>
        <v>2392</v>
      </c>
      <c r="Q2326" s="8"/>
    </row>
    <row r="2327" spans="1:17" s="9" customFormat="1" ht="16.5" thickTop="1" thickBot="1" x14ac:dyDescent="0.3">
      <c r="A2327" s="1" t="s">
        <v>36</v>
      </c>
      <c r="B2327" s="75" t="str">
        <f>INDEX([1]SUELDOS!$B$3:$O$294,MATCH('APUS2 (1001 - 1053)'!A2327,[1]SUELDOS!$B$3:$B$294,0),2)</f>
        <v>MAESTRO ELECTRICO/LINIERO/SUBESTACIONES</v>
      </c>
      <c r="C2327" s="76"/>
      <c r="D2327" s="77"/>
      <c r="E2327" s="79">
        <v>1</v>
      </c>
      <c r="F2327" s="79">
        <f>INDEX([1]SUELDOS!$B$3:$O$294,MATCH('APUS2 (1001 - 1053)'!A2327,[1]SUELDOS!$B$3:$B$294,0),10)</f>
        <v>4.75</v>
      </c>
      <c r="G2327" s="79">
        <f t="shared" si="370"/>
        <v>4.75</v>
      </c>
      <c r="H2327" s="80">
        <f>I2305</f>
        <v>2.4</v>
      </c>
      <c r="I2327" s="81">
        <f t="shared" si="371"/>
        <v>11.4</v>
      </c>
      <c r="J2327" s="64"/>
      <c r="K2327" s="70">
        <f t="shared" si="372"/>
        <v>6.5952985934657954E-2</v>
      </c>
      <c r="L2327" s="82">
        <f>INDEX([1]SUELDOS!$B$3:$O$294,MATCH('APUS2 (1001 - 1053)'!A2327,[1]SUELDOS!$B$3:$B$294,0),11)</f>
        <v>851230012</v>
      </c>
      <c r="M2327" s="82" t="str">
        <f>INDEX([1]SUELDOS!$B$3:$O$294,MATCH('APUS2 (1001 - 1053)'!A2327,[1]SUELDOS!$B$3:$B$294,0),12)</f>
        <v>NP</v>
      </c>
      <c r="N2327" s="121">
        <f>INDEX([1]SUELDOS!$B$3:$O$294,MATCH('APUS2 (1001 - 1053)'!A2327,[1]SUELDOS!$B$3:$B$294,0),13)</f>
        <v>0</v>
      </c>
      <c r="O2327" s="85">
        <f>INDEX([1]SUELDOS!$B$3:$O$294,MATCH('APUS2 (1001 - 1053)'!A2327,[1]SUELDOS!$B$3:$B$294,0),14)</f>
        <v>0</v>
      </c>
      <c r="P2327" s="7">
        <f t="shared" si="362"/>
        <v>2393</v>
      </c>
      <c r="Q2327" s="8"/>
    </row>
    <row r="2328" spans="1:17" s="9" customFormat="1" ht="16.5" thickTop="1" thickBot="1" x14ac:dyDescent="0.3">
      <c r="A2328" s="1" t="s">
        <v>37</v>
      </c>
      <c r="B2328" s="75" t="str">
        <f>INDEX([1]SUELDOS!$B$3:$O$294,MATCH('APUS2 (1001 - 1053)'!A2328,[1]SUELDOS!$B$3:$B$294,0),2)</f>
        <v>SUPERVISOR ELECTRICO GENERAL / SUPERVISOR SANITARIO GENERAL</v>
      </c>
      <c r="C2328" s="76"/>
      <c r="D2328" s="77"/>
      <c r="E2328" s="79">
        <v>1</v>
      </c>
      <c r="F2328" s="79">
        <f>INDEX([1]SUELDOS!$B$3:$O$294,MATCH('APUS2 (1001 - 1053)'!A2328,[1]SUELDOS!$B$3:$B$294,0),10)</f>
        <v>4.76</v>
      </c>
      <c r="G2328" s="79">
        <f t="shared" si="370"/>
        <v>4.76</v>
      </c>
      <c r="H2328" s="80">
        <f>I2305</f>
        <v>2.4</v>
      </c>
      <c r="I2328" s="81">
        <f t="shared" si="371"/>
        <v>11.423999999999999</v>
      </c>
      <c r="J2328" s="64"/>
      <c r="K2328" s="70">
        <f t="shared" si="372"/>
        <v>6.6091834326099344E-2</v>
      </c>
      <c r="L2328" s="82">
        <f>INDEX([1]SUELDOS!$B$3:$O$294,MATCH('APUS2 (1001 - 1053)'!A2328,[1]SUELDOS!$B$3:$B$294,0),11)</f>
        <v>851230012</v>
      </c>
      <c r="M2328" s="82" t="str">
        <f>INDEX([1]SUELDOS!$B$3:$O$294,MATCH('APUS2 (1001 - 1053)'!A2328,[1]SUELDOS!$B$3:$B$294,0),12)</f>
        <v>NP</v>
      </c>
      <c r="N2328" s="121">
        <f>INDEX([1]SUELDOS!$B$3:$O$294,MATCH('APUS2 (1001 - 1053)'!A2328,[1]SUELDOS!$B$3:$B$294,0),13)</f>
        <v>0</v>
      </c>
      <c r="O2328" s="85">
        <f>INDEX([1]SUELDOS!$B$3:$O$294,MATCH('APUS2 (1001 - 1053)'!A2328,[1]SUELDOS!$B$3:$B$294,0),14)</f>
        <v>0</v>
      </c>
      <c r="P2328" s="7">
        <f t="shared" si="362"/>
        <v>2394</v>
      </c>
      <c r="Q2328" s="8"/>
    </row>
    <row r="2329" spans="1:17" s="9" customFormat="1" ht="16.5" thickTop="1" thickBot="1" x14ac:dyDescent="0.3">
      <c r="A2329" s="1"/>
      <c r="B2329" s="75"/>
      <c r="C2329" s="76"/>
      <c r="D2329" s="77"/>
      <c r="E2329" s="79"/>
      <c r="F2329" s="79"/>
      <c r="G2329" s="79"/>
      <c r="H2329" s="80"/>
      <c r="I2329" s="81"/>
      <c r="J2329" s="64"/>
      <c r="K2329" s="70"/>
      <c r="L2329" s="82"/>
      <c r="M2329" s="82"/>
      <c r="N2329" s="121"/>
      <c r="O2329" s="85"/>
      <c r="P2329" s="7">
        <f t="shared" si="362"/>
        <v>2395</v>
      </c>
      <c r="Q2329" s="8"/>
    </row>
    <row r="2330" spans="1:17" s="9" customFormat="1" ht="16.5" thickTop="1" thickBot="1" x14ac:dyDescent="0.3">
      <c r="A2330" s="1"/>
      <c r="B2330" s="75"/>
      <c r="C2330" s="76"/>
      <c r="D2330" s="77"/>
      <c r="E2330" s="79"/>
      <c r="F2330" s="79"/>
      <c r="G2330" s="79"/>
      <c r="H2330" s="80"/>
      <c r="I2330" s="81"/>
      <c r="J2330" s="64"/>
      <c r="K2330" s="70"/>
      <c r="L2330" s="82"/>
      <c r="M2330" s="82"/>
      <c r="N2330" s="121"/>
      <c r="O2330" s="85"/>
      <c r="P2330" s="7">
        <f t="shared" si="362"/>
        <v>2396</v>
      </c>
      <c r="Q2330" s="8"/>
    </row>
    <row r="2331" spans="1:17" s="9" customFormat="1" ht="16.5" thickTop="1" thickBot="1" x14ac:dyDescent="0.3">
      <c r="A2331" s="1"/>
      <c r="B2331" s="75"/>
      <c r="C2331" s="76"/>
      <c r="D2331" s="77"/>
      <c r="E2331" s="78"/>
      <c r="F2331" s="79"/>
      <c r="G2331" s="79"/>
      <c r="H2331" s="80"/>
      <c r="I2331" s="81"/>
      <c r="J2331" s="64"/>
      <c r="K2331" s="70"/>
      <c r="L2331" s="82"/>
      <c r="M2331" s="82"/>
      <c r="N2331" s="121"/>
      <c r="O2331" s="85"/>
      <c r="P2331" s="7">
        <f t="shared" ref="P2331:P2380" si="374">+P2330+1</f>
        <v>2397</v>
      </c>
      <c r="Q2331" s="8"/>
    </row>
    <row r="2332" spans="1:17" s="9" customFormat="1" ht="16.5" thickTop="1" thickBot="1" x14ac:dyDescent="0.3">
      <c r="A2332" s="1"/>
      <c r="B2332" s="75"/>
      <c r="C2332" s="76"/>
      <c r="D2332" s="77"/>
      <c r="E2332" s="78"/>
      <c r="F2332" s="79"/>
      <c r="G2332" s="79"/>
      <c r="H2332" s="80"/>
      <c r="I2332" s="81"/>
      <c r="J2332" s="64"/>
      <c r="K2332" s="87"/>
      <c r="L2332" s="82"/>
      <c r="M2332" s="82"/>
      <c r="N2332" s="121"/>
      <c r="O2332" s="85"/>
      <c r="P2332" s="7">
        <f t="shared" si="374"/>
        <v>2398</v>
      </c>
      <c r="Q2332" s="8"/>
    </row>
    <row r="2333" spans="1:17" s="9" customFormat="1" ht="16.5" thickTop="1" thickBot="1" x14ac:dyDescent="0.3">
      <c r="A2333" s="1"/>
      <c r="B2333" s="75"/>
      <c r="C2333" s="76"/>
      <c r="D2333" s="77"/>
      <c r="E2333" s="78"/>
      <c r="F2333" s="79"/>
      <c r="G2333" s="79"/>
      <c r="H2333" s="80"/>
      <c r="I2333" s="81"/>
      <c r="J2333" s="64"/>
      <c r="K2333" s="87"/>
      <c r="L2333" s="82"/>
      <c r="M2333" s="82"/>
      <c r="N2333" s="121"/>
      <c r="O2333" s="85"/>
      <c r="P2333" s="7">
        <f t="shared" si="374"/>
        <v>2399</v>
      </c>
      <c r="Q2333" s="8"/>
    </row>
    <row r="2334" spans="1:17" s="9" customFormat="1" ht="16.5" thickTop="1" thickBot="1" x14ac:dyDescent="0.3">
      <c r="A2334" s="1"/>
      <c r="B2334" s="75"/>
      <c r="C2334" s="76"/>
      <c r="D2334" s="77"/>
      <c r="E2334" s="78"/>
      <c r="F2334" s="79"/>
      <c r="G2334" s="79"/>
      <c r="H2334" s="80"/>
      <c r="I2334" s="81"/>
      <c r="J2334" s="64"/>
      <c r="K2334" s="87"/>
      <c r="L2334" s="82"/>
      <c r="M2334" s="82"/>
      <c r="N2334" s="121"/>
      <c r="O2334" s="85"/>
      <c r="P2334" s="7">
        <f t="shared" si="374"/>
        <v>2400</v>
      </c>
      <c r="Q2334" s="8"/>
    </row>
    <row r="2335" spans="1:17" s="9" customFormat="1" ht="16.5" thickTop="1" thickBot="1" x14ac:dyDescent="0.3">
      <c r="A2335" s="1"/>
      <c r="B2335" s="75"/>
      <c r="C2335" s="76"/>
      <c r="D2335" s="77"/>
      <c r="E2335" s="78"/>
      <c r="F2335" s="79"/>
      <c r="G2335" s="79"/>
      <c r="H2335" s="80"/>
      <c r="I2335" s="81"/>
      <c r="J2335" s="64"/>
      <c r="K2335" s="87"/>
      <c r="L2335" s="82"/>
      <c r="M2335" s="82"/>
      <c r="N2335" s="121"/>
      <c r="O2335" s="85"/>
      <c r="P2335" s="7">
        <f t="shared" si="374"/>
        <v>2401</v>
      </c>
      <c r="Q2335" s="8"/>
    </row>
    <row r="2336" spans="1:17" s="9" customFormat="1" ht="16.5" thickTop="1" thickBot="1" x14ac:dyDescent="0.3">
      <c r="A2336" s="1"/>
      <c r="B2336" s="75"/>
      <c r="C2336" s="76"/>
      <c r="D2336" s="77"/>
      <c r="E2336" s="78"/>
      <c r="F2336" s="79"/>
      <c r="G2336" s="79"/>
      <c r="H2336" s="80"/>
      <c r="I2336" s="81"/>
      <c r="J2336" s="64"/>
      <c r="K2336" s="87"/>
      <c r="L2336" s="82"/>
      <c r="M2336" s="82"/>
      <c r="N2336" s="121"/>
      <c r="O2336" s="85"/>
      <c r="P2336" s="7">
        <f t="shared" si="374"/>
        <v>2402</v>
      </c>
      <c r="Q2336" s="8"/>
    </row>
    <row r="2337" spans="1:17" s="9" customFormat="1" ht="16.5" thickTop="1" thickBot="1" x14ac:dyDescent="0.3">
      <c r="A2337" s="1"/>
      <c r="B2337" s="122" t="s">
        <v>26</v>
      </c>
      <c r="C2337" s="123"/>
      <c r="D2337" s="124"/>
      <c r="E2337" s="91" t="s">
        <v>26</v>
      </c>
      <c r="F2337" s="125" t="s">
        <v>26</v>
      </c>
      <c r="G2337" s="126" t="s">
        <v>26</v>
      </c>
      <c r="H2337" s="94" t="s">
        <v>26</v>
      </c>
      <c r="I2337" s="127" t="s">
        <v>26</v>
      </c>
      <c r="J2337" s="64"/>
      <c r="K2337" s="96" t="s">
        <v>26</v>
      </c>
      <c r="L2337" s="97" t="s">
        <v>26</v>
      </c>
      <c r="M2337" s="98" t="s">
        <v>26</v>
      </c>
      <c r="N2337" s="99" t="s">
        <v>26</v>
      </c>
      <c r="O2337" s="100" t="s">
        <v>26</v>
      </c>
      <c r="P2337" s="7">
        <f t="shared" si="374"/>
        <v>2403</v>
      </c>
      <c r="Q2337" s="8"/>
    </row>
    <row r="2338" spans="1:17" s="9" customFormat="1" ht="16.5" thickTop="1" thickBot="1" x14ac:dyDescent="0.3">
      <c r="A2338" s="1"/>
      <c r="B2338" s="101"/>
      <c r="C2338" s="101"/>
      <c r="D2338" s="101"/>
      <c r="E2338" s="101"/>
      <c r="F2338" s="101"/>
      <c r="G2338" s="101"/>
      <c r="H2338" s="128" t="s">
        <v>39</v>
      </c>
      <c r="I2338" s="103">
        <f>SUM(I2325:I2337)</f>
        <v>43.247999999999998</v>
      </c>
      <c r="J2338" s="104"/>
      <c r="K2338" s="105">
        <f>SUM(K2325:K2337)</f>
        <v>0.25020480137737605</v>
      </c>
      <c r="L2338" s="106"/>
      <c r="M2338" s="107"/>
      <c r="N2338" s="108"/>
      <c r="O2338" s="105">
        <f>SUM(O2325:O2337)</f>
        <v>0</v>
      </c>
      <c r="P2338" s="7">
        <f t="shared" si="374"/>
        <v>2404</v>
      </c>
      <c r="Q2338" s="8"/>
    </row>
    <row r="2339" spans="1:17" s="9" customFormat="1" ht="16.5" customHeight="1" thickTop="1" thickBot="1" x14ac:dyDescent="0.3">
      <c r="A2339" s="1"/>
      <c r="B2339" s="58" t="s">
        <v>40</v>
      </c>
      <c r="C2339" s="109"/>
      <c r="D2339" s="109"/>
      <c r="E2339" s="109"/>
      <c r="F2339" s="109"/>
      <c r="G2339" s="109"/>
      <c r="H2339" s="110"/>
      <c r="I2339" s="111"/>
      <c r="J2339" s="60"/>
      <c r="K2339" s="61" t="s">
        <v>14</v>
      </c>
      <c r="L2339" s="61" t="s">
        <v>15</v>
      </c>
      <c r="M2339" s="61" t="s">
        <v>16</v>
      </c>
      <c r="N2339" s="61" t="s">
        <v>17</v>
      </c>
      <c r="O2339" s="61" t="s">
        <v>18</v>
      </c>
      <c r="P2339" s="7">
        <f t="shared" si="374"/>
        <v>2405</v>
      </c>
      <c r="Q2339" s="8"/>
    </row>
    <row r="2340" spans="1:17" s="9" customFormat="1" ht="22.5" thickTop="1" thickBot="1" x14ac:dyDescent="0.3">
      <c r="A2340" s="1"/>
      <c r="B2340" s="112" t="s">
        <v>41</v>
      </c>
      <c r="C2340" s="113"/>
      <c r="D2340" s="113"/>
      <c r="E2340" s="114"/>
      <c r="F2340" s="63" t="s">
        <v>42</v>
      </c>
      <c r="G2340" s="63" t="s">
        <v>20</v>
      </c>
      <c r="H2340" s="63" t="s">
        <v>34</v>
      </c>
      <c r="I2340" s="63" t="s">
        <v>24</v>
      </c>
      <c r="J2340" s="28"/>
      <c r="K2340" s="61"/>
      <c r="L2340" s="61"/>
      <c r="M2340" s="61"/>
      <c r="N2340" s="61"/>
      <c r="O2340" s="61"/>
      <c r="P2340" s="7">
        <f t="shared" si="374"/>
        <v>2406</v>
      </c>
      <c r="Q2340" s="8"/>
    </row>
    <row r="2341" spans="1:17" s="9" customFormat="1" ht="15.75" customHeight="1" thickTop="1" x14ac:dyDescent="0.25">
      <c r="A2341" s="1" t="s">
        <v>125</v>
      </c>
      <c r="B2341" s="129" t="str">
        <f>INDEX('[1]MATERIAL-TRANSPORTE'!$A$3:$K$1016,MATCH('APUS2 (1001 - 1053)'!A2341,'[1]MATERIAL-TRANSPORTE'!$A$3:$A$1016,0),2)</f>
        <v>CAMARA IP DOMO INTERNAS</v>
      </c>
      <c r="C2341" s="130"/>
      <c r="D2341" s="130"/>
      <c r="E2341" s="131"/>
      <c r="F2341" s="132" t="str">
        <f>INDEX('[1]MATERIAL-TRANSPORTE'!$A$3:$K$1016,MATCH('APUS2 (1001 - 1053)'!A2341,'[1]MATERIAL-TRANSPORTE'!$A$3:$A$1016,0),6)</f>
        <v>u</v>
      </c>
      <c r="G2341" s="80">
        <v>1</v>
      </c>
      <c r="H2341" s="80">
        <f>INDEX('[1]MATERIAL-TRANSPORTE'!$A$3:$K$1016,MATCH('APUS2 (1001 - 1053)'!A2341,'[1]MATERIAL-TRANSPORTE'!$A$3:$A$1016,0),7)</f>
        <v>120</v>
      </c>
      <c r="I2341" s="81">
        <f>(G2341*H2341)</f>
        <v>120</v>
      </c>
      <c r="J2341" s="64"/>
      <c r="K2341" s="70">
        <f>((I2341*100%)/$I$2289)</f>
        <v>1.8160012409341812</v>
      </c>
      <c r="L2341" s="82" t="str">
        <f>INDEX('[1]MATERIAL-TRANSPORTE'!$A$3:$K$1016,MATCH('APUS2 (1001 - 1053)'!A2341,'[1]MATERIAL-TRANSPORTE'!$A$3:$A$1016,0),8)</f>
        <v>481500115</v>
      </c>
      <c r="M2341" s="83" t="str">
        <f>INDEX('[1]MATERIAL-TRANSPORTE'!$A$3:$K$1016,MATCH('APUS2 (1001 - 1053)'!A2341,'[1]MATERIAL-TRANSPORTE'!$A$3:$A$1016,0),9)</f>
        <v>NP</v>
      </c>
      <c r="N2341" s="84">
        <f>INDEX('[1]MATERIAL-TRANSPORTE'!$A$3:$K$1016,MATCH('APUS2 (1001 - 1053)'!A2341,'[1]MATERIAL-TRANSPORTE'!$A$3:$A$1016,0),10)</f>
        <v>0</v>
      </c>
      <c r="O2341" s="85">
        <f>INDEX('[1]MATERIAL-TRANSPORTE'!$A$3:$K$1016,MATCH('APUS2 (1001 - 1053)'!A2341,'[1]MATERIAL-TRANSPORTE'!$A$3:$A$1016,0),11)</f>
        <v>0</v>
      </c>
      <c r="P2341" s="7">
        <f t="shared" si="374"/>
        <v>2407</v>
      </c>
      <c r="Q2341" s="8">
        <f t="shared" ref="Q2341" si="375">+Q2325</f>
        <v>2374</v>
      </c>
    </row>
    <row r="2342" spans="1:17" s="9" customFormat="1" x14ac:dyDescent="0.25">
      <c r="A2342" s="1"/>
      <c r="B2342" s="129"/>
      <c r="C2342" s="130"/>
      <c r="D2342" s="130"/>
      <c r="E2342" s="131"/>
      <c r="F2342" s="132"/>
      <c r="G2342" s="80"/>
      <c r="H2342" s="80"/>
      <c r="I2342" s="81"/>
      <c r="J2342" s="64"/>
      <c r="K2342" s="87"/>
      <c r="L2342" s="82"/>
      <c r="M2342" s="83"/>
      <c r="N2342" s="84"/>
      <c r="O2342" s="85"/>
      <c r="P2342" s="7">
        <f t="shared" si="374"/>
        <v>2408</v>
      </c>
      <c r="Q2342" s="8"/>
    </row>
    <row r="2343" spans="1:17" s="9" customFormat="1" x14ac:dyDescent="0.25">
      <c r="A2343" s="1"/>
      <c r="B2343" s="129"/>
      <c r="C2343" s="130"/>
      <c r="D2343" s="130"/>
      <c r="E2343" s="131"/>
      <c r="F2343" s="132"/>
      <c r="G2343" s="80"/>
      <c r="H2343" s="80"/>
      <c r="I2343" s="81"/>
      <c r="J2343" s="64"/>
      <c r="K2343" s="87"/>
      <c r="L2343" s="82"/>
      <c r="M2343" s="83"/>
      <c r="N2343" s="84"/>
      <c r="O2343" s="85"/>
      <c r="P2343" s="7">
        <f t="shared" si="374"/>
        <v>2409</v>
      </c>
      <c r="Q2343" s="8"/>
    </row>
    <row r="2344" spans="1:17" s="9" customFormat="1" x14ac:dyDescent="0.25">
      <c r="A2344" s="1"/>
      <c r="B2344" s="129"/>
      <c r="C2344" s="130"/>
      <c r="D2344" s="130"/>
      <c r="E2344" s="131"/>
      <c r="F2344" s="132"/>
      <c r="G2344" s="80"/>
      <c r="H2344" s="80"/>
      <c r="I2344" s="81"/>
      <c r="J2344" s="64"/>
      <c r="K2344" s="87"/>
      <c r="L2344" s="82"/>
      <c r="M2344" s="83"/>
      <c r="N2344" s="84"/>
      <c r="O2344" s="85"/>
      <c r="P2344" s="7">
        <f t="shared" si="374"/>
        <v>2410</v>
      </c>
      <c r="Q2344" s="8"/>
    </row>
    <row r="2345" spans="1:17" s="9" customFormat="1" x14ac:dyDescent="0.25">
      <c r="A2345" s="1"/>
      <c r="B2345" s="129"/>
      <c r="C2345" s="130"/>
      <c r="D2345" s="130"/>
      <c r="E2345" s="131"/>
      <c r="F2345" s="132"/>
      <c r="G2345" s="80"/>
      <c r="H2345" s="80"/>
      <c r="I2345" s="81"/>
      <c r="J2345" s="64"/>
      <c r="K2345" s="87"/>
      <c r="L2345" s="82"/>
      <c r="M2345" s="83"/>
      <c r="N2345" s="84"/>
      <c r="O2345" s="85"/>
      <c r="P2345" s="7">
        <f t="shared" si="374"/>
        <v>2411</v>
      </c>
      <c r="Q2345" s="8"/>
    </row>
    <row r="2346" spans="1:17" s="9" customFormat="1" x14ac:dyDescent="0.25">
      <c r="A2346" s="1"/>
      <c r="B2346" s="129"/>
      <c r="C2346" s="130"/>
      <c r="D2346" s="130"/>
      <c r="E2346" s="131"/>
      <c r="F2346" s="132"/>
      <c r="G2346" s="80"/>
      <c r="H2346" s="80"/>
      <c r="I2346" s="81"/>
      <c r="J2346" s="64"/>
      <c r="K2346" s="87"/>
      <c r="L2346" s="82"/>
      <c r="M2346" s="83"/>
      <c r="N2346" s="84"/>
      <c r="O2346" s="85"/>
      <c r="P2346" s="7">
        <f t="shared" si="374"/>
        <v>2412</v>
      </c>
      <c r="Q2346" s="8"/>
    </row>
    <row r="2347" spans="1:17" s="9" customFormat="1" x14ac:dyDescent="0.25">
      <c r="A2347" s="1"/>
      <c r="B2347" s="129"/>
      <c r="C2347" s="130"/>
      <c r="D2347" s="130"/>
      <c r="E2347" s="131"/>
      <c r="F2347" s="132"/>
      <c r="G2347" s="80"/>
      <c r="H2347" s="80"/>
      <c r="I2347" s="81"/>
      <c r="J2347" s="64"/>
      <c r="K2347" s="87"/>
      <c r="L2347" s="82"/>
      <c r="M2347" s="83"/>
      <c r="N2347" s="84"/>
      <c r="O2347" s="85"/>
      <c r="P2347" s="7">
        <f t="shared" si="374"/>
        <v>2413</v>
      </c>
      <c r="Q2347" s="8"/>
    </row>
    <row r="2348" spans="1:17" s="9" customFormat="1" x14ac:dyDescent="0.25">
      <c r="A2348" s="1"/>
      <c r="B2348" s="129"/>
      <c r="C2348" s="130"/>
      <c r="D2348" s="130"/>
      <c r="E2348" s="131"/>
      <c r="F2348" s="132"/>
      <c r="G2348" s="80"/>
      <c r="H2348" s="80"/>
      <c r="I2348" s="81"/>
      <c r="J2348" s="64"/>
      <c r="K2348" s="87"/>
      <c r="L2348" s="82"/>
      <c r="M2348" s="83"/>
      <c r="N2348" s="84"/>
      <c r="O2348" s="85"/>
      <c r="P2348" s="7">
        <f t="shared" si="374"/>
        <v>2414</v>
      </c>
      <c r="Q2348" s="8"/>
    </row>
    <row r="2349" spans="1:17" s="9" customFormat="1" x14ac:dyDescent="0.25">
      <c r="A2349" s="1"/>
      <c r="B2349" s="129"/>
      <c r="C2349" s="130"/>
      <c r="D2349" s="130"/>
      <c r="E2349" s="131"/>
      <c r="F2349" s="132"/>
      <c r="G2349" s="80"/>
      <c r="H2349" s="80"/>
      <c r="I2349" s="81"/>
      <c r="J2349" s="64"/>
      <c r="K2349" s="87"/>
      <c r="L2349" s="82"/>
      <c r="M2349" s="83"/>
      <c r="N2349" s="84"/>
      <c r="O2349" s="85"/>
      <c r="P2349" s="7">
        <f t="shared" si="374"/>
        <v>2415</v>
      </c>
      <c r="Q2349" s="8"/>
    </row>
    <row r="2350" spans="1:17" s="9" customFormat="1" x14ac:dyDescent="0.25">
      <c r="A2350" s="1"/>
      <c r="B2350" s="129"/>
      <c r="C2350" s="130"/>
      <c r="D2350" s="130"/>
      <c r="E2350" s="131"/>
      <c r="F2350" s="132"/>
      <c r="G2350" s="80"/>
      <c r="H2350" s="80"/>
      <c r="I2350" s="81"/>
      <c r="J2350" s="64"/>
      <c r="K2350" s="87"/>
      <c r="L2350" s="82"/>
      <c r="M2350" s="83"/>
      <c r="N2350" s="84"/>
      <c r="O2350" s="85"/>
      <c r="P2350" s="7">
        <f t="shared" si="374"/>
        <v>2416</v>
      </c>
      <c r="Q2350" s="8"/>
    </row>
    <row r="2351" spans="1:17" s="9" customFormat="1" x14ac:dyDescent="0.25">
      <c r="A2351" s="1"/>
      <c r="B2351" s="129"/>
      <c r="C2351" s="130"/>
      <c r="D2351" s="130"/>
      <c r="E2351" s="131"/>
      <c r="F2351" s="132"/>
      <c r="G2351" s="80"/>
      <c r="H2351" s="80"/>
      <c r="I2351" s="81"/>
      <c r="J2351" s="64"/>
      <c r="K2351" s="87"/>
      <c r="L2351" s="82"/>
      <c r="M2351" s="83"/>
      <c r="N2351" s="84"/>
      <c r="O2351" s="85"/>
      <c r="P2351" s="7">
        <f t="shared" si="374"/>
        <v>2417</v>
      </c>
      <c r="Q2351" s="8"/>
    </row>
    <row r="2352" spans="1:17" s="9" customFormat="1" x14ac:dyDescent="0.25">
      <c r="A2352" s="1"/>
      <c r="B2352" s="129"/>
      <c r="C2352" s="130"/>
      <c r="D2352" s="130"/>
      <c r="E2352" s="131"/>
      <c r="F2352" s="132"/>
      <c r="G2352" s="80"/>
      <c r="H2352" s="80"/>
      <c r="I2352" s="81"/>
      <c r="J2352" s="64"/>
      <c r="K2352" s="87"/>
      <c r="L2352" s="82"/>
      <c r="M2352" s="83"/>
      <c r="N2352" s="84"/>
      <c r="O2352" s="85"/>
      <c r="P2352" s="7">
        <f t="shared" si="374"/>
        <v>2418</v>
      </c>
      <c r="Q2352" s="8"/>
    </row>
    <row r="2353" spans="1:17" s="9" customFormat="1" x14ac:dyDescent="0.25">
      <c r="A2353" s="1"/>
      <c r="B2353" s="129"/>
      <c r="C2353" s="130"/>
      <c r="D2353" s="130"/>
      <c r="E2353" s="131"/>
      <c r="F2353" s="132"/>
      <c r="G2353" s="80"/>
      <c r="H2353" s="80"/>
      <c r="I2353" s="81"/>
      <c r="J2353" s="64"/>
      <c r="K2353" s="87"/>
      <c r="L2353" s="82"/>
      <c r="M2353" s="83"/>
      <c r="N2353" s="84"/>
      <c r="O2353" s="85"/>
      <c r="P2353" s="7">
        <f t="shared" si="374"/>
        <v>2419</v>
      </c>
      <c r="Q2353" s="8"/>
    </row>
    <row r="2354" spans="1:17" s="9" customFormat="1" x14ac:dyDescent="0.25">
      <c r="A2354" s="1"/>
      <c r="B2354" s="129"/>
      <c r="C2354" s="130"/>
      <c r="D2354" s="130"/>
      <c r="E2354" s="131"/>
      <c r="F2354" s="132"/>
      <c r="G2354" s="80"/>
      <c r="H2354" s="80"/>
      <c r="I2354" s="81"/>
      <c r="J2354" s="64"/>
      <c r="K2354" s="87"/>
      <c r="L2354" s="82"/>
      <c r="M2354" s="83"/>
      <c r="N2354" s="84"/>
      <c r="O2354" s="85"/>
      <c r="P2354" s="7">
        <f t="shared" si="374"/>
        <v>2420</v>
      </c>
      <c r="Q2354" s="8"/>
    </row>
    <row r="2355" spans="1:17" s="9" customFormat="1" x14ac:dyDescent="0.25">
      <c r="A2355" s="1"/>
      <c r="B2355" s="129"/>
      <c r="C2355" s="130"/>
      <c r="D2355" s="130"/>
      <c r="E2355" s="131"/>
      <c r="F2355" s="132"/>
      <c r="G2355" s="80"/>
      <c r="H2355" s="80"/>
      <c r="I2355" s="81"/>
      <c r="J2355" s="64"/>
      <c r="K2355" s="87"/>
      <c r="L2355" s="82"/>
      <c r="M2355" s="83"/>
      <c r="N2355" s="84"/>
      <c r="O2355" s="85"/>
      <c r="P2355" s="7">
        <f t="shared" si="374"/>
        <v>2421</v>
      </c>
      <c r="Q2355" s="8"/>
    </row>
    <row r="2356" spans="1:17" s="9" customFormat="1" x14ac:dyDescent="0.25">
      <c r="A2356" s="1"/>
      <c r="B2356" s="129"/>
      <c r="C2356" s="130"/>
      <c r="D2356" s="130"/>
      <c r="E2356" s="131"/>
      <c r="F2356" s="132"/>
      <c r="G2356" s="80"/>
      <c r="H2356" s="80"/>
      <c r="I2356" s="81"/>
      <c r="J2356" s="64"/>
      <c r="K2356" s="87"/>
      <c r="L2356" s="82"/>
      <c r="M2356" s="83"/>
      <c r="N2356" s="84"/>
      <c r="O2356" s="85"/>
      <c r="P2356" s="7">
        <f t="shared" si="374"/>
        <v>2422</v>
      </c>
      <c r="Q2356" s="8"/>
    </row>
    <row r="2357" spans="1:17" s="9" customFormat="1" x14ac:dyDescent="0.25">
      <c r="A2357" s="1"/>
      <c r="B2357" s="129"/>
      <c r="C2357" s="130"/>
      <c r="D2357" s="130"/>
      <c r="E2357" s="131"/>
      <c r="F2357" s="132"/>
      <c r="G2357" s="80"/>
      <c r="H2357" s="80"/>
      <c r="I2357" s="81"/>
      <c r="J2357" s="64"/>
      <c r="K2357" s="87"/>
      <c r="L2357" s="82"/>
      <c r="M2357" s="83"/>
      <c r="N2357" s="84"/>
      <c r="O2357" s="85"/>
      <c r="P2357" s="7">
        <f t="shared" si="374"/>
        <v>2423</v>
      </c>
      <c r="Q2357" s="8"/>
    </row>
    <row r="2358" spans="1:17" s="9" customFormat="1" x14ac:dyDescent="0.25">
      <c r="A2358" s="1"/>
      <c r="B2358" s="129" t="s">
        <v>26</v>
      </c>
      <c r="C2358" s="130"/>
      <c r="D2358" s="130"/>
      <c r="E2358" s="131"/>
      <c r="F2358" s="132" t="s">
        <v>26</v>
      </c>
      <c r="G2358" s="80" t="s">
        <v>26</v>
      </c>
      <c r="H2358" s="80" t="s">
        <v>26</v>
      </c>
      <c r="I2358" s="81" t="s">
        <v>26</v>
      </c>
      <c r="J2358" s="64"/>
      <c r="K2358" s="87" t="s">
        <v>26</v>
      </c>
      <c r="L2358" s="82" t="s">
        <v>26</v>
      </c>
      <c r="M2358" s="83" t="s">
        <v>26</v>
      </c>
      <c r="N2358" s="84" t="s">
        <v>26</v>
      </c>
      <c r="O2358" s="85" t="s">
        <v>26</v>
      </c>
      <c r="P2358" s="7">
        <f t="shared" si="374"/>
        <v>2424</v>
      </c>
      <c r="Q2358" s="8"/>
    </row>
    <row r="2359" spans="1:17" s="9" customFormat="1" x14ac:dyDescent="0.25">
      <c r="A2359" s="1"/>
      <c r="B2359" s="129" t="s">
        <v>26</v>
      </c>
      <c r="C2359" s="130"/>
      <c r="D2359" s="130"/>
      <c r="E2359" s="131"/>
      <c r="F2359" s="132" t="s">
        <v>26</v>
      </c>
      <c r="G2359" s="80" t="s">
        <v>26</v>
      </c>
      <c r="H2359" s="80" t="s">
        <v>26</v>
      </c>
      <c r="I2359" s="81" t="s">
        <v>26</v>
      </c>
      <c r="J2359" s="64"/>
      <c r="K2359" s="87" t="s">
        <v>26</v>
      </c>
      <c r="L2359" s="82" t="s">
        <v>26</v>
      </c>
      <c r="M2359" s="83" t="s">
        <v>26</v>
      </c>
      <c r="N2359" s="84" t="s">
        <v>26</v>
      </c>
      <c r="O2359" s="85" t="s">
        <v>26</v>
      </c>
      <c r="P2359" s="7">
        <f t="shared" si="374"/>
        <v>2425</v>
      </c>
      <c r="Q2359" s="8"/>
    </row>
    <row r="2360" spans="1:17" s="9" customFormat="1" x14ac:dyDescent="0.25">
      <c r="A2360" s="1"/>
      <c r="B2360" s="129" t="s">
        <v>26</v>
      </c>
      <c r="C2360" s="130"/>
      <c r="D2360" s="130"/>
      <c r="E2360" s="131"/>
      <c r="F2360" s="132" t="s">
        <v>26</v>
      </c>
      <c r="G2360" s="80" t="s">
        <v>26</v>
      </c>
      <c r="H2360" s="80" t="s">
        <v>26</v>
      </c>
      <c r="I2360" s="81" t="s">
        <v>26</v>
      </c>
      <c r="J2360" s="64"/>
      <c r="K2360" s="87" t="s">
        <v>26</v>
      </c>
      <c r="L2360" s="82" t="s">
        <v>26</v>
      </c>
      <c r="M2360" s="83" t="s">
        <v>26</v>
      </c>
      <c r="N2360" s="84" t="s">
        <v>26</v>
      </c>
      <c r="O2360" s="85" t="s">
        <v>26</v>
      </c>
      <c r="P2360" s="7">
        <f t="shared" si="374"/>
        <v>2426</v>
      </c>
      <c r="Q2360" s="8"/>
    </row>
    <row r="2361" spans="1:17" s="9" customFormat="1" x14ac:dyDescent="0.25">
      <c r="A2361" s="1"/>
      <c r="B2361" s="129" t="s">
        <v>26</v>
      </c>
      <c r="C2361" s="130"/>
      <c r="D2361" s="130"/>
      <c r="E2361" s="131"/>
      <c r="F2361" s="132" t="s">
        <v>26</v>
      </c>
      <c r="G2361" s="80" t="s">
        <v>26</v>
      </c>
      <c r="H2361" s="80" t="s">
        <v>26</v>
      </c>
      <c r="I2361" s="81" t="s">
        <v>26</v>
      </c>
      <c r="J2361" s="64"/>
      <c r="K2361" s="87" t="s">
        <v>26</v>
      </c>
      <c r="L2361" s="82" t="s">
        <v>26</v>
      </c>
      <c r="M2361" s="83" t="s">
        <v>26</v>
      </c>
      <c r="N2361" s="84" t="s">
        <v>26</v>
      </c>
      <c r="O2361" s="85" t="s">
        <v>26</v>
      </c>
      <c r="P2361" s="7">
        <f t="shared" si="374"/>
        <v>2427</v>
      </c>
      <c r="Q2361" s="8"/>
    </row>
    <row r="2362" spans="1:17" s="9" customFormat="1" x14ac:dyDescent="0.25">
      <c r="A2362" s="1"/>
      <c r="B2362" s="129" t="s">
        <v>26</v>
      </c>
      <c r="C2362" s="130"/>
      <c r="D2362" s="130"/>
      <c r="E2362" s="131"/>
      <c r="F2362" s="132" t="s">
        <v>26</v>
      </c>
      <c r="G2362" s="80" t="s">
        <v>26</v>
      </c>
      <c r="H2362" s="80" t="s">
        <v>26</v>
      </c>
      <c r="I2362" s="81" t="s">
        <v>26</v>
      </c>
      <c r="J2362" s="64"/>
      <c r="K2362" s="87" t="s">
        <v>26</v>
      </c>
      <c r="L2362" s="82" t="s">
        <v>26</v>
      </c>
      <c r="M2362" s="83" t="s">
        <v>26</v>
      </c>
      <c r="N2362" s="84" t="s">
        <v>26</v>
      </c>
      <c r="O2362" s="85" t="s">
        <v>26</v>
      </c>
      <c r="P2362" s="7">
        <f t="shared" si="374"/>
        <v>2428</v>
      </c>
      <c r="Q2362" s="8"/>
    </row>
    <row r="2363" spans="1:17" s="9" customFormat="1" x14ac:dyDescent="0.25">
      <c r="A2363" s="1"/>
      <c r="B2363" s="129" t="s">
        <v>26</v>
      </c>
      <c r="C2363" s="130"/>
      <c r="D2363" s="130"/>
      <c r="E2363" s="131"/>
      <c r="F2363" s="132" t="s">
        <v>26</v>
      </c>
      <c r="G2363" s="80" t="s">
        <v>26</v>
      </c>
      <c r="H2363" s="80" t="s">
        <v>26</v>
      </c>
      <c r="I2363" s="81" t="s">
        <v>26</v>
      </c>
      <c r="J2363" s="64"/>
      <c r="K2363" s="87" t="s">
        <v>26</v>
      </c>
      <c r="L2363" s="82" t="s">
        <v>26</v>
      </c>
      <c r="M2363" s="83" t="s">
        <v>26</v>
      </c>
      <c r="N2363" s="84" t="s">
        <v>26</v>
      </c>
      <c r="O2363" s="85" t="s">
        <v>26</v>
      </c>
      <c r="P2363" s="7">
        <f t="shared" si="374"/>
        <v>2429</v>
      </c>
      <c r="Q2363" s="8"/>
    </row>
    <row r="2364" spans="1:17" s="9" customFormat="1" x14ac:dyDescent="0.25">
      <c r="A2364" s="1"/>
      <c r="B2364" s="129" t="s">
        <v>26</v>
      </c>
      <c r="C2364" s="130"/>
      <c r="D2364" s="130"/>
      <c r="E2364" s="131"/>
      <c r="F2364" s="132" t="s">
        <v>26</v>
      </c>
      <c r="G2364" s="80" t="s">
        <v>26</v>
      </c>
      <c r="H2364" s="80" t="s">
        <v>26</v>
      </c>
      <c r="I2364" s="81" t="s">
        <v>26</v>
      </c>
      <c r="J2364" s="64"/>
      <c r="K2364" s="87" t="s">
        <v>26</v>
      </c>
      <c r="L2364" s="82" t="s">
        <v>26</v>
      </c>
      <c r="M2364" s="83" t="s">
        <v>26</v>
      </c>
      <c r="N2364" s="84" t="s">
        <v>26</v>
      </c>
      <c r="O2364" s="85" t="s">
        <v>26</v>
      </c>
      <c r="P2364" s="7">
        <f t="shared" si="374"/>
        <v>2430</v>
      </c>
      <c r="Q2364" s="8"/>
    </row>
    <row r="2365" spans="1:17" s="9" customFormat="1" x14ac:dyDescent="0.25">
      <c r="A2365" s="1"/>
      <c r="B2365" s="129" t="s">
        <v>26</v>
      </c>
      <c r="C2365" s="130"/>
      <c r="D2365" s="130"/>
      <c r="E2365" s="131"/>
      <c r="F2365" s="132" t="s">
        <v>26</v>
      </c>
      <c r="G2365" s="80" t="s">
        <v>26</v>
      </c>
      <c r="H2365" s="80" t="s">
        <v>26</v>
      </c>
      <c r="I2365" s="81" t="s">
        <v>26</v>
      </c>
      <c r="J2365" s="64"/>
      <c r="K2365" s="87" t="s">
        <v>26</v>
      </c>
      <c r="L2365" s="82" t="s">
        <v>26</v>
      </c>
      <c r="M2365" s="83" t="s">
        <v>26</v>
      </c>
      <c r="N2365" s="84" t="s">
        <v>26</v>
      </c>
      <c r="O2365" s="85" t="s">
        <v>26</v>
      </c>
      <c r="P2365" s="7">
        <f t="shared" si="374"/>
        <v>2431</v>
      </c>
      <c r="Q2365" s="8"/>
    </row>
    <row r="2366" spans="1:17" s="9" customFormat="1" ht="15.75" thickBot="1" x14ac:dyDescent="0.3">
      <c r="A2366" s="1"/>
      <c r="B2366" s="122" t="s">
        <v>26</v>
      </c>
      <c r="C2366" s="123"/>
      <c r="D2366" s="123"/>
      <c r="E2366" s="124"/>
      <c r="F2366" s="133" t="s">
        <v>26</v>
      </c>
      <c r="G2366" s="94" t="s">
        <v>26</v>
      </c>
      <c r="H2366" s="94" t="s">
        <v>26</v>
      </c>
      <c r="I2366" s="95" t="s">
        <v>26</v>
      </c>
      <c r="J2366" s="64"/>
      <c r="K2366" s="96" t="s">
        <v>26</v>
      </c>
      <c r="L2366" s="97" t="s">
        <v>26</v>
      </c>
      <c r="M2366" s="98" t="s">
        <v>26</v>
      </c>
      <c r="N2366" s="99" t="s">
        <v>26</v>
      </c>
      <c r="O2366" s="100" t="s">
        <v>26</v>
      </c>
      <c r="P2366" s="7">
        <f t="shared" si="374"/>
        <v>2432</v>
      </c>
      <c r="Q2366" s="8"/>
    </row>
    <row r="2367" spans="1:17" s="9" customFormat="1" ht="16.5" thickTop="1" thickBot="1" x14ac:dyDescent="0.3">
      <c r="A2367" s="1"/>
      <c r="B2367" s="101"/>
      <c r="C2367" s="101"/>
      <c r="D2367" s="101"/>
      <c r="E2367" s="101"/>
      <c r="F2367" s="101"/>
      <c r="G2367" s="101"/>
      <c r="H2367" s="128" t="s">
        <v>50</v>
      </c>
      <c r="I2367" s="103">
        <f>SUM(I2341:I2366)</f>
        <v>120</v>
      </c>
      <c r="J2367" s="104"/>
      <c r="K2367" s="105">
        <f>SUM(K2341:K2366)</f>
        <v>1.8160012409341812</v>
      </c>
      <c r="L2367" s="106"/>
      <c r="M2367" s="107"/>
      <c r="N2367" s="108"/>
      <c r="O2367" s="105">
        <f>SUM(O2341:O2366)</f>
        <v>0</v>
      </c>
      <c r="P2367" s="7">
        <f t="shared" si="374"/>
        <v>2433</v>
      </c>
      <c r="Q2367" s="8"/>
    </row>
    <row r="2368" spans="1:17" s="9" customFormat="1" ht="16.5" customHeight="1" thickTop="1" thickBot="1" x14ac:dyDescent="0.3">
      <c r="A2368" s="1"/>
      <c r="B2368" s="58" t="s">
        <v>51</v>
      </c>
      <c r="C2368" s="109"/>
      <c r="D2368" s="109"/>
      <c r="E2368" s="109"/>
      <c r="F2368" s="109"/>
      <c r="G2368" s="109"/>
      <c r="H2368" s="110"/>
      <c r="I2368" s="111"/>
      <c r="J2368" s="60"/>
      <c r="K2368" s="134" t="s">
        <v>14</v>
      </c>
      <c r="L2368" s="61" t="s">
        <v>15</v>
      </c>
      <c r="M2368" s="61" t="s">
        <v>16</v>
      </c>
      <c r="N2368" s="61" t="s">
        <v>17</v>
      </c>
      <c r="O2368" s="61" t="s">
        <v>18</v>
      </c>
      <c r="P2368" s="7">
        <f t="shared" si="374"/>
        <v>2434</v>
      </c>
      <c r="Q2368" s="8"/>
    </row>
    <row r="2369" spans="1:17" s="9" customFormat="1" ht="22.5" customHeight="1" thickTop="1" thickBot="1" x14ac:dyDescent="0.3">
      <c r="A2369" s="1"/>
      <c r="B2369" s="112" t="s">
        <v>52</v>
      </c>
      <c r="C2369" s="113"/>
      <c r="D2369" s="113"/>
      <c r="E2369" s="114"/>
      <c r="F2369" s="115" t="s">
        <v>42</v>
      </c>
      <c r="G2369" s="63" t="s">
        <v>20</v>
      </c>
      <c r="H2369" s="63" t="s">
        <v>34</v>
      </c>
      <c r="I2369" s="63" t="s">
        <v>34</v>
      </c>
      <c r="J2369" s="28"/>
      <c r="K2369" s="135"/>
      <c r="L2369" s="61"/>
      <c r="M2369" s="61"/>
      <c r="N2369" s="61"/>
      <c r="O2369" s="61"/>
      <c r="P2369" s="7">
        <f t="shared" si="374"/>
        <v>2435</v>
      </c>
      <c r="Q2369" s="8"/>
    </row>
    <row r="2370" spans="1:17" s="9" customFormat="1" ht="15.75" thickTop="1" x14ac:dyDescent="0.25">
      <c r="A2370" s="1"/>
      <c r="B2370" s="136"/>
      <c r="C2370" s="137"/>
      <c r="D2370" s="137"/>
      <c r="E2370" s="138"/>
      <c r="F2370" s="139"/>
      <c r="G2370" s="69"/>
      <c r="H2370" s="69"/>
      <c r="I2370" s="81"/>
      <c r="J2370" s="64"/>
      <c r="K2370" s="70"/>
      <c r="L2370" s="117"/>
      <c r="M2370" s="118"/>
      <c r="N2370" s="119"/>
      <c r="O2370" s="120"/>
      <c r="P2370" s="7">
        <f t="shared" si="374"/>
        <v>2436</v>
      </c>
      <c r="Q2370" s="8">
        <f t="shared" ref="Q2370" si="376">+Q2341</f>
        <v>2374</v>
      </c>
    </row>
    <row r="2371" spans="1:17" s="9" customFormat="1" ht="15.75" thickBot="1" x14ac:dyDescent="0.3">
      <c r="A2371" s="1"/>
      <c r="B2371" s="140" t="s">
        <v>26</v>
      </c>
      <c r="C2371" s="141"/>
      <c r="D2371" s="141"/>
      <c r="E2371" s="142"/>
      <c r="F2371" s="143">
        <v>0</v>
      </c>
      <c r="G2371" s="144" t="s">
        <v>26</v>
      </c>
      <c r="H2371" s="143">
        <v>0</v>
      </c>
      <c r="I2371" s="143">
        <v>0</v>
      </c>
      <c r="J2371" s="64"/>
      <c r="K2371" s="145" t="s">
        <v>26</v>
      </c>
      <c r="L2371" s="146" t="s">
        <v>26</v>
      </c>
      <c r="M2371" s="147" t="s">
        <v>26</v>
      </c>
      <c r="N2371" s="143">
        <v>0</v>
      </c>
      <c r="O2371" s="143">
        <v>0</v>
      </c>
      <c r="P2371" s="7">
        <f t="shared" si="374"/>
        <v>2437</v>
      </c>
      <c r="Q2371" s="8"/>
    </row>
    <row r="2372" spans="1:17" s="9" customFormat="1" ht="16.5" thickTop="1" thickBot="1" x14ac:dyDescent="0.3">
      <c r="A2372" s="1"/>
      <c r="B2372" s="101"/>
      <c r="C2372" s="101"/>
      <c r="D2372" s="101"/>
      <c r="E2372" s="101"/>
      <c r="F2372" s="101"/>
      <c r="G2372" s="101"/>
      <c r="H2372" s="128" t="s">
        <v>53</v>
      </c>
      <c r="I2372" s="103">
        <f>SUM(I2370:I2371)</f>
        <v>0</v>
      </c>
      <c r="J2372" s="28"/>
      <c r="K2372" s="148">
        <f>SUM(K2370:K2371)</f>
        <v>0</v>
      </c>
      <c r="L2372" s="149"/>
      <c r="M2372" s="150"/>
      <c r="N2372" s="151"/>
      <c r="O2372" s="148">
        <f>SUM(O2370:O2371)</f>
        <v>0</v>
      </c>
      <c r="P2372" s="7">
        <f t="shared" si="374"/>
        <v>2438</v>
      </c>
      <c r="Q2372" s="8"/>
    </row>
    <row r="2373" spans="1:17" s="9" customFormat="1" ht="16.5" thickTop="1" thickBot="1" x14ac:dyDescent="0.3">
      <c r="A2373" s="1"/>
      <c r="B2373" s="28"/>
      <c r="C2373" s="28"/>
      <c r="D2373" s="28"/>
      <c r="E2373" s="152"/>
      <c r="F2373" s="152"/>
      <c r="G2373" s="152"/>
      <c r="H2373" s="153"/>
      <c r="I2373" s="154"/>
      <c r="J2373" s="28"/>
      <c r="K2373" s="155"/>
      <c r="L2373" s="156"/>
      <c r="M2373" s="156"/>
      <c r="N2373" s="156"/>
      <c r="O2373" s="157"/>
      <c r="P2373" s="7">
        <f t="shared" si="374"/>
        <v>2439</v>
      </c>
      <c r="Q2373" s="8"/>
    </row>
    <row r="2374" spans="1:17" s="9" customFormat="1" ht="16.5" customHeight="1" thickTop="1" thickBot="1" x14ac:dyDescent="0.3">
      <c r="A2374" s="1"/>
      <c r="B2374" s="28"/>
      <c r="C2374" s="28"/>
      <c r="D2374" s="158"/>
      <c r="E2374" s="159" t="s">
        <v>54</v>
      </c>
      <c r="F2374" s="159"/>
      <c r="G2374" s="159"/>
      <c r="H2374" s="159"/>
      <c r="I2374" s="160">
        <f>I2322+I2338+I2367+I2372</f>
        <v>172.85039999999998</v>
      </c>
      <c r="J2374" s="28"/>
      <c r="K2374" s="161"/>
      <c r="L2374" s="162"/>
      <c r="M2374" s="162"/>
      <c r="N2374" s="162"/>
      <c r="O2374" s="163"/>
      <c r="P2374" s="7">
        <f t="shared" si="374"/>
        <v>2440</v>
      </c>
      <c r="Q2374" s="8"/>
    </row>
    <row r="2375" spans="1:17" s="9" customFormat="1" ht="16.5" thickTop="1" thickBot="1" x14ac:dyDescent="0.3">
      <c r="A2375" s="1"/>
      <c r="B2375" s="28"/>
      <c r="C2375" s="28"/>
      <c r="D2375" s="158"/>
      <c r="E2375" s="164" t="s">
        <v>55</v>
      </c>
      <c r="F2375" s="164"/>
      <c r="G2375" s="164"/>
      <c r="H2375" s="165">
        <v>0.2</v>
      </c>
      <c r="I2375" s="166">
        <f>(I2374*H2375)</f>
        <v>34.570079999999997</v>
      </c>
      <c r="J2375" s="28"/>
      <c r="K2375" s="167"/>
      <c r="L2375" s="168"/>
      <c r="M2375" s="168"/>
      <c r="N2375" s="168"/>
      <c r="O2375" s="169"/>
      <c r="P2375" s="7">
        <f t="shared" si="374"/>
        <v>2441</v>
      </c>
      <c r="Q2375" s="8"/>
    </row>
    <row r="2376" spans="1:17" s="9" customFormat="1" ht="16.5" thickTop="1" thickBot="1" x14ac:dyDescent="0.3">
      <c r="A2376" s="1"/>
      <c r="B2376" s="28"/>
      <c r="C2376" s="28"/>
      <c r="D2376" s="158"/>
      <c r="E2376" s="170" t="s">
        <v>56</v>
      </c>
      <c r="F2376" s="170"/>
      <c r="G2376" s="170"/>
      <c r="H2376" s="171">
        <v>0</v>
      </c>
      <c r="I2376" s="166">
        <v>0</v>
      </c>
      <c r="J2376" s="28"/>
      <c r="K2376" s="172">
        <f>+K2322+K2338+K2367+K2372</f>
        <v>2.1217592837272554</v>
      </c>
      <c r="L2376" s="173"/>
      <c r="M2376" s="174"/>
      <c r="N2376" s="175"/>
      <c r="O2376" s="172">
        <f>+O2322+O2338+O2367+O2372</f>
        <v>0</v>
      </c>
      <c r="P2376" s="7">
        <f t="shared" si="374"/>
        <v>2442</v>
      </c>
      <c r="Q2376" s="8"/>
    </row>
    <row r="2377" spans="1:17" s="9" customFormat="1" ht="16.5" thickTop="1" thickBot="1" x14ac:dyDescent="0.3">
      <c r="A2377" s="1"/>
      <c r="B2377" s="28" t="s">
        <v>27</v>
      </c>
      <c r="C2377" s="28"/>
      <c r="D2377" s="158"/>
      <c r="E2377" s="170" t="s">
        <v>57</v>
      </c>
      <c r="F2377" s="170"/>
      <c r="G2377" s="170"/>
      <c r="H2377" s="170"/>
      <c r="I2377" s="166">
        <f>+I2374+I2375</f>
        <v>207.42047999999997</v>
      </c>
      <c r="J2377" s="28"/>
      <c r="K2377" s="176" t="s">
        <v>58</v>
      </c>
      <c r="L2377" s="177"/>
      <c r="M2377" s="178"/>
      <c r="N2377" s="179"/>
      <c r="O2377" s="176" t="s">
        <v>59</v>
      </c>
      <c r="P2377" s="7">
        <f t="shared" si="374"/>
        <v>2443</v>
      </c>
      <c r="Q2377" s="8"/>
    </row>
    <row r="2378" spans="1:17" s="9" customFormat="1" ht="16.5" thickTop="1" thickBot="1" x14ac:dyDescent="0.3">
      <c r="A2378" s="1"/>
      <c r="B2378" s="28" t="s">
        <v>27</v>
      </c>
      <c r="C2378" s="28"/>
      <c r="D2378" s="158"/>
      <c r="E2378" s="180" t="s">
        <v>60</v>
      </c>
      <c r="F2378" s="181"/>
      <c r="G2378" s="181"/>
      <c r="H2378" s="182"/>
      <c r="I2378" s="183">
        <f>ROUND(I2377,2)</f>
        <v>207.42</v>
      </c>
      <c r="J2378" s="152"/>
      <c r="K2378" s="184"/>
      <c r="L2378" s="185"/>
      <c r="M2378" s="184"/>
      <c r="N2378" s="185"/>
      <c r="O2378" s="185"/>
      <c r="P2378" s="7">
        <f t="shared" si="374"/>
        <v>2444</v>
      </c>
      <c r="Q2378" s="8"/>
    </row>
    <row r="2379" spans="1:17" s="9" customFormat="1" ht="15.75" thickTop="1" x14ac:dyDescent="0.25">
      <c r="A2379" s="1"/>
      <c r="B2379" s="5"/>
      <c r="C2379" s="5"/>
      <c r="D2379" s="28"/>
      <c r="E2379" s="101"/>
      <c r="F2379" s="101"/>
      <c r="G2379" s="101"/>
      <c r="H2379" s="186"/>
      <c r="I2379" s="101"/>
      <c r="J2379" s="28"/>
      <c r="K2379" s="14"/>
      <c r="L2379" s="15"/>
      <c r="M2379" s="14"/>
      <c r="N2379" s="15"/>
      <c r="O2379" s="15"/>
      <c r="P2379" s="7">
        <f t="shared" si="374"/>
        <v>2445</v>
      </c>
      <c r="Q2379" s="8"/>
    </row>
    <row r="2380" spans="1:17" s="9" customFormat="1" x14ac:dyDescent="0.25">
      <c r="A2380" s="1"/>
      <c r="B2380" s="5"/>
      <c r="C2380" s="5"/>
      <c r="D2380" s="28"/>
      <c r="E2380" s="101"/>
      <c r="F2380" s="101"/>
      <c r="G2380" s="101"/>
      <c r="H2380" s="186"/>
      <c r="I2380" s="101"/>
      <c r="J2380" s="28"/>
      <c r="K2380" s="14"/>
      <c r="L2380" s="15"/>
      <c r="M2380" s="14"/>
      <c r="N2380" s="15"/>
      <c r="O2380" s="15"/>
      <c r="P2380" s="7">
        <f t="shared" si="374"/>
        <v>2446</v>
      </c>
      <c r="Q2380" s="8"/>
    </row>
    <row r="2381" spans="1:17" s="9" customFormat="1" ht="15.75" thickBot="1" x14ac:dyDescent="0.3">
      <c r="A2381" s="1"/>
      <c r="B2381" s="2"/>
      <c r="C2381" s="2"/>
      <c r="D2381" s="2"/>
      <c r="E2381" s="2"/>
      <c r="F2381" s="2"/>
      <c r="G2381" s="2"/>
      <c r="H2381" s="3"/>
      <c r="I2381" s="4"/>
      <c r="J2381" s="5"/>
      <c r="K2381" s="6"/>
      <c r="L2381" s="6"/>
      <c r="M2381" s="6"/>
      <c r="N2381" s="6"/>
      <c r="O2381" s="6"/>
      <c r="P2381" s="7"/>
      <c r="Q2381" s="8"/>
    </row>
    <row r="2382" spans="1:17" s="9" customFormat="1" ht="16.5" thickTop="1" thickBot="1" x14ac:dyDescent="0.3">
      <c r="A2382" s="1"/>
      <c r="B2382" s="10" t="s">
        <v>0</v>
      </c>
      <c r="C2382" s="11" t="str">
        <f>'[1]PRESUPUESTO REFERENCIAL'!$B$6</f>
        <v>CONSTRUCCIÓN DEL MALECÓN EN LA PARROQUIA URBANA SATÉLITE LA AURORA</v>
      </c>
      <c r="D2382" s="12"/>
      <c r="E2382" s="12"/>
      <c r="F2382" s="12"/>
      <c r="G2382" s="12"/>
      <c r="H2382" s="12"/>
      <c r="I2382" s="13"/>
      <c r="J2382" s="5"/>
      <c r="K2382" s="14"/>
      <c r="L2382" s="14"/>
      <c r="M2382" s="14"/>
      <c r="N2382" s="14"/>
      <c r="O2382" s="15"/>
      <c r="P2382" s="7"/>
      <c r="Q2382" s="8"/>
    </row>
    <row r="2383" spans="1:17" s="9" customFormat="1" ht="15.75" thickTop="1" x14ac:dyDescent="0.25">
      <c r="A2383" s="1"/>
      <c r="B2383" s="16" t="s">
        <v>1</v>
      </c>
      <c r="C2383" s="17"/>
      <c r="D2383" s="17"/>
      <c r="E2383" s="17"/>
      <c r="F2383" s="17"/>
      <c r="G2383" s="17"/>
      <c r="H2383" s="17"/>
      <c r="I2383" s="18"/>
      <c r="J2383" s="5"/>
      <c r="K2383" s="14"/>
      <c r="L2383" s="14"/>
      <c r="M2383" s="14"/>
      <c r="N2383" s="14"/>
      <c r="O2383" s="15"/>
      <c r="P2383" s="7"/>
      <c r="Q2383" s="8"/>
    </row>
    <row r="2384" spans="1:17" s="9" customFormat="1" x14ac:dyDescent="0.25">
      <c r="A2384" s="1"/>
      <c r="B2384" s="5"/>
      <c r="C2384" s="5"/>
      <c r="D2384" s="5"/>
      <c r="E2384" s="5"/>
      <c r="F2384" s="5"/>
      <c r="G2384" s="19"/>
      <c r="H2384" s="19"/>
      <c r="I2384" s="19"/>
      <c r="J2384" s="5"/>
      <c r="K2384" s="14"/>
      <c r="L2384" s="14"/>
      <c r="M2384" s="14"/>
      <c r="N2384" s="14"/>
      <c r="O2384" s="15"/>
      <c r="P2384" s="7"/>
      <c r="Q2384" s="8"/>
    </row>
    <row r="2385" spans="1:17" s="9" customFormat="1" x14ac:dyDescent="0.25">
      <c r="A2385" s="1"/>
      <c r="B2385" s="5"/>
      <c r="C2385" s="20" t="s">
        <v>2</v>
      </c>
      <c r="D2385" s="21" t="s">
        <v>3</v>
      </c>
      <c r="E2385" s="22"/>
      <c r="F2385" s="22"/>
      <c r="G2385" s="19"/>
      <c r="H2385" s="19"/>
      <c r="I2385" s="19"/>
      <c r="J2385" s="5"/>
      <c r="K2385" s="14"/>
      <c r="L2385" s="14"/>
      <c r="M2385" s="14"/>
      <c r="N2385" s="14"/>
      <c r="O2385" s="15"/>
      <c r="P2385" s="7"/>
      <c r="Q2385" s="8"/>
    </row>
    <row r="2386" spans="1:17" s="9" customFormat="1" x14ac:dyDescent="0.25">
      <c r="A2386" s="1"/>
      <c r="B2386" s="5"/>
      <c r="C2386" s="20" t="s">
        <v>4</v>
      </c>
      <c r="D2386" s="21" t="s">
        <v>5</v>
      </c>
      <c r="E2386" s="5"/>
      <c r="F2386" s="5"/>
      <c r="G2386" s="19"/>
      <c r="H2386" s="19"/>
      <c r="I2386" s="19"/>
      <c r="J2386" s="5"/>
      <c r="K2386" s="14"/>
      <c r="L2386" s="14"/>
      <c r="M2386" s="14"/>
      <c r="N2386" s="14"/>
      <c r="O2386" s="15"/>
      <c r="P2386" s="7"/>
      <c r="Q2386" s="8"/>
    </row>
    <row r="2387" spans="1:17" s="9" customFormat="1" x14ac:dyDescent="0.25">
      <c r="A2387" s="1"/>
      <c r="B2387" s="23"/>
      <c r="C2387" s="2"/>
      <c r="D2387" s="24"/>
      <c r="E2387" s="2"/>
      <c r="F2387" s="2"/>
      <c r="G2387" s="19"/>
      <c r="H2387" s="19"/>
      <c r="I2387" s="19"/>
      <c r="J2387" s="5"/>
      <c r="K2387" s="14"/>
      <c r="L2387" s="14"/>
      <c r="M2387" s="14"/>
      <c r="N2387" s="14"/>
      <c r="O2387" s="15"/>
      <c r="P2387" s="7"/>
      <c r="Q2387" s="8"/>
    </row>
    <row r="2388" spans="1:17" s="9" customFormat="1" ht="15.75" thickBot="1" x14ac:dyDescent="0.3">
      <c r="A2388" s="1"/>
      <c r="B2388" s="25" t="s">
        <v>6</v>
      </c>
      <c r="C2388" s="26"/>
      <c r="D2388" s="26"/>
      <c r="E2388" s="26"/>
      <c r="F2388" s="26"/>
      <c r="G2388" s="26"/>
      <c r="H2388" s="26"/>
      <c r="I2388" s="27"/>
      <c r="J2388" s="28"/>
      <c r="K2388" s="29"/>
      <c r="L2388" s="30"/>
      <c r="M2388" s="30"/>
      <c r="N2388" s="30"/>
      <c r="O2388" s="31"/>
      <c r="P2388" s="7"/>
      <c r="Q2388" s="8"/>
    </row>
    <row r="2389" spans="1:17" s="9" customFormat="1" ht="15.75" customHeight="1" thickTop="1" x14ac:dyDescent="0.25">
      <c r="A2389" s="1"/>
      <c r="B2389" s="32"/>
      <c r="C2389" s="33"/>
      <c r="D2389" s="34"/>
      <c r="E2389" s="34"/>
      <c r="F2389" s="34"/>
      <c r="G2389" s="34"/>
      <c r="H2389" s="35"/>
      <c r="I2389" s="36" t="s">
        <v>7</v>
      </c>
      <c r="J2389" s="37"/>
      <c r="K2389" s="38" t="s">
        <v>8</v>
      </c>
      <c r="L2389" s="39"/>
      <c r="M2389" s="39"/>
      <c r="N2389" s="39"/>
      <c r="O2389" s="40"/>
      <c r="P2389" s="7"/>
      <c r="Q2389" s="8"/>
    </row>
    <row r="2390" spans="1:17" s="9" customFormat="1" x14ac:dyDescent="0.25">
      <c r="A2390" s="1"/>
      <c r="B2390" s="41" t="s">
        <v>9</v>
      </c>
      <c r="C2390" s="42">
        <f>+'[1]PRESUPUESTO REFERENCIAL'!B1152</f>
        <v>1029</v>
      </c>
      <c r="D2390" s="43"/>
      <c r="E2390" s="41" t="s">
        <v>10</v>
      </c>
      <c r="F2390" s="44" t="str">
        <f>+'[1]PRESUPUESTO REFERENCIAL'!D1152</f>
        <v>u</v>
      </c>
      <c r="G2390" s="45"/>
      <c r="H2390" s="46" t="s">
        <v>11</v>
      </c>
      <c r="I2390" s="47">
        <v>2.4</v>
      </c>
      <c r="J2390" s="37"/>
      <c r="K2390" s="48"/>
      <c r="L2390" s="49"/>
      <c r="M2390" s="49"/>
      <c r="N2390" s="49"/>
      <c r="O2390" s="50"/>
      <c r="P2390" s="7"/>
      <c r="Q2390" s="8"/>
    </row>
    <row r="2391" spans="1:17" s="9" customFormat="1" ht="15.75" thickBot="1" x14ac:dyDescent="0.3">
      <c r="A2391" s="1"/>
      <c r="B2391" s="51" t="s">
        <v>12</v>
      </c>
      <c r="C2391" s="52" t="str">
        <f>+'[1]PRESUPUESTO REFERENCIAL'!C1152</f>
        <v>CAMARA IP BALA EXTERNAS - ALCANCE 60.00m</v>
      </c>
      <c r="D2391" s="53"/>
      <c r="E2391" s="53"/>
      <c r="F2391" s="53"/>
      <c r="G2391" s="53"/>
      <c r="H2391" s="53"/>
      <c r="I2391" s="54"/>
      <c r="J2391" s="28"/>
      <c r="K2391" s="55"/>
      <c r="L2391" s="56"/>
      <c r="M2391" s="56"/>
      <c r="N2391" s="56"/>
      <c r="O2391" s="57"/>
      <c r="P2391" s="7"/>
      <c r="Q2391" s="8"/>
    </row>
    <row r="2392" spans="1:17" s="9" customFormat="1" ht="16.5" customHeight="1" thickTop="1" thickBot="1" x14ac:dyDescent="0.3">
      <c r="A2392" s="1"/>
      <c r="B2392" s="58" t="s">
        <v>13</v>
      </c>
      <c r="C2392" s="59"/>
      <c r="D2392" s="59"/>
      <c r="E2392" s="59"/>
      <c r="F2392" s="59"/>
      <c r="G2392" s="59"/>
      <c r="H2392" s="59"/>
      <c r="I2392" s="59"/>
      <c r="J2392" s="60"/>
      <c r="K2392" s="61" t="s">
        <v>14</v>
      </c>
      <c r="L2392" s="61" t="s">
        <v>15</v>
      </c>
      <c r="M2392" s="61" t="s">
        <v>16</v>
      </c>
      <c r="N2392" s="61" t="s">
        <v>17</v>
      </c>
      <c r="O2392" s="61" t="s">
        <v>18</v>
      </c>
      <c r="P2392" s="7"/>
      <c r="Q2392" s="8"/>
    </row>
    <row r="2393" spans="1:17" s="9" customFormat="1" ht="22.5" thickTop="1" thickBot="1" x14ac:dyDescent="0.3">
      <c r="A2393" s="1"/>
      <c r="B2393" s="62" t="s">
        <v>19</v>
      </c>
      <c r="C2393" s="62"/>
      <c r="D2393" s="62"/>
      <c r="E2393" s="63" t="s">
        <v>20</v>
      </c>
      <c r="F2393" s="63" t="s">
        <v>21</v>
      </c>
      <c r="G2393" s="63" t="s">
        <v>22</v>
      </c>
      <c r="H2393" s="63" t="s">
        <v>23</v>
      </c>
      <c r="I2393" s="63" t="s">
        <v>24</v>
      </c>
      <c r="J2393" s="64"/>
      <c r="K2393" s="61"/>
      <c r="L2393" s="61"/>
      <c r="M2393" s="61"/>
      <c r="N2393" s="61"/>
      <c r="O2393" s="61"/>
      <c r="P2393" s="7">
        <f t="shared" ref="P2393" si="377">ROW(A2394)+65</f>
        <v>2459</v>
      </c>
      <c r="Q2393" s="8"/>
    </row>
    <row r="2394" spans="1:17" s="9" customFormat="1" ht="16.5" customHeight="1" thickTop="1" thickBot="1" x14ac:dyDescent="0.3">
      <c r="A2394" s="1" t="s">
        <v>25</v>
      </c>
      <c r="B2394" s="65" t="str">
        <f>INDEX([1]EQUIPOS!$A$3:$I$326,MATCH('APUS2 (1001 - 1053)'!A2394,[1]EQUIPOS!$A$3:$A$326,0),2)</f>
        <v>HERRAMIENTA MENOR (5% MO)</v>
      </c>
      <c r="C2394" s="66"/>
      <c r="D2394" s="67"/>
      <c r="E2394" s="68" t="s">
        <v>26</v>
      </c>
      <c r="F2394" s="68">
        <v>0.05</v>
      </c>
      <c r="G2394" s="68" t="s">
        <v>27</v>
      </c>
      <c r="H2394" s="68" t="s">
        <v>26</v>
      </c>
      <c r="I2394" s="69">
        <f>(I2423*5%)</f>
        <v>2.1623999999999999</v>
      </c>
      <c r="J2394" s="64"/>
      <c r="K2394" s="70">
        <f>((I2394*100%)/$I$2459)</f>
        <v>4.058174677170177E-3</v>
      </c>
      <c r="L2394" s="71">
        <f>INDEX([1]EQUIPOS!$A$3:$I$326,MATCH('APUS2 (1001 - 1053)'!A2394,[1]EQUIPOS!$A$3:$A$326,0),6)</f>
        <v>4292100117</v>
      </c>
      <c r="M2394" s="72" t="str">
        <f>INDEX([1]EQUIPOS!$A$3:$I$326,MATCH('APUS2 (1001 - 1053)'!A2394,[1]EQUIPOS!$A$3:$A$326,0),7)</f>
        <v>NP</v>
      </c>
      <c r="N2394" s="73">
        <f>INDEX([1]EQUIPOS!$A$3:$I$326,MATCH('APUS2 (1001 - 1053)'!A2394,[1]EQUIPOS!$A$3:$A$326,0),8)</f>
        <v>0</v>
      </c>
      <c r="O2394" s="74">
        <f>INDEX([1]EQUIPOS!$A$3:$I$326,MATCH('APUS2 (1001 - 1053)'!A2394,[1]EQUIPOS!$A$3:$A$326,0),9)</f>
        <v>0</v>
      </c>
      <c r="P2394" s="7">
        <f t="shared" ref="P2394:P2457" si="378">+P2393+1</f>
        <v>2460</v>
      </c>
      <c r="Q2394" s="8">
        <f t="shared" ref="Q2394" si="379">IF($A2394=0," ",$P2393)</f>
        <v>2459</v>
      </c>
    </row>
    <row r="2395" spans="1:17" s="9" customFormat="1" ht="16.5" customHeight="1" thickTop="1" thickBot="1" x14ac:dyDescent="0.3">
      <c r="A2395" s="1" t="s">
        <v>75</v>
      </c>
      <c r="B2395" s="75" t="str">
        <f>INDEX([1]EQUIPOS!$A$3:$I$326,MATCH('APUS2 (1001 - 1053)'!A2395,[1]EQUIPOS!$A$3:$A$326,0),2)</f>
        <v>HERRAMIENTA ESPECIAL</v>
      </c>
      <c r="C2395" s="76"/>
      <c r="D2395" s="77"/>
      <c r="E2395" s="78">
        <v>2</v>
      </c>
      <c r="F2395" s="79">
        <f>INDEX([1]EQUIPOS!$A$3:$I$326,MATCH('APUS2 (1001 - 1053)'!A2395,[1]EQUIPOS!$A$3:$A$326,0),5)</f>
        <v>0.3</v>
      </c>
      <c r="G2395" s="79">
        <f>+E2395*F2395</f>
        <v>0.6</v>
      </c>
      <c r="H2395" s="80">
        <f>I2390</f>
        <v>2.4</v>
      </c>
      <c r="I2395" s="81">
        <f>(G2395*H2395)</f>
        <v>1.44</v>
      </c>
      <c r="J2395" s="64"/>
      <c r="K2395" s="70">
        <f t="shared" ref="K2395:K2396" si="380">((I2395*100%)/$I$2459)</f>
        <v>2.7024470658180981E-3</v>
      </c>
      <c r="L2395" s="82">
        <f>INDEX([1]EQUIPOS!$A$3:$I$326,MATCH('APUS2 (1001 - 1053)'!A2395,[1]EQUIPOS!$A$3:$A$326,0),6)</f>
        <v>4299217233</v>
      </c>
      <c r="M2395" s="83" t="str">
        <f>INDEX([1]EQUIPOS!$A$3:$I$326,MATCH('APUS2 (1001 - 1053)'!A2395,[1]EQUIPOS!$A$3:$A$326,0),7)</f>
        <v>NP</v>
      </c>
      <c r="N2395" s="84">
        <f>INDEX([1]EQUIPOS!$A$3:$I$326,MATCH('APUS2 (1001 - 1053)'!A2395,[1]EQUIPOS!$A$3:$A$326,0),8)</f>
        <v>0</v>
      </c>
      <c r="O2395" s="85">
        <f>INDEX([1]EQUIPOS!$A$3:$I$326,MATCH('APUS2 (1001 - 1053)'!A2395,[1]EQUIPOS!$A$3:$A$326,0),9)</f>
        <v>0</v>
      </c>
      <c r="P2395" s="7">
        <f t="shared" si="378"/>
        <v>2461</v>
      </c>
      <c r="Q2395" s="8">
        <f t="shared" ref="Q2395" si="381">+$Q2394</f>
        <v>2459</v>
      </c>
    </row>
    <row r="2396" spans="1:17" s="9" customFormat="1" ht="16.5" thickTop="1" thickBot="1" x14ac:dyDescent="0.3">
      <c r="A2396" s="1" t="s">
        <v>76</v>
      </c>
      <c r="B2396" s="75" t="str">
        <f>INDEX([1]EQUIPOS!$A$3:$I$326,MATCH('APUS2 (1001 - 1053)'!A2396,[1]EQUIPOS!$A$3:$A$326,0),2)</f>
        <v>EQUIPO DE PROTECCION PERSONAL</v>
      </c>
      <c r="C2396" s="76"/>
      <c r="D2396" s="77"/>
      <c r="E2396" s="78">
        <v>5</v>
      </c>
      <c r="F2396" s="79">
        <f>INDEX([1]EQUIPOS!$A$3:$I$326,MATCH('APUS2 (1001 - 1053)'!A2396,[1]EQUIPOS!$A$3:$A$326,0),5)</f>
        <v>0.5</v>
      </c>
      <c r="G2396" s="79">
        <f t="shared" ref="G2396" si="382">+E2396*F2396</f>
        <v>2.5</v>
      </c>
      <c r="H2396" s="80">
        <f>I2390</f>
        <v>2.4</v>
      </c>
      <c r="I2396" s="81">
        <f>(G2396*H2396)</f>
        <v>6</v>
      </c>
      <c r="J2396" s="64"/>
      <c r="K2396" s="70">
        <f t="shared" si="380"/>
        <v>1.1260196107575409E-2</v>
      </c>
      <c r="L2396" s="82">
        <f>INDEX([1]EQUIPOS!$A$3:$I$326,MATCH('APUS2 (1001 - 1053)'!A2396,[1]EQUIPOS!$A$3:$A$326,0),6)</f>
        <v>4817001110</v>
      </c>
      <c r="M2396" s="83" t="str">
        <f>INDEX([1]EQUIPOS!$A$3:$I$326,MATCH('APUS2 (1001 - 1053)'!A2396,[1]EQUIPOS!$A$3:$A$326,0),7)</f>
        <v>NP</v>
      </c>
      <c r="N2396" s="84">
        <f>INDEX([1]EQUIPOS!$A$3:$I$326,MATCH('APUS2 (1001 - 1053)'!A2396,[1]EQUIPOS!$A$3:$A$326,0),8)</f>
        <v>0</v>
      </c>
      <c r="O2396" s="85">
        <f>INDEX([1]EQUIPOS!$A$3:$I$326,MATCH('APUS2 (1001 - 1053)'!A2396,[1]EQUIPOS!$A$3:$A$326,0),9)</f>
        <v>0</v>
      </c>
      <c r="P2396" s="7">
        <f t="shared" si="378"/>
        <v>2462</v>
      </c>
      <c r="Q2396" s="8"/>
    </row>
    <row r="2397" spans="1:17" s="9" customFormat="1" ht="16.5" thickTop="1" thickBot="1" x14ac:dyDescent="0.3">
      <c r="A2397" s="1"/>
      <c r="B2397" s="75"/>
      <c r="C2397" s="76"/>
      <c r="D2397" s="77"/>
      <c r="E2397" s="78"/>
      <c r="F2397" s="79"/>
      <c r="G2397" s="79"/>
      <c r="H2397" s="80"/>
      <c r="I2397" s="81"/>
      <c r="J2397" s="64"/>
      <c r="K2397" s="70"/>
      <c r="L2397" s="82"/>
      <c r="M2397" s="83"/>
      <c r="N2397" s="84"/>
      <c r="O2397" s="85"/>
      <c r="P2397" s="7">
        <f t="shared" si="378"/>
        <v>2463</v>
      </c>
      <c r="Q2397" s="8"/>
    </row>
    <row r="2398" spans="1:17" s="9" customFormat="1" ht="16.5" thickTop="1" thickBot="1" x14ac:dyDescent="0.3">
      <c r="A2398" s="1"/>
      <c r="B2398" s="75"/>
      <c r="C2398" s="76"/>
      <c r="D2398" s="77"/>
      <c r="E2398" s="78"/>
      <c r="F2398" s="79"/>
      <c r="G2398" s="79"/>
      <c r="H2398" s="80"/>
      <c r="I2398" s="81"/>
      <c r="J2398" s="64"/>
      <c r="K2398" s="70"/>
      <c r="L2398" s="82"/>
      <c r="M2398" s="83"/>
      <c r="N2398" s="84"/>
      <c r="O2398" s="85"/>
      <c r="P2398" s="7">
        <f t="shared" si="378"/>
        <v>2464</v>
      </c>
      <c r="Q2398" s="8"/>
    </row>
    <row r="2399" spans="1:17" s="9" customFormat="1" ht="16.5" thickTop="1" thickBot="1" x14ac:dyDescent="0.3">
      <c r="A2399" s="1"/>
      <c r="B2399" s="75"/>
      <c r="C2399" s="76"/>
      <c r="D2399" s="77"/>
      <c r="E2399" s="78"/>
      <c r="F2399" s="79"/>
      <c r="G2399" s="86"/>
      <c r="H2399" s="80"/>
      <c r="I2399" s="81"/>
      <c r="J2399" s="64"/>
      <c r="K2399" s="87"/>
      <c r="L2399" s="82"/>
      <c r="M2399" s="83"/>
      <c r="N2399" s="84"/>
      <c r="O2399" s="85"/>
      <c r="P2399" s="7">
        <f t="shared" si="378"/>
        <v>2465</v>
      </c>
      <c r="Q2399" s="8"/>
    </row>
    <row r="2400" spans="1:17" s="9" customFormat="1" ht="16.5" thickTop="1" thickBot="1" x14ac:dyDescent="0.3">
      <c r="A2400" s="1"/>
      <c r="B2400" s="75"/>
      <c r="C2400" s="76"/>
      <c r="D2400" s="77"/>
      <c r="E2400" s="78"/>
      <c r="F2400" s="79"/>
      <c r="G2400" s="86"/>
      <c r="H2400" s="80"/>
      <c r="I2400" s="81"/>
      <c r="J2400" s="64"/>
      <c r="K2400" s="87"/>
      <c r="L2400" s="82"/>
      <c r="M2400" s="83"/>
      <c r="N2400" s="84"/>
      <c r="O2400" s="85"/>
      <c r="P2400" s="7">
        <f t="shared" si="378"/>
        <v>2466</v>
      </c>
      <c r="Q2400" s="8"/>
    </row>
    <row r="2401" spans="1:17" s="9" customFormat="1" ht="16.5" thickTop="1" thickBot="1" x14ac:dyDescent="0.3">
      <c r="A2401" s="1"/>
      <c r="B2401" s="75"/>
      <c r="C2401" s="76"/>
      <c r="D2401" s="77"/>
      <c r="E2401" s="78"/>
      <c r="F2401" s="79"/>
      <c r="G2401" s="86"/>
      <c r="H2401" s="80"/>
      <c r="I2401" s="81"/>
      <c r="J2401" s="64"/>
      <c r="K2401" s="87"/>
      <c r="L2401" s="82"/>
      <c r="M2401" s="83"/>
      <c r="N2401" s="84"/>
      <c r="O2401" s="85"/>
      <c r="P2401" s="7">
        <f t="shared" si="378"/>
        <v>2467</v>
      </c>
      <c r="Q2401" s="8"/>
    </row>
    <row r="2402" spans="1:17" s="9" customFormat="1" ht="16.5" thickTop="1" thickBot="1" x14ac:dyDescent="0.3">
      <c r="A2402" s="1"/>
      <c r="B2402" s="75"/>
      <c r="C2402" s="76"/>
      <c r="D2402" s="77"/>
      <c r="E2402" s="78"/>
      <c r="F2402" s="79"/>
      <c r="G2402" s="86"/>
      <c r="H2402" s="80"/>
      <c r="I2402" s="81"/>
      <c r="J2402" s="64"/>
      <c r="K2402" s="87"/>
      <c r="L2402" s="82"/>
      <c r="M2402" s="83"/>
      <c r="N2402" s="84"/>
      <c r="O2402" s="85"/>
      <c r="P2402" s="7">
        <f t="shared" si="378"/>
        <v>2468</v>
      </c>
      <c r="Q2402" s="8"/>
    </row>
    <row r="2403" spans="1:17" s="9" customFormat="1" ht="16.5" thickTop="1" thickBot="1" x14ac:dyDescent="0.3">
      <c r="A2403" s="1"/>
      <c r="B2403" s="75"/>
      <c r="C2403" s="76"/>
      <c r="D2403" s="77"/>
      <c r="E2403" s="78"/>
      <c r="F2403" s="79"/>
      <c r="G2403" s="86"/>
      <c r="H2403" s="80"/>
      <c r="I2403" s="81"/>
      <c r="J2403" s="64"/>
      <c r="K2403" s="87"/>
      <c r="L2403" s="82"/>
      <c r="M2403" s="83"/>
      <c r="N2403" s="84"/>
      <c r="O2403" s="85"/>
      <c r="P2403" s="7">
        <f t="shared" si="378"/>
        <v>2469</v>
      </c>
      <c r="Q2403" s="8"/>
    </row>
    <row r="2404" spans="1:17" s="9" customFormat="1" ht="16.5" thickTop="1" thickBot="1" x14ac:dyDescent="0.3">
      <c r="A2404" s="1"/>
      <c r="B2404" s="75"/>
      <c r="C2404" s="76"/>
      <c r="D2404" s="77"/>
      <c r="E2404" s="78"/>
      <c r="F2404" s="79"/>
      <c r="G2404" s="86"/>
      <c r="H2404" s="80"/>
      <c r="I2404" s="81"/>
      <c r="J2404" s="64"/>
      <c r="K2404" s="87"/>
      <c r="L2404" s="82"/>
      <c r="M2404" s="83"/>
      <c r="N2404" s="84"/>
      <c r="O2404" s="85"/>
      <c r="P2404" s="7">
        <f t="shared" si="378"/>
        <v>2470</v>
      </c>
      <c r="Q2404" s="8"/>
    </row>
    <row r="2405" spans="1:17" s="9" customFormat="1" ht="16.5" thickTop="1" thickBot="1" x14ac:dyDescent="0.3">
      <c r="A2405" s="1"/>
      <c r="B2405" s="75"/>
      <c r="C2405" s="76"/>
      <c r="D2405" s="77"/>
      <c r="E2405" s="78"/>
      <c r="F2405" s="79"/>
      <c r="G2405" s="86"/>
      <c r="H2405" s="80"/>
      <c r="I2405" s="81"/>
      <c r="J2405" s="64"/>
      <c r="K2405" s="87"/>
      <c r="L2405" s="82"/>
      <c r="M2405" s="83"/>
      <c r="N2405" s="84"/>
      <c r="O2405" s="85"/>
      <c r="P2405" s="7">
        <f t="shared" si="378"/>
        <v>2471</v>
      </c>
      <c r="Q2405" s="8"/>
    </row>
    <row r="2406" spans="1:17" s="9" customFormat="1" ht="16.5" thickTop="1" thickBot="1" x14ac:dyDescent="0.3">
      <c r="A2406" s="1"/>
      <c r="B2406" s="88"/>
      <c r="C2406" s="89"/>
      <c r="D2406" s="90"/>
      <c r="E2406" s="91"/>
      <c r="F2406" s="92"/>
      <c r="G2406" s="93"/>
      <c r="H2406" s="94"/>
      <c r="I2406" s="95"/>
      <c r="J2406" s="64"/>
      <c r="K2406" s="96"/>
      <c r="L2406" s="97"/>
      <c r="M2406" s="98"/>
      <c r="N2406" s="99"/>
      <c r="O2406" s="100"/>
      <c r="P2406" s="7">
        <f t="shared" si="378"/>
        <v>2472</v>
      </c>
      <c r="Q2406" s="8"/>
    </row>
    <row r="2407" spans="1:17" s="9" customFormat="1" ht="16.5" thickTop="1" thickBot="1" x14ac:dyDescent="0.3">
      <c r="A2407" s="1"/>
      <c r="B2407" s="101"/>
      <c r="C2407" s="101"/>
      <c r="D2407" s="101"/>
      <c r="E2407" s="101"/>
      <c r="F2407" s="101"/>
      <c r="G2407" s="101"/>
      <c r="H2407" s="102" t="s">
        <v>29</v>
      </c>
      <c r="I2407" s="103">
        <f>SUM(I2394:I2406)</f>
        <v>9.6023999999999994</v>
      </c>
      <c r="J2407" s="104"/>
      <c r="K2407" s="105">
        <f>SUM(K2394:K2406)</f>
        <v>1.8020817850563683E-2</v>
      </c>
      <c r="L2407" s="106"/>
      <c r="M2407" s="107"/>
      <c r="N2407" s="108"/>
      <c r="O2407" s="105">
        <f>SUM(O2394:O2406)</f>
        <v>0</v>
      </c>
      <c r="P2407" s="7">
        <f t="shared" si="378"/>
        <v>2473</v>
      </c>
      <c r="Q2407" s="8"/>
    </row>
    <row r="2408" spans="1:17" s="9" customFormat="1" ht="16.5" customHeight="1" thickTop="1" thickBot="1" x14ac:dyDescent="0.3">
      <c r="A2408" s="1"/>
      <c r="B2408" s="58" t="s">
        <v>30</v>
      </c>
      <c r="C2408" s="109"/>
      <c r="D2408" s="109"/>
      <c r="E2408" s="109"/>
      <c r="F2408" s="109"/>
      <c r="G2408" s="109"/>
      <c r="H2408" s="110"/>
      <c r="I2408" s="111"/>
      <c r="J2408" s="60"/>
      <c r="K2408" s="61" t="s">
        <v>14</v>
      </c>
      <c r="L2408" s="61" t="s">
        <v>15</v>
      </c>
      <c r="M2408" s="61" t="s">
        <v>16</v>
      </c>
      <c r="N2408" s="61" t="s">
        <v>17</v>
      </c>
      <c r="O2408" s="61" t="s">
        <v>18</v>
      </c>
      <c r="P2408" s="7">
        <f t="shared" si="378"/>
        <v>2474</v>
      </c>
      <c r="Q2408" s="8"/>
    </row>
    <row r="2409" spans="1:17" s="9" customFormat="1" ht="22.5" customHeight="1" thickTop="1" thickBot="1" x14ac:dyDescent="0.3">
      <c r="A2409" s="1"/>
      <c r="B2409" s="112" t="s">
        <v>31</v>
      </c>
      <c r="C2409" s="113"/>
      <c r="D2409" s="114"/>
      <c r="E2409" s="115" t="s">
        <v>20</v>
      </c>
      <c r="F2409" s="115" t="s">
        <v>32</v>
      </c>
      <c r="G2409" s="63" t="s">
        <v>33</v>
      </c>
      <c r="H2409" s="116" t="s">
        <v>23</v>
      </c>
      <c r="I2409" s="116" t="s">
        <v>34</v>
      </c>
      <c r="J2409" s="28"/>
      <c r="K2409" s="61"/>
      <c r="L2409" s="61"/>
      <c r="M2409" s="61"/>
      <c r="N2409" s="61"/>
      <c r="O2409" s="61"/>
      <c r="P2409" s="7">
        <f t="shared" si="378"/>
        <v>2475</v>
      </c>
      <c r="Q2409" s="8"/>
    </row>
    <row r="2410" spans="1:17" s="9" customFormat="1" ht="16.5" customHeight="1" thickTop="1" thickBot="1" x14ac:dyDescent="0.3">
      <c r="A2410" s="1" t="s">
        <v>38</v>
      </c>
      <c r="B2410" s="65" t="str">
        <f>INDEX([1]SUELDOS!$B$3:$O$294,MATCH('APUS2 (1001 - 1053)'!A2410,[1]SUELDOS!$B$3:$B$294,0),2)</f>
        <v>PEON</v>
      </c>
      <c r="C2410" s="66"/>
      <c r="D2410" s="67"/>
      <c r="E2410" s="68">
        <v>1</v>
      </c>
      <c r="F2410" s="68">
        <f>INDEX([1]SUELDOS!$B$3:$O$294,MATCH('APUS2 (1001 - 1053)'!A2410,[1]SUELDOS!$B$3:$B$294,0),10)</f>
        <v>4.2300000000000004</v>
      </c>
      <c r="G2410" s="79">
        <f t="shared" ref="G2410:G2413" si="383">+E2410*F2410</f>
        <v>4.2300000000000004</v>
      </c>
      <c r="H2410" s="69">
        <f>I2390</f>
        <v>2.4</v>
      </c>
      <c r="I2410" s="81">
        <f t="shared" ref="I2410:I2413" si="384">(G2410*H2410)</f>
        <v>10.152000000000001</v>
      </c>
      <c r="J2410" s="64"/>
      <c r="K2410" s="70">
        <f t="shared" ref="K2410:K2413" si="385">((I2410*100%)/$I$2459)</f>
        <v>1.9052251814017592E-2</v>
      </c>
      <c r="L2410" s="117">
        <f>INDEX([1]SUELDOS!$B$3:$O$294,MATCH('APUS2 (1001 - 1053)'!A2410,[1]SUELDOS!$B$3:$B$294,0),11)</f>
        <v>851230012</v>
      </c>
      <c r="M2410" s="118" t="str">
        <f>INDEX([1]SUELDOS!$B$3:$O$294,MATCH('APUS2 (1001 - 1053)'!A2410,[1]SUELDOS!$B$3:$B$294,0),12)</f>
        <v>NP</v>
      </c>
      <c r="N2410" s="119">
        <f>INDEX([1]SUELDOS!$B$3:$O$294,MATCH('APUS2 (1001 - 1053)'!A2410,[1]SUELDOS!$B$3:$B$294,0),13)</f>
        <v>0</v>
      </c>
      <c r="O2410" s="120">
        <f>INDEX([1]SUELDOS!$B$3:$O$294,MATCH('APUS2 (1001 - 1053)'!A2410,[1]SUELDOS!$B$3:$B$294,0),14)</f>
        <v>0</v>
      </c>
      <c r="P2410" s="7">
        <f t="shared" si="378"/>
        <v>2476</v>
      </c>
      <c r="Q2410" s="8">
        <f t="shared" ref="Q2410" si="386">+Q2394</f>
        <v>2459</v>
      </c>
    </row>
    <row r="2411" spans="1:17" s="9" customFormat="1" ht="16.5" customHeight="1" thickTop="1" thickBot="1" x14ac:dyDescent="0.3">
      <c r="A2411" s="1" t="s">
        <v>35</v>
      </c>
      <c r="B2411" s="75" t="str">
        <f>INDEX([1]SUELDOS!$B$3:$O$294,MATCH('APUS2 (1001 - 1053)'!A2411,[1]SUELDOS!$B$3:$B$294,0),2)</f>
        <v xml:space="preserve">ELECTRICISTA O INSTALADOR DE REVESTIMIENTO EN GENERAL </v>
      </c>
      <c r="C2411" s="76"/>
      <c r="D2411" s="77"/>
      <c r="E2411" s="79">
        <v>1</v>
      </c>
      <c r="F2411" s="79">
        <f>INDEX([1]SUELDOS!$B$3:$O$294,MATCH('APUS2 (1001 - 1053)'!A2411,[1]SUELDOS!$B$3:$B$294,0),10)</f>
        <v>4.28</v>
      </c>
      <c r="G2411" s="79">
        <f t="shared" si="383"/>
        <v>4.28</v>
      </c>
      <c r="H2411" s="80">
        <f>I2390</f>
        <v>2.4</v>
      </c>
      <c r="I2411" s="81">
        <f t="shared" si="384"/>
        <v>10.272</v>
      </c>
      <c r="J2411" s="64"/>
      <c r="K2411" s="70">
        <f t="shared" si="385"/>
        <v>1.92774557361691E-2</v>
      </c>
      <c r="L2411" s="82">
        <f>INDEX([1]SUELDOS!$B$3:$O$294,MATCH('APUS2 (1001 - 1053)'!A2411,[1]SUELDOS!$B$3:$B$294,0),11)</f>
        <v>546110012</v>
      </c>
      <c r="M2411" s="82" t="str">
        <f>INDEX([1]SUELDOS!$B$3:$O$294,MATCH('APUS2 (1001 - 1053)'!A2411,[1]SUELDOS!$B$3:$B$294,0),12)</f>
        <v>NP</v>
      </c>
      <c r="N2411" s="121">
        <f>INDEX([1]SUELDOS!$B$3:$O$294,MATCH('APUS2 (1001 - 1053)'!A2411,[1]SUELDOS!$B$3:$B$294,0),13)</f>
        <v>0</v>
      </c>
      <c r="O2411" s="85">
        <f>INDEX([1]SUELDOS!$B$3:$O$294,MATCH('APUS2 (1001 - 1053)'!A2411,[1]SUELDOS!$B$3:$B$294,0),14)</f>
        <v>0</v>
      </c>
      <c r="P2411" s="7">
        <f t="shared" si="378"/>
        <v>2477</v>
      </c>
      <c r="Q2411" s="8"/>
    </row>
    <row r="2412" spans="1:17" s="9" customFormat="1" ht="16.5" customHeight="1" thickTop="1" thickBot="1" x14ac:dyDescent="0.3">
      <c r="A2412" s="1" t="s">
        <v>36</v>
      </c>
      <c r="B2412" s="75" t="str">
        <f>INDEX([1]SUELDOS!$B$3:$O$294,MATCH('APUS2 (1001 - 1053)'!A2412,[1]SUELDOS!$B$3:$B$294,0),2)</f>
        <v>MAESTRO ELECTRICO/LINIERO/SUBESTACIONES</v>
      </c>
      <c r="C2412" s="76"/>
      <c r="D2412" s="77"/>
      <c r="E2412" s="79">
        <v>1</v>
      </c>
      <c r="F2412" s="79">
        <f>INDEX([1]SUELDOS!$B$3:$O$294,MATCH('APUS2 (1001 - 1053)'!A2412,[1]SUELDOS!$B$3:$B$294,0),10)</f>
        <v>4.75</v>
      </c>
      <c r="G2412" s="79">
        <f t="shared" si="383"/>
        <v>4.75</v>
      </c>
      <c r="H2412" s="80">
        <f>I2390</f>
        <v>2.4</v>
      </c>
      <c r="I2412" s="81">
        <f t="shared" si="384"/>
        <v>11.4</v>
      </c>
      <c r="J2412" s="64"/>
      <c r="K2412" s="70">
        <f t="shared" si="385"/>
        <v>2.1394372604393277E-2</v>
      </c>
      <c r="L2412" s="82">
        <f>INDEX([1]SUELDOS!$B$3:$O$294,MATCH('APUS2 (1001 - 1053)'!A2412,[1]SUELDOS!$B$3:$B$294,0),11)</f>
        <v>851230012</v>
      </c>
      <c r="M2412" s="82" t="str">
        <f>INDEX([1]SUELDOS!$B$3:$O$294,MATCH('APUS2 (1001 - 1053)'!A2412,[1]SUELDOS!$B$3:$B$294,0),12)</f>
        <v>NP</v>
      </c>
      <c r="N2412" s="121">
        <f>INDEX([1]SUELDOS!$B$3:$O$294,MATCH('APUS2 (1001 - 1053)'!A2412,[1]SUELDOS!$B$3:$B$294,0),13)</f>
        <v>0</v>
      </c>
      <c r="O2412" s="85">
        <f>INDEX([1]SUELDOS!$B$3:$O$294,MATCH('APUS2 (1001 - 1053)'!A2412,[1]SUELDOS!$B$3:$B$294,0),14)</f>
        <v>0</v>
      </c>
      <c r="P2412" s="7">
        <f t="shared" si="378"/>
        <v>2478</v>
      </c>
      <c r="Q2412" s="8"/>
    </row>
    <row r="2413" spans="1:17" s="9" customFormat="1" ht="16.5" thickTop="1" thickBot="1" x14ac:dyDescent="0.3">
      <c r="A2413" s="1" t="s">
        <v>37</v>
      </c>
      <c r="B2413" s="75" t="str">
        <f>INDEX([1]SUELDOS!$B$3:$O$294,MATCH('APUS2 (1001 - 1053)'!A2413,[1]SUELDOS!$B$3:$B$294,0),2)</f>
        <v>SUPERVISOR ELECTRICO GENERAL / SUPERVISOR SANITARIO GENERAL</v>
      </c>
      <c r="C2413" s="76"/>
      <c r="D2413" s="77"/>
      <c r="E2413" s="79">
        <v>1</v>
      </c>
      <c r="F2413" s="79">
        <f>INDEX([1]SUELDOS!$B$3:$O$294,MATCH('APUS2 (1001 - 1053)'!A2413,[1]SUELDOS!$B$3:$B$294,0),10)</f>
        <v>4.76</v>
      </c>
      <c r="G2413" s="79">
        <f t="shared" si="383"/>
        <v>4.76</v>
      </c>
      <c r="H2413" s="80">
        <f>I2390</f>
        <v>2.4</v>
      </c>
      <c r="I2413" s="81">
        <f t="shared" si="384"/>
        <v>11.423999999999999</v>
      </c>
      <c r="J2413" s="64"/>
      <c r="K2413" s="70">
        <f t="shared" si="385"/>
        <v>2.1439413388823578E-2</v>
      </c>
      <c r="L2413" s="82">
        <f>INDEX([1]SUELDOS!$B$3:$O$294,MATCH('APUS2 (1001 - 1053)'!A2413,[1]SUELDOS!$B$3:$B$294,0),11)</f>
        <v>851230012</v>
      </c>
      <c r="M2413" s="82" t="str">
        <f>INDEX([1]SUELDOS!$B$3:$O$294,MATCH('APUS2 (1001 - 1053)'!A2413,[1]SUELDOS!$B$3:$B$294,0),12)</f>
        <v>NP</v>
      </c>
      <c r="N2413" s="121">
        <f>INDEX([1]SUELDOS!$B$3:$O$294,MATCH('APUS2 (1001 - 1053)'!A2413,[1]SUELDOS!$B$3:$B$294,0),13)</f>
        <v>0</v>
      </c>
      <c r="O2413" s="85">
        <f>INDEX([1]SUELDOS!$B$3:$O$294,MATCH('APUS2 (1001 - 1053)'!A2413,[1]SUELDOS!$B$3:$B$294,0),14)</f>
        <v>0</v>
      </c>
      <c r="P2413" s="7">
        <f t="shared" si="378"/>
        <v>2479</v>
      </c>
      <c r="Q2413" s="8"/>
    </row>
    <row r="2414" spans="1:17" s="9" customFormat="1" ht="16.5" thickTop="1" thickBot="1" x14ac:dyDescent="0.3">
      <c r="A2414" s="1"/>
      <c r="B2414" s="75"/>
      <c r="C2414" s="76"/>
      <c r="D2414" s="77"/>
      <c r="E2414" s="79"/>
      <c r="F2414" s="79"/>
      <c r="G2414" s="79"/>
      <c r="H2414" s="80"/>
      <c r="I2414" s="81"/>
      <c r="J2414" s="64"/>
      <c r="K2414" s="70"/>
      <c r="L2414" s="82"/>
      <c r="M2414" s="82"/>
      <c r="N2414" s="121"/>
      <c r="O2414" s="85"/>
      <c r="P2414" s="7">
        <f t="shared" si="378"/>
        <v>2480</v>
      </c>
      <c r="Q2414" s="8"/>
    </row>
    <row r="2415" spans="1:17" s="9" customFormat="1" ht="16.5" thickTop="1" thickBot="1" x14ac:dyDescent="0.3">
      <c r="A2415" s="1"/>
      <c r="B2415" s="75"/>
      <c r="C2415" s="76"/>
      <c r="D2415" s="77"/>
      <c r="E2415" s="79"/>
      <c r="F2415" s="79"/>
      <c r="G2415" s="79"/>
      <c r="H2415" s="80"/>
      <c r="I2415" s="81"/>
      <c r="J2415" s="64"/>
      <c r="K2415" s="70"/>
      <c r="L2415" s="82"/>
      <c r="M2415" s="82"/>
      <c r="N2415" s="121"/>
      <c r="O2415" s="85"/>
      <c r="P2415" s="7">
        <f t="shared" si="378"/>
        <v>2481</v>
      </c>
      <c r="Q2415" s="8"/>
    </row>
    <row r="2416" spans="1:17" s="9" customFormat="1" ht="16.5" thickTop="1" thickBot="1" x14ac:dyDescent="0.3">
      <c r="A2416" s="1"/>
      <c r="B2416" s="75"/>
      <c r="C2416" s="76"/>
      <c r="D2416" s="77"/>
      <c r="E2416" s="78"/>
      <c r="F2416" s="79"/>
      <c r="G2416" s="79"/>
      <c r="H2416" s="80"/>
      <c r="I2416" s="81"/>
      <c r="J2416" s="64"/>
      <c r="K2416" s="70"/>
      <c r="L2416" s="82"/>
      <c r="M2416" s="82"/>
      <c r="N2416" s="121"/>
      <c r="O2416" s="85"/>
      <c r="P2416" s="7">
        <f t="shared" si="378"/>
        <v>2482</v>
      </c>
      <c r="Q2416" s="8"/>
    </row>
    <row r="2417" spans="1:17" s="9" customFormat="1" ht="16.5" thickTop="1" thickBot="1" x14ac:dyDescent="0.3">
      <c r="A2417" s="1"/>
      <c r="B2417" s="75"/>
      <c r="C2417" s="76"/>
      <c r="D2417" s="77"/>
      <c r="E2417" s="78"/>
      <c r="F2417" s="79"/>
      <c r="G2417" s="79"/>
      <c r="H2417" s="80"/>
      <c r="I2417" s="81"/>
      <c r="J2417" s="64"/>
      <c r="K2417" s="87"/>
      <c r="L2417" s="82"/>
      <c r="M2417" s="82"/>
      <c r="N2417" s="121"/>
      <c r="O2417" s="85"/>
      <c r="P2417" s="7">
        <f t="shared" si="378"/>
        <v>2483</v>
      </c>
      <c r="Q2417" s="8"/>
    </row>
    <row r="2418" spans="1:17" s="9" customFormat="1" ht="16.5" thickTop="1" thickBot="1" x14ac:dyDescent="0.3">
      <c r="A2418" s="1"/>
      <c r="B2418" s="75"/>
      <c r="C2418" s="76"/>
      <c r="D2418" s="77"/>
      <c r="E2418" s="78"/>
      <c r="F2418" s="79"/>
      <c r="G2418" s="79"/>
      <c r="H2418" s="80"/>
      <c r="I2418" s="81"/>
      <c r="J2418" s="64"/>
      <c r="K2418" s="87"/>
      <c r="L2418" s="82"/>
      <c r="M2418" s="82"/>
      <c r="N2418" s="121"/>
      <c r="O2418" s="85"/>
      <c r="P2418" s="7">
        <f t="shared" si="378"/>
        <v>2484</v>
      </c>
      <c r="Q2418" s="8"/>
    </row>
    <row r="2419" spans="1:17" s="9" customFormat="1" ht="16.5" thickTop="1" thickBot="1" x14ac:dyDescent="0.3">
      <c r="A2419" s="1"/>
      <c r="B2419" s="75"/>
      <c r="C2419" s="76"/>
      <c r="D2419" s="77"/>
      <c r="E2419" s="78"/>
      <c r="F2419" s="79"/>
      <c r="G2419" s="79"/>
      <c r="H2419" s="80"/>
      <c r="I2419" s="81"/>
      <c r="J2419" s="64"/>
      <c r="K2419" s="87"/>
      <c r="L2419" s="82"/>
      <c r="M2419" s="82"/>
      <c r="N2419" s="121"/>
      <c r="O2419" s="85"/>
      <c r="P2419" s="7">
        <f t="shared" si="378"/>
        <v>2485</v>
      </c>
      <c r="Q2419" s="8"/>
    </row>
    <row r="2420" spans="1:17" s="9" customFormat="1" ht="16.5" thickTop="1" thickBot="1" x14ac:dyDescent="0.3">
      <c r="A2420" s="1"/>
      <c r="B2420" s="75"/>
      <c r="C2420" s="76"/>
      <c r="D2420" s="77"/>
      <c r="E2420" s="78"/>
      <c r="F2420" s="79"/>
      <c r="G2420" s="79"/>
      <c r="H2420" s="80"/>
      <c r="I2420" s="81"/>
      <c r="J2420" s="64"/>
      <c r="K2420" s="87"/>
      <c r="L2420" s="82"/>
      <c r="M2420" s="82"/>
      <c r="N2420" s="121"/>
      <c r="O2420" s="85"/>
      <c r="P2420" s="7">
        <f t="shared" si="378"/>
        <v>2486</v>
      </c>
      <c r="Q2420" s="8"/>
    </row>
    <row r="2421" spans="1:17" s="9" customFormat="1" ht="16.5" thickTop="1" thickBot="1" x14ac:dyDescent="0.3">
      <c r="A2421" s="1"/>
      <c r="B2421" s="75"/>
      <c r="C2421" s="76"/>
      <c r="D2421" s="77"/>
      <c r="E2421" s="78"/>
      <c r="F2421" s="79"/>
      <c r="G2421" s="79"/>
      <c r="H2421" s="80"/>
      <c r="I2421" s="81"/>
      <c r="J2421" s="64"/>
      <c r="K2421" s="87"/>
      <c r="L2421" s="82"/>
      <c r="M2421" s="82"/>
      <c r="N2421" s="121"/>
      <c r="O2421" s="85"/>
      <c r="P2421" s="7">
        <f t="shared" si="378"/>
        <v>2487</v>
      </c>
      <c r="Q2421" s="8"/>
    </row>
    <row r="2422" spans="1:17" s="9" customFormat="1" ht="16.5" thickTop="1" thickBot="1" x14ac:dyDescent="0.3">
      <c r="A2422" s="1"/>
      <c r="B2422" s="122" t="s">
        <v>26</v>
      </c>
      <c r="C2422" s="123"/>
      <c r="D2422" s="124"/>
      <c r="E2422" s="91" t="s">
        <v>26</v>
      </c>
      <c r="F2422" s="125" t="s">
        <v>26</v>
      </c>
      <c r="G2422" s="126" t="s">
        <v>26</v>
      </c>
      <c r="H2422" s="94" t="s">
        <v>26</v>
      </c>
      <c r="I2422" s="127" t="s">
        <v>26</v>
      </c>
      <c r="J2422" s="64"/>
      <c r="K2422" s="96" t="s">
        <v>26</v>
      </c>
      <c r="L2422" s="97" t="s">
        <v>26</v>
      </c>
      <c r="M2422" s="98" t="s">
        <v>26</v>
      </c>
      <c r="N2422" s="99" t="s">
        <v>26</v>
      </c>
      <c r="O2422" s="100" t="s">
        <v>26</v>
      </c>
      <c r="P2422" s="7">
        <f t="shared" si="378"/>
        <v>2488</v>
      </c>
      <c r="Q2422" s="8"/>
    </row>
    <row r="2423" spans="1:17" s="9" customFormat="1" ht="16.5" thickTop="1" thickBot="1" x14ac:dyDescent="0.3">
      <c r="A2423" s="1"/>
      <c r="B2423" s="101"/>
      <c r="C2423" s="101"/>
      <c r="D2423" s="101"/>
      <c r="E2423" s="101"/>
      <c r="F2423" s="101"/>
      <c r="G2423" s="101"/>
      <c r="H2423" s="128" t="s">
        <v>39</v>
      </c>
      <c r="I2423" s="103">
        <f>SUM(I2410:I2422)</f>
        <v>43.247999999999998</v>
      </c>
      <c r="J2423" s="104"/>
      <c r="K2423" s="105">
        <f>SUM(K2410:K2422)</f>
        <v>8.1163493543403548E-2</v>
      </c>
      <c r="L2423" s="106"/>
      <c r="M2423" s="107"/>
      <c r="N2423" s="108"/>
      <c r="O2423" s="105">
        <f>SUM(O2410:O2422)</f>
        <v>0</v>
      </c>
      <c r="P2423" s="7">
        <f t="shared" si="378"/>
        <v>2489</v>
      </c>
      <c r="Q2423" s="8"/>
    </row>
    <row r="2424" spans="1:17" s="9" customFormat="1" ht="16.5" customHeight="1" thickTop="1" thickBot="1" x14ac:dyDescent="0.3">
      <c r="A2424" s="1"/>
      <c r="B2424" s="58" t="s">
        <v>40</v>
      </c>
      <c r="C2424" s="109"/>
      <c r="D2424" s="109"/>
      <c r="E2424" s="109"/>
      <c r="F2424" s="109"/>
      <c r="G2424" s="109"/>
      <c r="H2424" s="110"/>
      <c r="I2424" s="111"/>
      <c r="J2424" s="60"/>
      <c r="K2424" s="61" t="s">
        <v>14</v>
      </c>
      <c r="L2424" s="61" t="s">
        <v>15</v>
      </c>
      <c r="M2424" s="61" t="s">
        <v>16</v>
      </c>
      <c r="N2424" s="61" t="s">
        <v>17</v>
      </c>
      <c r="O2424" s="61" t="s">
        <v>18</v>
      </c>
      <c r="P2424" s="7">
        <f t="shared" si="378"/>
        <v>2490</v>
      </c>
      <c r="Q2424" s="8"/>
    </row>
    <row r="2425" spans="1:17" s="9" customFormat="1" ht="22.5" thickTop="1" thickBot="1" x14ac:dyDescent="0.3">
      <c r="A2425" s="1"/>
      <c r="B2425" s="112" t="s">
        <v>41</v>
      </c>
      <c r="C2425" s="113"/>
      <c r="D2425" s="113"/>
      <c r="E2425" s="114"/>
      <c r="F2425" s="63" t="s">
        <v>42</v>
      </c>
      <c r="G2425" s="63" t="s">
        <v>20</v>
      </c>
      <c r="H2425" s="63" t="s">
        <v>34</v>
      </c>
      <c r="I2425" s="63" t="s">
        <v>24</v>
      </c>
      <c r="J2425" s="28"/>
      <c r="K2425" s="61"/>
      <c r="L2425" s="61"/>
      <c r="M2425" s="61"/>
      <c r="N2425" s="61"/>
      <c r="O2425" s="61"/>
      <c r="P2425" s="7">
        <f t="shared" si="378"/>
        <v>2491</v>
      </c>
      <c r="Q2425" s="8"/>
    </row>
    <row r="2426" spans="1:17" s="9" customFormat="1" ht="15.75" customHeight="1" thickTop="1" x14ac:dyDescent="0.25">
      <c r="A2426" s="1" t="s">
        <v>126</v>
      </c>
      <c r="B2426" s="129" t="str">
        <f>INDEX('[1]MATERIAL-TRANSPORTE'!$A$3:$K$1016,MATCH('APUS2 (1001 - 1053)'!A2426,'[1]MATERIAL-TRANSPORTE'!$A$3:$A$1016,0),2)</f>
        <v>CAMARA IP BALA EXTERNAS</v>
      </c>
      <c r="C2426" s="130"/>
      <c r="D2426" s="130"/>
      <c r="E2426" s="131"/>
      <c r="F2426" s="132" t="str">
        <f>INDEX('[1]MATERIAL-TRANSPORTE'!$A$3:$K$1016,MATCH('APUS2 (1001 - 1053)'!A2426,'[1]MATERIAL-TRANSPORTE'!$A$3:$A$1016,0),6)</f>
        <v>u</v>
      </c>
      <c r="G2426" s="80">
        <v>1</v>
      </c>
      <c r="H2426" s="80">
        <f>INDEX('[1]MATERIAL-TRANSPORTE'!$A$3:$K$1016,MATCH('APUS2 (1001 - 1053)'!A2426,'[1]MATERIAL-TRANSPORTE'!$A$3:$A$1016,0),7)</f>
        <v>480</v>
      </c>
      <c r="I2426" s="81">
        <f>(G2426*H2426)</f>
        <v>480</v>
      </c>
      <c r="J2426" s="64"/>
      <c r="K2426" s="70">
        <f>((I2426*100%)/$I$2459)</f>
        <v>0.90081568860603267</v>
      </c>
      <c r="L2426" s="82" t="str">
        <f>INDEX('[1]MATERIAL-TRANSPORTE'!$A$3:$K$1016,MATCH('APUS2 (1001 - 1053)'!A2426,'[1]MATERIAL-TRANSPORTE'!$A$3:$A$1016,0),8)</f>
        <v>482650311</v>
      </c>
      <c r="M2426" s="83" t="str">
        <f>INDEX('[1]MATERIAL-TRANSPORTE'!$A$3:$K$1016,MATCH('APUS2 (1001 - 1053)'!A2426,'[1]MATERIAL-TRANSPORTE'!$A$3:$A$1016,0),9)</f>
        <v>NP</v>
      </c>
      <c r="N2426" s="84">
        <f>INDEX('[1]MATERIAL-TRANSPORTE'!$A$3:$K$1016,MATCH('APUS2 (1001 - 1053)'!A2426,'[1]MATERIAL-TRANSPORTE'!$A$3:$A$1016,0),10)</f>
        <v>0</v>
      </c>
      <c r="O2426" s="85">
        <f>INDEX('[1]MATERIAL-TRANSPORTE'!$A$3:$K$1016,MATCH('APUS2 (1001 - 1053)'!A2426,'[1]MATERIAL-TRANSPORTE'!$A$3:$A$1016,0),11)</f>
        <v>0</v>
      </c>
      <c r="P2426" s="7">
        <f t="shared" si="378"/>
        <v>2492</v>
      </c>
      <c r="Q2426" s="8">
        <f t="shared" ref="Q2426" si="387">+Q2410</f>
        <v>2459</v>
      </c>
    </row>
    <row r="2427" spans="1:17" s="9" customFormat="1" x14ac:dyDescent="0.25">
      <c r="A2427" s="1"/>
      <c r="B2427" s="129"/>
      <c r="C2427" s="130"/>
      <c r="D2427" s="130"/>
      <c r="E2427" s="131"/>
      <c r="F2427" s="132"/>
      <c r="G2427" s="80"/>
      <c r="H2427" s="80"/>
      <c r="I2427" s="81"/>
      <c r="J2427" s="64"/>
      <c r="K2427" s="87"/>
      <c r="L2427" s="82"/>
      <c r="M2427" s="83"/>
      <c r="N2427" s="84"/>
      <c r="O2427" s="85"/>
      <c r="P2427" s="7">
        <f t="shared" si="378"/>
        <v>2493</v>
      </c>
      <c r="Q2427" s="8"/>
    </row>
    <row r="2428" spans="1:17" s="9" customFormat="1" x14ac:dyDescent="0.25">
      <c r="A2428" s="1"/>
      <c r="B2428" s="129"/>
      <c r="C2428" s="130"/>
      <c r="D2428" s="130"/>
      <c r="E2428" s="131"/>
      <c r="F2428" s="132"/>
      <c r="G2428" s="80"/>
      <c r="H2428" s="80"/>
      <c r="I2428" s="81"/>
      <c r="J2428" s="64"/>
      <c r="K2428" s="87"/>
      <c r="L2428" s="82"/>
      <c r="M2428" s="83"/>
      <c r="N2428" s="84"/>
      <c r="O2428" s="85"/>
      <c r="P2428" s="7">
        <f t="shared" si="378"/>
        <v>2494</v>
      </c>
      <c r="Q2428" s="8"/>
    </row>
    <row r="2429" spans="1:17" s="9" customFormat="1" x14ac:dyDescent="0.25">
      <c r="A2429" s="1"/>
      <c r="B2429" s="129"/>
      <c r="C2429" s="130"/>
      <c r="D2429" s="130"/>
      <c r="E2429" s="131"/>
      <c r="F2429" s="132"/>
      <c r="G2429" s="80"/>
      <c r="H2429" s="80"/>
      <c r="I2429" s="81"/>
      <c r="J2429" s="64"/>
      <c r="K2429" s="87"/>
      <c r="L2429" s="82"/>
      <c r="M2429" s="83"/>
      <c r="N2429" s="84"/>
      <c r="O2429" s="85"/>
      <c r="P2429" s="7">
        <f t="shared" si="378"/>
        <v>2495</v>
      </c>
      <c r="Q2429" s="8"/>
    </row>
    <row r="2430" spans="1:17" s="9" customFormat="1" x14ac:dyDescent="0.25">
      <c r="A2430" s="1"/>
      <c r="B2430" s="129"/>
      <c r="C2430" s="130"/>
      <c r="D2430" s="130"/>
      <c r="E2430" s="131"/>
      <c r="F2430" s="132"/>
      <c r="G2430" s="80"/>
      <c r="H2430" s="80"/>
      <c r="I2430" s="81"/>
      <c r="J2430" s="64"/>
      <c r="K2430" s="87"/>
      <c r="L2430" s="82"/>
      <c r="M2430" s="83"/>
      <c r="N2430" s="84"/>
      <c r="O2430" s="85"/>
      <c r="P2430" s="7">
        <f t="shared" si="378"/>
        <v>2496</v>
      </c>
      <c r="Q2430" s="8"/>
    </row>
    <row r="2431" spans="1:17" s="9" customFormat="1" x14ac:dyDescent="0.25">
      <c r="A2431" s="1"/>
      <c r="B2431" s="129"/>
      <c r="C2431" s="130"/>
      <c r="D2431" s="130"/>
      <c r="E2431" s="131"/>
      <c r="F2431" s="132"/>
      <c r="G2431" s="80"/>
      <c r="H2431" s="80"/>
      <c r="I2431" s="81"/>
      <c r="J2431" s="64"/>
      <c r="K2431" s="87"/>
      <c r="L2431" s="82"/>
      <c r="M2431" s="83"/>
      <c r="N2431" s="84"/>
      <c r="O2431" s="85"/>
      <c r="P2431" s="7">
        <f t="shared" si="378"/>
        <v>2497</v>
      </c>
      <c r="Q2431" s="8"/>
    </row>
    <row r="2432" spans="1:17" s="9" customFormat="1" x14ac:dyDescent="0.25">
      <c r="A2432" s="1"/>
      <c r="B2432" s="129"/>
      <c r="C2432" s="130"/>
      <c r="D2432" s="130"/>
      <c r="E2432" s="131"/>
      <c r="F2432" s="132"/>
      <c r="G2432" s="80"/>
      <c r="H2432" s="80"/>
      <c r="I2432" s="81"/>
      <c r="J2432" s="64"/>
      <c r="K2432" s="87"/>
      <c r="L2432" s="82"/>
      <c r="M2432" s="83"/>
      <c r="N2432" s="84"/>
      <c r="O2432" s="85"/>
      <c r="P2432" s="7">
        <f t="shared" si="378"/>
        <v>2498</v>
      </c>
      <c r="Q2432" s="8"/>
    </row>
    <row r="2433" spans="1:17" s="9" customFormat="1" x14ac:dyDescent="0.25">
      <c r="A2433" s="1"/>
      <c r="B2433" s="129"/>
      <c r="C2433" s="130"/>
      <c r="D2433" s="130"/>
      <c r="E2433" s="131"/>
      <c r="F2433" s="132"/>
      <c r="G2433" s="80"/>
      <c r="H2433" s="80"/>
      <c r="I2433" s="81"/>
      <c r="J2433" s="64"/>
      <c r="K2433" s="87"/>
      <c r="L2433" s="82"/>
      <c r="M2433" s="83"/>
      <c r="N2433" s="84"/>
      <c r="O2433" s="85"/>
      <c r="P2433" s="7">
        <f t="shared" si="378"/>
        <v>2499</v>
      </c>
      <c r="Q2433" s="8"/>
    </row>
    <row r="2434" spans="1:17" s="9" customFormat="1" x14ac:dyDescent="0.25">
      <c r="A2434" s="1"/>
      <c r="B2434" s="129"/>
      <c r="C2434" s="130"/>
      <c r="D2434" s="130"/>
      <c r="E2434" s="131"/>
      <c r="F2434" s="132"/>
      <c r="G2434" s="80"/>
      <c r="H2434" s="80"/>
      <c r="I2434" s="81"/>
      <c r="J2434" s="64"/>
      <c r="K2434" s="87"/>
      <c r="L2434" s="82"/>
      <c r="M2434" s="83"/>
      <c r="N2434" s="84"/>
      <c r="O2434" s="85"/>
      <c r="P2434" s="7">
        <f t="shared" si="378"/>
        <v>2500</v>
      </c>
      <c r="Q2434" s="8"/>
    </row>
    <row r="2435" spans="1:17" s="9" customFormat="1" x14ac:dyDescent="0.25">
      <c r="A2435" s="1"/>
      <c r="B2435" s="129"/>
      <c r="C2435" s="130"/>
      <c r="D2435" s="130"/>
      <c r="E2435" s="131"/>
      <c r="F2435" s="132"/>
      <c r="G2435" s="80"/>
      <c r="H2435" s="80"/>
      <c r="I2435" s="81"/>
      <c r="J2435" s="64"/>
      <c r="K2435" s="87"/>
      <c r="L2435" s="82"/>
      <c r="M2435" s="83"/>
      <c r="N2435" s="84"/>
      <c r="O2435" s="85"/>
      <c r="P2435" s="7">
        <f t="shared" si="378"/>
        <v>2501</v>
      </c>
      <c r="Q2435" s="8"/>
    </row>
    <row r="2436" spans="1:17" s="9" customFormat="1" x14ac:dyDescent="0.25">
      <c r="A2436" s="1"/>
      <c r="B2436" s="129"/>
      <c r="C2436" s="130"/>
      <c r="D2436" s="130"/>
      <c r="E2436" s="131"/>
      <c r="F2436" s="132"/>
      <c r="G2436" s="80"/>
      <c r="H2436" s="80"/>
      <c r="I2436" s="81"/>
      <c r="J2436" s="64"/>
      <c r="K2436" s="87"/>
      <c r="L2436" s="82"/>
      <c r="M2436" s="83"/>
      <c r="N2436" s="84"/>
      <c r="O2436" s="85"/>
      <c r="P2436" s="7">
        <f t="shared" si="378"/>
        <v>2502</v>
      </c>
      <c r="Q2436" s="8"/>
    </row>
    <row r="2437" spans="1:17" s="9" customFormat="1" x14ac:dyDescent="0.25">
      <c r="A2437" s="1"/>
      <c r="B2437" s="129"/>
      <c r="C2437" s="130"/>
      <c r="D2437" s="130"/>
      <c r="E2437" s="131"/>
      <c r="F2437" s="132"/>
      <c r="G2437" s="80"/>
      <c r="H2437" s="80"/>
      <c r="I2437" s="81"/>
      <c r="J2437" s="64"/>
      <c r="K2437" s="87"/>
      <c r="L2437" s="82"/>
      <c r="M2437" s="83"/>
      <c r="N2437" s="84"/>
      <c r="O2437" s="85"/>
      <c r="P2437" s="7">
        <f t="shared" si="378"/>
        <v>2503</v>
      </c>
      <c r="Q2437" s="8"/>
    </row>
    <row r="2438" spans="1:17" s="9" customFormat="1" x14ac:dyDescent="0.25">
      <c r="A2438" s="1"/>
      <c r="B2438" s="129"/>
      <c r="C2438" s="130"/>
      <c r="D2438" s="130"/>
      <c r="E2438" s="131"/>
      <c r="F2438" s="132"/>
      <c r="G2438" s="80"/>
      <c r="H2438" s="80"/>
      <c r="I2438" s="81"/>
      <c r="J2438" s="64"/>
      <c r="K2438" s="87"/>
      <c r="L2438" s="82"/>
      <c r="M2438" s="83"/>
      <c r="N2438" s="84"/>
      <c r="O2438" s="85"/>
      <c r="P2438" s="7">
        <f t="shared" si="378"/>
        <v>2504</v>
      </c>
      <c r="Q2438" s="8"/>
    </row>
    <row r="2439" spans="1:17" s="9" customFormat="1" x14ac:dyDescent="0.25">
      <c r="A2439" s="1"/>
      <c r="B2439" s="129"/>
      <c r="C2439" s="130"/>
      <c r="D2439" s="130"/>
      <c r="E2439" s="131"/>
      <c r="F2439" s="132"/>
      <c r="G2439" s="80"/>
      <c r="H2439" s="80"/>
      <c r="I2439" s="81"/>
      <c r="J2439" s="64"/>
      <c r="K2439" s="87"/>
      <c r="L2439" s="82"/>
      <c r="M2439" s="83"/>
      <c r="N2439" s="84"/>
      <c r="O2439" s="85"/>
      <c r="P2439" s="7">
        <f t="shared" si="378"/>
        <v>2505</v>
      </c>
      <c r="Q2439" s="8"/>
    </row>
    <row r="2440" spans="1:17" s="9" customFormat="1" x14ac:dyDescent="0.25">
      <c r="A2440" s="1"/>
      <c r="B2440" s="129"/>
      <c r="C2440" s="130"/>
      <c r="D2440" s="130"/>
      <c r="E2440" s="131"/>
      <c r="F2440" s="132"/>
      <c r="G2440" s="80"/>
      <c r="H2440" s="80"/>
      <c r="I2440" s="81"/>
      <c r="J2440" s="64"/>
      <c r="K2440" s="87"/>
      <c r="L2440" s="82"/>
      <c r="M2440" s="83"/>
      <c r="N2440" s="84"/>
      <c r="O2440" s="85"/>
      <c r="P2440" s="7">
        <f t="shared" si="378"/>
        <v>2506</v>
      </c>
      <c r="Q2440" s="8"/>
    </row>
    <row r="2441" spans="1:17" s="9" customFormat="1" x14ac:dyDescent="0.25">
      <c r="A2441" s="1"/>
      <c r="B2441" s="129"/>
      <c r="C2441" s="130"/>
      <c r="D2441" s="130"/>
      <c r="E2441" s="131"/>
      <c r="F2441" s="132"/>
      <c r="G2441" s="80"/>
      <c r="H2441" s="80"/>
      <c r="I2441" s="81"/>
      <c r="J2441" s="64"/>
      <c r="K2441" s="87"/>
      <c r="L2441" s="82"/>
      <c r="M2441" s="83"/>
      <c r="N2441" s="84"/>
      <c r="O2441" s="85"/>
      <c r="P2441" s="7">
        <f t="shared" si="378"/>
        <v>2507</v>
      </c>
      <c r="Q2441" s="8"/>
    </row>
    <row r="2442" spans="1:17" s="9" customFormat="1" x14ac:dyDescent="0.25">
      <c r="A2442" s="1"/>
      <c r="B2442" s="129"/>
      <c r="C2442" s="130"/>
      <c r="D2442" s="130"/>
      <c r="E2442" s="131"/>
      <c r="F2442" s="132"/>
      <c r="G2442" s="80"/>
      <c r="H2442" s="80"/>
      <c r="I2442" s="81"/>
      <c r="J2442" s="64"/>
      <c r="K2442" s="87"/>
      <c r="L2442" s="82"/>
      <c r="M2442" s="83"/>
      <c r="N2442" s="84"/>
      <c r="O2442" s="85"/>
      <c r="P2442" s="7">
        <f t="shared" si="378"/>
        <v>2508</v>
      </c>
      <c r="Q2442" s="8"/>
    </row>
    <row r="2443" spans="1:17" s="9" customFormat="1" x14ac:dyDescent="0.25">
      <c r="A2443" s="1"/>
      <c r="B2443" s="129" t="s">
        <v>26</v>
      </c>
      <c r="C2443" s="130"/>
      <c r="D2443" s="130"/>
      <c r="E2443" s="131"/>
      <c r="F2443" s="132" t="s">
        <v>26</v>
      </c>
      <c r="G2443" s="80" t="s">
        <v>26</v>
      </c>
      <c r="H2443" s="80" t="s">
        <v>26</v>
      </c>
      <c r="I2443" s="81" t="s">
        <v>26</v>
      </c>
      <c r="J2443" s="64"/>
      <c r="K2443" s="87" t="s">
        <v>26</v>
      </c>
      <c r="L2443" s="82" t="s">
        <v>26</v>
      </c>
      <c r="M2443" s="83" t="s">
        <v>26</v>
      </c>
      <c r="N2443" s="84" t="s">
        <v>26</v>
      </c>
      <c r="O2443" s="85" t="s">
        <v>26</v>
      </c>
      <c r="P2443" s="7">
        <f t="shared" si="378"/>
        <v>2509</v>
      </c>
      <c r="Q2443" s="8"/>
    </row>
    <row r="2444" spans="1:17" s="9" customFormat="1" x14ac:dyDescent="0.25">
      <c r="A2444" s="1"/>
      <c r="B2444" s="129" t="s">
        <v>26</v>
      </c>
      <c r="C2444" s="130"/>
      <c r="D2444" s="130"/>
      <c r="E2444" s="131"/>
      <c r="F2444" s="132" t="s">
        <v>26</v>
      </c>
      <c r="G2444" s="80" t="s">
        <v>26</v>
      </c>
      <c r="H2444" s="80" t="s">
        <v>26</v>
      </c>
      <c r="I2444" s="81" t="s">
        <v>26</v>
      </c>
      <c r="J2444" s="64"/>
      <c r="K2444" s="87" t="s">
        <v>26</v>
      </c>
      <c r="L2444" s="82" t="s">
        <v>26</v>
      </c>
      <c r="M2444" s="83" t="s">
        <v>26</v>
      </c>
      <c r="N2444" s="84" t="s">
        <v>26</v>
      </c>
      <c r="O2444" s="85" t="s">
        <v>26</v>
      </c>
      <c r="P2444" s="7">
        <f t="shared" si="378"/>
        <v>2510</v>
      </c>
      <c r="Q2444" s="8"/>
    </row>
    <row r="2445" spans="1:17" s="9" customFormat="1" x14ac:dyDescent="0.25">
      <c r="A2445" s="1"/>
      <c r="B2445" s="129" t="s">
        <v>26</v>
      </c>
      <c r="C2445" s="130"/>
      <c r="D2445" s="130"/>
      <c r="E2445" s="131"/>
      <c r="F2445" s="132" t="s">
        <v>26</v>
      </c>
      <c r="G2445" s="80" t="s">
        <v>26</v>
      </c>
      <c r="H2445" s="80" t="s">
        <v>26</v>
      </c>
      <c r="I2445" s="81" t="s">
        <v>26</v>
      </c>
      <c r="J2445" s="64"/>
      <c r="K2445" s="87" t="s">
        <v>26</v>
      </c>
      <c r="L2445" s="82" t="s">
        <v>26</v>
      </c>
      <c r="M2445" s="83" t="s">
        <v>26</v>
      </c>
      <c r="N2445" s="84" t="s">
        <v>26</v>
      </c>
      <c r="O2445" s="85" t="s">
        <v>26</v>
      </c>
      <c r="P2445" s="7">
        <f t="shared" si="378"/>
        <v>2511</v>
      </c>
      <c r="Q2445" s="8"/>
    </row>
    <row r="2446" spans="1:17" s="9" customFormat="1" x14ac:dyDescent="0.25">
      <c r="A2446" s="1"/>
      <c r="B2446" s="129" t="s">
        <v>26</v>
      </c>
      <c r="C2446" s="130"/>
      <c r="D2446" s="130"/>
      <c r="E2446" s="131"/>
      <c r="F2446" s="132" t="s">
        <v>26</v>
      </c>
      <c r="G2446" s="80" t="s">
        <v>26</v>
      </c>
      <c r="H2446" s="80" t="s">
        <v>26</v>
      </c>
      <c r="I2446" s="81" t="s">
        <v>26</v>
      </c>
      <c r="J2446" s="64"/>
      <c r="K2446" s="87" t="s">
        <v>26</v>
      </c>
      <c r="L2446" s="82" t="s">
        <v>26</v>
      </c>
      <c r="M2446" s="83" t="s">
        <v>26</v>
      </c>
      <c r="N2446" s="84" t="s">
        <v>26</v>
      </c>
      <c r="O2446" s="85" t="s">
        <v>26</v>
      </c>
      <c r="P2446" s="7">
        <f t="shared" si="378"/>
        <v>2512</v>
      </c>
      <c r="Q2446" s="8"/>
    </row>
    <row r="2447" spans="1:17" s="9" customFormat="1" x14ac:dyDescent="0.25">
      <c r="A2447" s="1"/>
      <c r="B2447" s="129" t="s">
        <v>26</v>
      </c>
      <c r="C2447" s="130"/>
      <c r="D2447" s="130"/>
      <c r="E2447" s="131"/>
      <c r="F2447" s="132" t="s">
        <v>26</v>
      </c>
      <c r="G2447" s="80" t="s">
        <v>26</v>
      </c>
      <c r="H2447" s="80" t="s">
        <v>26</v>
      </c>
      <c r="I2447" s="81" t="s">
        <v>26</v>
      </c>
      <c r="J2447" s="64"/>
      <c r="K2447" s="87" t="s">
        <v>26</v>
      </c>
      <c r="L2447" s="82" t="s">
        <v>26</v>
      </c>
      <c r="M2447" s="83" t="s">
        <v>26</v>
      </c>
      <c r="N2447" s="84" t="s">
        <v>26</v>
      </c>
      <c r="O2447" s="85" t="s">
        <v>26</v>
      </c>
      <c r="P2447" s="7">
        <f t="shared" si="378"/>
        <v>2513</v>
      </c>
      <c r="Q2447" s="8"/>
    </row>
    <row r="2448" spans="1:17" s="9" customFormat="1" x14ac:dyDescent="0.25">
      <c r="A2448" s="1"/>
      <c r="B2448" s="129" t="s">
        <v>26</v>
      </c>
      <c r="C2448" s="130"/>
      <c r="D2448" s="130"/>
      <c r="E2448" s="131"/>
      <c r="F2448" s="132" t="s">
        <v>26</v>
      </c>
      <c r="G2448" s="80" t="s">
        <v>26</v>
      </c>
      <c r="H2448" s="80" t="s">
        <v>26</v>
      </c>
      <c r="I2448" s="81" t="s">
        <v>26</v>
      </c>
      <c r="J2448" s="64"/>
      <c r="K2448" s="87" t="s">
        <v>26</v>
      </c>
      <c r="L2448" s="82" t="s">
        <v>26</v>
      </c>
      <c r="M2448" s="83" t="s">
        <v>26</v>
      </c>
      <c r="N2448" s="84" t="s">
        <v>26</v>
      </c>
      <c r="O2448" s="85" t="s">
        <v>26</v>
      </c>
      <c r="P2448" s="7">
        <f t="shared" si="378"/>
        <v>2514</v>
      </c>
      <c r="Q2448" s="8"/>
    </row>
    <row r="2449" spans="1:17" s="9" customFormat="1" x14ac:dyDescent="0.25">
      <c r="A2449" s="1"/>
      <c r="B2449" s="129" t="s">
        <v>26</v>
      </c>
      <c r="C2449" s="130"/>
      <c r="D2449" s="130"/>
      <c r="E2449" s="131"/>
      <c r="F2449" s="132" t="s">
        <v>26</v>
      </c>
      <c r="G2449" s="80" t="s">
        <v>26</v>
      </c>
      <c r="H2449" s="80" t="s">
        <v>26</v>
      </c>
      <c r="I2449" s="81" t="s">
        <v>26</v>
      </c>
      <c r="J2449" s="64"/>
      <c r="K2449" s="87" t="s">
        <v>26</v>
      </c>
      <c r="L2449" s="82" t="s">
        <v>26</v>
      </c>
      <c r="M2449" s="83" t="s">
        <v>26</v>
      </c>
      <c r="N2449" s="84" t="s">
        <v>26</v>
      </c>
      <c r="O2449" s="85" t="s">
        <v>26</v>
      </c>
      <c r="P2449" s="7">
        <f t="shared" si="378"/>
        <v>2515</v>
      </c>
      <c r="Q2449" s="8"/>
    </row>
    <row r="2450" spans="1:17" s="9" customFormat="1" x14ac:dyDescent="0.25">
      <c r="A2450" s="1"/>
      <c r="B2450" s="129" t="s">
        <v>26</v>
      </c>
      <c r="C2450" s="130"/>
      <c r="D2450" s="130"/>
      <c r="E2450" s="131"/>
      <c r="F2450" s="132" t="s">
        <v>26</v>
      </c>
      <c r="G2450" s="80" t="s">
        <v>26</v>
      </c>
      <c r="H2450" s="80" t="s">
        <v>26</v>
      </c>
      <c r="I2450" s="81" t="s">
        <v>26</v>
      </c>
      <c r="J2450" s="64"/>
      <c r="K2450" s="87" t="s">
        <v>26</v>
      </c>
      <c r="L2450" s="82" t="s">
        <v>26</v>
      </c>
      <c r="M2450" s="83" t="s">
        <v>26</v>
      </c>
      <c r="N2450" s="84" t="s">
        <v>26</v>
      </c>
      <c r="O2450" s="85" t="s">
        <v>26</v>
      </c>
      <c r="P2450" s="7">
        <f t="shared" si="378"/>
        <v>2516</v>
      </c>
      <c r="Q2450" s="8"/>
    </row>
    <row r="2451" spans="1:17" s="9" customFormat="1" ht="15.75" thickBot="1" x14ac:dyDescent="0.3">
      <c r="A2451" s="1"/>
      <c r="B2451" s="122" t="s">
        <v>26</v>
      </c>
      <c r="C2451" s="123"/>
      <c r="D2451" s="123"/>
      <c r="E2451" s="124"/>
      <c r="F2451" s="133" t="s">
        <v>26</v>
      </c>
      <c r="G2451" s="94" t="s">
        <v>26</v>
      </c>
      <c r="H2451" s="94" t="s">
        <v>26</v>
      </c>
      <c r="I2451" s="95" t="s">
        <v>26</v>
      </c>
      <c r="J2451" s="64"/>
      <c r="K2451" s="96" t="s">
        <v>26</v>
      </c>
      <c r="L2451" s="97" t="s">
        <v>26</v>
      </c>
      <c r="M2451" s="98" t="s">
        <v>26</v>
      </c>
      <c r="N2451" s="99" t="s">
        <v>26</v>
      </c>
      <c r="O2451" s="100" t="s">
        <v>26</v>
      </c>
      <c r="P2451" s="7">
        <f t="shared" si="378"/>
        <v>2517</v>
      </c>
      <c r="Q2451" s="8"/>
    </row>
    <row r="2452" spans="1:17" s="9" customFormat="1" ht="16.5" thickTop="1" thickBot="1" x14ac:dyDescent="0.3">
      <c r="A2452" s="1"/>
      <c r="B2452" s="101"/>
      <c r="C2452" s="101"/>
      <c r="D2452" s="101"/>
      <c r="E2452" s="101"/>
      <c r="F2452" s="101"/>
      <c r="G2452" s="101"/>
      <c r="H2452" s="128" t="s">
        <v>50</v>
      </c>
      <c r="I2452" s="103">
        <f>SUM(I2426:I2451)</f>
        <v>480</v>
      </c>
      <c r="J2452" s="104"/>
      <c r="K2452" s="105">
        <f>SUM(K2426:K2451)</f>
        <v>0.90081568860603267</v>
      </c>
      <c r="L2452" s="106"/>
      <c r="M2452" s="107"/>
      <c r="N2452" s="108"/>
      <c r="O2452" s="105">
        <f>SUM(O2426:O2451)</f>
        <v>0</v>
      </c>
      <c r="P2452" s="7">
        <f t="shared" si="378"/>
        <v>2518</v>
      </c>
      <c r="Q2452" s="8"/>
    </row>
    <row r="2453" spans="1:17" s="9" customFormat="1" ht="16.5" customHeight="1" thickTop="1" thickBot="1" x14ac:dyDescent="0.3">
      <c r="A2453" s="1"/>
      <c r="B2453" s="58" t="s">
        <v>51</v>
      </c>
      <c r="C2453" s="109"/>
      <c r="D2453" s="109"/>
      <c r="E2453" s="109"/>
      <c r="F2453" s="109"/>
      <c r="G2453" s="109"/>
      <c r="H2453" s="110"/>
      <c r="I2453" s="111"/>
      <c r="J2453" s="60"/>
      <c r="K2453" s="134" t="s">
        <v>14</v>
      </c>
      <c r="L2453" s="61" t="s">
        <v>15</v>
      </c>
      <c r="M2453" s="61" t="s">
        <v>16</v>
      </c>
      <c r="N2453" s="61" t="s">
        <v>17</v>
      </c>
      <c r="O2453" s="61" t="s">
        <v>18</v>
      </c>
      <c r="P2453" s="7">
        <f t="shared" si="378"/>
        <v>2519</v>
      </c>
      <c r="Q2453" s="8"/>
    </row>
    <row r="2454" spans="1:17" s="9" customFormat="1" ht="22.5" customHeight="1" thickTop="1" thickBot="1" x14ac:dyDescent="0.3">
      <c r="A2454" s="1"/>
      <c r="B2454" s="112" t="s">
        <v>52</v>
      </c>
      <c r="C2454" s="113"/>
      <c r="D2454" s="113"/>
      <c r="E2454" s="114"/>
      <c r="F2454" s="115" t="s">
        <v>42</v>
      </c>
      <c r="G2454" s="63" t="s">
        <v>20</v>
      </c>
      <c r="H2454" s="63" t="s">
        <v>34</v>
      </c>
      <c r="I2454" s="63" t="s">
        <v>34</v>
      </c>
      <c r="J2454" s="28"/>
      <c r="K2454" s="135"/>
      <c r="L2454" s="61"/>
      <c r="M2454" s="61"/>
      <c r="N2454" s="61"/>
      <c r="O2454" s="61"/>
      <c r="P2454" s="7">
        <f t="shared" si="378"/>
        <v>2520</v>
      </c>
      <c r="Q2454" s="8"/>
    </row>
    <row r="2455" spans="1:17" s="9" customFormat="1" ht="15.75" thickTop="1" x14ac:dyDescent="0.25">
      <c r="A2455" s="1"/>
      <c r="B2455" s="136"/>
      <c r="C2455" s="137"/>
      <c r="D2455" s="137"/>
      <c r="E2455" s="138"/>
      <c r="F2455" s="139"/>
      <c r="G2455" s="69"/>
      <c r="H2455" s="69"/>
      <c r="I2455" s="81"/>
      <c r="J2455" s="64"/>
      <c r="K2455" s="70"/>
      <c r="L2455" s="117"/>
      <c r="M2455" s="118"/>
      <c r="N2455" s="119"/>
      <c r="O2455" s="120"/>
      <c r="P2455" s="7">
        <f t="shared" si="378"/>
        <v>2521</v>
      </c>
      <c r="Q2455" s="8">
        <f t="shared" ref="Q2455" si="388">+Q2426</f>
        <v>2459</v>
      </c>
    </row>
    <row r="2456" spans="1:17" s="9" customFormat="1" ht="15.75" thickBot="1" x14ac:dyDescent="0.3">
      <c r="A2456" s="1"/>
      <c r="B2456" s="140" t="s">
        <v>26</v>
      </c>
      <c r="C2456" s="141"/>
      <c r="D2456" s="141"/>
      <c r="E2456" s="142"/>
      <c r="F2456" s="143">
        <v>0</v>
      </c>
      <c r="G2456" s="144" t="s">
        <v>26</v>
      </c>
      <c r="H2456" s="143">
        <v>0</v>
      </c>
      <c r="I2456" s="143">
        <v>0</v>
      </c>
      <c r="J2456" s="64"/>
      <c r="K2456" s="145" t="s">
        <v>26</v>
      </c>
      <c r="L2456" s="146" t="s">
        <v>26</v>
      </c>
      <c r="M2456" s="147" t="s">
        <v>26</v>
      </c>
      <c r="N2456" s="143">
        <v>0</v>
      </c>
      <c r="O2456" s="143">
        <v>0</v>
      </c>
      <c r="P2456" s="7">
        <f t="shared" si="378"/>
        <v>2522</v>
      </c>
      <c r="Q2456" s="8"/>
    </row>
    <row r="2457" spans="1:17" s="9" customFormat="1" ht="16.5" thickTop="1" thickBot="1" x14ac:dyDescent="0.3">
      <c r="A2457" s="1"/>
      <c r="B2457" s="101"/>
      <c r="C2457" s="101"/>
      <c r="D2457" s="101"/>
      <c r="E2457" s="101"/>
      <c r="F2457" s="101"/>
      <c r="G2457" s="101"/>
      <c r="H2457" s="128" t="s">
        <v>53</v>
      </c>
      <c r="I2457" s="103">
        <f>SUM(I2455:I2456)</f>
        <v>0</v>
      </c>
      <c r="J2457" s="28"/>
      <c r="K2457" s="148">
        <f>SUM(K2455:K2456)</f>
        <v>0</v>
      </c>
      <c r="L2457" s="149"/>
      <c r="M2457" s="150"/>
      <c r="N2457" s="151"/>
      <c r="O2457" s="148">
        <f>SUM(O2455:O2456)</f>
        <v>0</v>
      </c>
      <c r="P2457" s="7">
        <f t="shared" si="378"/>
        <v>2523</v>
      </c>
      <c r="Q2457" s="8"/>
    </row>
    <row r="2458" spans="1:17" s="9" customFormat="1" ht="16.5" thickTop="1" thickBot="1" x14ac:dyDescent="0.3">
      <c r="A2458" s="1"/>
      <c r="B2458" s="28"/>
      <c r="C2458" s="28"/>
      <c r="D2458" s="28"/>
      <c r="E2458" s="152"/>
      <c r="F2458" s="152"/>
      <c r="G2458" s="152"/>
      <c r="H2458" s="153"/>
      <c r="I2458" s="154"/>
      <c r="J2458" s="28"/>
      <c r="K2458" s="155"/>
      <c r="L2458" s="156"/>
      <c r="M2458" s="156"/>
      <c r="N2458" s="156"/>
      <c r="O2458" s="157"/>
      <c r="P2458" s="7">
        <f t="shared" ref="P2458:P2521" si="389">+P2457+1</f>
        <v>2524</v>
      </c>
      <c r="Q2458" s="8"/>
    </row>
    <row r="2459" spans="1:17" s="9" customFormat="1" ht="16.5" customHeight="1" thickTop="1" thickBot="1" x14ac:dyDescent="0.3">
      <c r="A2459" s="1"/>
      <c r="B2459" s="28"/>
      <c r="C2459" s="28"/>
      <c r="D2459" s="158"/>
      <c r="E2459" s="159" t="s">
        <v>54</v>
      </c>
      <c r="F2459" s="159"/>
      <c r="G2459" s="159"/>
      <c r="H2459" s="159"/>
      <c r="I2459" s="160">
        <f>I2407+I2423+I2452+I2457</f>
        <v>532.85040000000004</v>
      </c>
      <c r="J2459" s="28"/>
      <c r="K2459" s="161"/>
      <c r="L2459" s="162"/>
      <c r="M2459" s="162"/>
      <c r="N2459" s="162"/>
      <c r="O2459" s="163"/>
      <c r="P2459" s="7">
        <f t="shared" si="389"/>
        <v>2525</v>
      </c>
      <c r="Q2459" s="8"/>
    </row>
    <row r="2460" spans="1:17" s="9" customFormat="1" ht="16.5" thickTop="1" thickBot="1" x14ac:dyDescent="0.3">
      <c r="A2460" s="1"/>
      <c r="B2460" s="28"/>
      <c r="C2460" s="28"/>
      <c r="D2460" s="158"/>
      <c r="E2460" s="164" t="s">
        <v>55</v>
      </c>
      <c r="F2460" s="164"/>
      <c r="G2460" s="164"/>
      <c r="H2460" s="165">
        <v>0.2</v>
      </c>
      <c r="I2460" s="166">
        <f>(I2459*H2460)</f>
        <v>106.57008000000002</v>
      </c>
      <c r="J2460" s="28"/>
      <c r="K2460" s="167"/>
      <c r="L2460" s="168"/>
      <c r="M2460" s="168"/>
      <c r="N2460" s="168"/>
      <c r="O2460" s="169"/>
      <c r="P2460" s="7">
        <f t="shared" si="389"/>
        <v>2526</v>
      </c>
      <c r="Q2460" s="8"/>
    </row>
    <row r="2461" spans="1:17" s="9" customFormat="1" ht="16.5" thickTop="1" thickBot="1" x14ac:dyDescent="0.3">
      <c r="A2461" s="1"/>
      <c r="B2461" s="28"/>
      <c r="C2461" s="28"/>
      <c r="D2461" s="158"/>
      <c r="E2461" s="170" t="s">
        <v>56</v>
      </c>
      <c r="F2461" s="170"/>
      <c r="G2461" s="170"/>
      <c r="H2461" s="171">
        <v>0</v>
      </c>
      <c r="I2461" s="166">
        <v>0</v>
      </c>
      <c r="J2461" s="28"/>
      <c r="K2461" s="172">
        <f>+K2407+K2423+K2452+K2457</f>
        <v>0.99999999999999989</v>
      </c>
      <c r="L2461" s="173"/>
      <c r="M2461" s="174"/>
      <c r="N2461" s="175"/>
      <c r="O2461" s="172">
        <f>+O2407+O2423+O2452+O2457</f>
        <v>0</v>
      </c>
      <c r="P2461" s="7">
        <f t="shared" si="389"/>
        <v>2527</v>
      </c>
      <c r="Q2461" s="8"/>
    </row>
    <row r="2462" spans="1:17" s="9" customFormat="1" ht="16.5" thickTop="1" thickBot="1" x14ac:dyDescent="0.3">
      <c r="A2462" s="1"/>
      <c r="B2462" s="28" t="s">
        <v>27</v>
      </c>
      <c r="C2462" s="28"/>
      <c r="D2462" s="158"/>
      <c r="E2462" s="170" t="s">
        <v>57</v>
      </c>
      <c r="F2462" s="170"/>
      <c r="G2462" s="170"/>
      <c r="H2462" s="170"/>
      <c r="I2462" s="166">
        <f>+I2459+I2460</f>
        <v>639.42048</v>
      </c>
      <c r="J2462" s="28"/>
      <c r="K2462" s="176" t="s">
        <v>58</v>
      </c>
      <c r="L2462" s="177"/>
      <c r="M2462" s="178"/>
      <c r="N2462" s="179"/>
      <c r="O2462" s="176" t="s">
        <v>59</v>
      </c>
      <c r="P2462" s="7">
        <f t="shared" si="389"/>
        <v>2528</v>
      </c>
      <c r="Q2462" s="8"/>
    </row>
    <row r="2463" spans="1:17" s="9" customFormat="1" ht="16.5" thickTop="1" thickBot="1" x14ac:dyDescent="0.3">
      <c r="A2463" s="1"/>
      <c r="B2463" s="28" t="s">
        <v>27</v>
      </c>
      <c r="C2463" s="28"/>
      <c r="D2463" s="158"/>
      <c r="E2463" s="180" t="s">
        <v>60</v>
      </c>
      <c r="F2463" s="181"/>
      <c r="G2463" s="181"/>
      <c r="H2463" s="182"/>
      <c r="I2463" s="183">
        <f>ROUND(I2462,2)</f>
        <v>639.41999999999996</v>
      </c>
      <c r="J2463" s="152"/>
      <c r="K2463" s="184"/>
      <c r="L2463" s="185"/>
      <c r="M2463" s="184"/>
      <c r="N2463" s="185"/>
      <c r="O2463" s="185"/>
      <c r="P2463" s="7">
        <f t="shared" si="389"/>
        <v>2529</v>
      </c>
      <c r="Q2463" s="8"/>
    </row>
    <row r="2464" spans="1:17" s="9" customFormat="1" ht="15.75" thickTop="1" x14ac:dyDescent="0.25">
      <c r="A2464" s="1"/>
      <c r="B2464" s="5"/>
      <c r="C2464" s="5"/>
      <c r="D2464" s="28"/>
      <c r="E2464" s="101"/>
      <c r="F2464" s="101"/>
      <c r="G2464" s="101"/>
      <c r="H2464" s="186"/>
      <c r="I2464" s="101"/>
      <c r="J2464" s="28"/>
      <c r="K2464" s="14"/>
      <c r="L2464" s="15"/>
      <c r="M2464" s="14"/>
      <c r="N2464" s="15"/>
      <c r="O2464" s="15"/>
      <c r="P2464" s="7">
        <f t="shared" si="389"/>
        <v>2530</v>
      </c>
      <c r="Q2464" s="8"/>
    </row>
    <row r="2465" spans="1:17" s="9" customFormat="1" x14ac:dyDescent="0.25">
      <c r="A2465" s="1"/>
      <c r="B2465" s="5"/>
      <c r="C2465" s="5"/>
      <c r="D2465" s="28"/>
      <c r="E2465" s="101"/>
      <c r="F2465" s="101"/>
      <c r="G2465" s="101"/>
      <c r="H2465" s="186"/>
      <c r="I2465" s="101"/>
      <c r="J2465" s="28"/>
      <c r="K2465" s="14"/>
      <c r="L2465" s="15"/>
      <c r="M2465" s="14"/>
      <c r="N2465" s="15"/>
      <c r="O2465" s="15"/>
      <c r="P2465" s="7">
        <f t="shared" si="389"/>
        <v>2531</v>
      </c>
      <c r="Q2465" s="8"/>
    </row>
    <row r="2466" spans="1:17" s="9" customFormat="1" ht="15.75" thickBot="1" x14ac:dyDescent="0.3">
      <c r="A2466" s="1"/>
      <c r="B2466" s="2"/>
      <c r="C2466" s="2"/>
      <c r="D2466" s="2"/>
      <c r="E2466" s="2"/>
      <c r="F2466" s="2"/>
      <c r="G2466" s="2"/>
      <c r="H2466" s="3"/>
      <c r="I2466" s="4"/>
      <c r="J2466" s="5"/>
      <c r="K2466" s="6"/>
      <c r="L2466" s="6"/>
      <c r="M2466" s="6"/>
      <c r="N2466" s="6"/>
      <c r="O2466" s="6"/>
      <c r="P2466" s="7"/>
      <c r="Q2466" s="8"/>
    </row>
    <row r="2467" spans="1:17" s="9" customFormat="1" ht="16.5" thickTop="1" thickBot="1" x14ac:dyDescent="0.3">
      <c r="A2467" s="1"/>
      <c r="B2467" s="10" t="s">
        <v>0</v>
      </c>
      <c r="C2467" s="11" t="str">
        <f>'[1]PRESUPUESTO REFERENCIAL'!$B$6</f>
        <v>CONSTRUCCIÓN DEL MALECÓN EN LA PARROQUIA URBANA SATÉLITE LA AURORA</v>
      </c>
      <c r="D2467" s="12"/>
      <c r="E2467" s="12"/>
      <c r="F2467" s="12"/>
      <c r="G2467" s="12"/>
      <c r="H2467" s="12"/>
      <c r="I2467" s="13"/>
      <c r="J2467" s="5"/>
      <c r="K2467" s="14"/>
      <c r="L2467" s="14"/>
      <c r="M2467" s="14"/>
      <c r="N2467" s="14"/>
      <c r="O2467" s="15"/>
      <c r="P2467" s="7"/>
      <c r="Q2467" s="8"/>
    </row>
    <row r="2468" spans="1:17" s="9" customFormat="1" ht="15.75" thickTop="1" x14ac:dyDescent="0.25">
      <c r="A2468" s="1"/>
      <c r="B2468" s="16" t="s">
        <v>1</v>
      </c>
      <c r="C2468" s="17"/>
      <c r="D2468" s="17"/>
      <c r="E2468" s="17"/>
      <c r="F2468" s="17"/>
      <c r="G2468" s="17"/>
      <c r="H2468" s="17"/>
      <c r="I2468" s="18"/>
      <c r="J2468" s="5"/>
      <c r="K2468" s="14"/>
      <c r="L2468" s="14"/>
      <c r="M2468" s="14"/>
      <c r="N2468" s="14"/>
      <c r="O2468" s="15"/>
      <c r="P2468" s="7"/>
      <c r="Q2468" s="8"/>
    </row>
    <row r="2469" spans="1:17" s="9" customFormat="1" x14ac:dyDescent="0.25">
      <c r="A2469" s="1"/>
      <c r="B2469" s="5"/>
      <c r="C2469" s="5"/>
      <c r="D2469" s="5"/>
      <c r="E2469" s="5"/>
      <c r="F2469" s="5"/>
      <c r="G2469" s="19"/>
      <c r="H2469" s="19"/>
      <c r="I2469" s="19"/>
      <c r="J2469" s="5"/>
      <c r="K2469" s="14"/>
      <c r="L2469" s="14"/>
      <c r="M2469" s="14"/>
      <c r="N2469" s="14"/>
      <c r="O2469" s="15"/>
      <c r="P2469" s="7"/>
      <c r="Q2469" s="8"/>
    </row>
    <row r="2470" spans="1:17" s="9" customFormat="1" x14ac:dyDescent="0.25">
      <c r="A2470" s="1"/>
      <c r="B2470" s="5"/>
      <c r="C2470" s="20" t="s">
        <v>2</v>
      </c>
      <c r="D2470" s="21" t="s">
        <v>3</v>
      </c>
      <c r="E2470" s="22"/>
      <c r="F2470" s="22"/>
      <c r="G2470" s="19"/>
      <c r="H2470" s="19"/>
      <c r="I2470" s="19"/>
      <c r="J2470" s="5"/>
      <c r="K2470" s="14"/>
      <c r="L2470" s="14"/>
      <c r="M2470" s="14"/>
      <c r="N2470" s="14"/>
      <c r="O2470" s="15"/>
      <c r="P2470" s="7"/>
      <c r="Q2470" s="8"/>
    </row>
    <row r="2471" spans="1:17" s="9" customFormat="1" x14ac:dyDescent="0.25">
      <c r="A2471" s="1"/>
      <c r="B2471" s="5"/>
      <c r="C2471" s="20" t="s">
        <v>4</v>
      </c>
      <c r="D2471" s="21" t="s">
        <v>5</v>
      </c>
      <c r="E2471" s="5"/>
      <c r="F2471" s="5"/>
      <c r="G2471" s="19"/>
      <c r="H2471" s="19"/>
      <c r="I2471" s="19"/>
      <c r="J2471" s="5"/>
      <c r="K2471" s="14"/>
      <c r="L2471" s="14"/>
      <c r="M2471" s="14"/>
      <c r="N2471" s="14"/>
      <c r="O2471" s="15"/>
      <c r="P2471" s="7"/>
      <c r="Q2471" s="8"/>
    </row>
    <row r="2472" spans="1:17" s="9" customFormat="1" x14ac:dyDescent="0.25">
      <c r="A2472" s="1"/>
      <c r="B2472" s="23"/>
      <c r="C2472" s="2"/>
      <c r="D2472" s="24"/>
      <c r="E2472" s="2"/>
      <c r="F2472" s="2"/>
      <c r="G2472" s="19"/>
      <c r="H2472" s="19"/>
      <c r="I2472" s="19"/>
      <c r="J2472" s="5"/>
      <c r="K2472" s="14"/>
      <c r="L2472" s="14"/>
      <c r="M2472" s="14"/>
      <c r="N2472" s="14"/>
      <c r="O2472" s="15"/>
      <c r="P2472" s="7"/>
      <c r="Q2472" s="8"/>
    </row>
    <row r="2473" spans="1:17" s="9" customFormat="1" ht="15.75" thickBot="1" x14ac:dyDescent="0.3">
      <c r="A2473" s="1"/>
      <c r="B2473" s="25" t="s">
        <v>6</v>
      </c>
      <c r="C2473" s="26"/>
      <c r="D2473" s="26"/>
      <c r="E2473" s="26"/>
      <c r="F2473" s="26"/>
      <c r="G2473" s="26"/>
      <c r="H2473" s="26"/>
      <c r="I2473" s="27"/>
      <c r="J2473" s="28"/>
      <c r="K2473" s="29"/>
      <c r="L2473" s="30"/>
      <c r="M2473" s="30"/>
      <c r="N2473" s="30"/>
      <c r="O2473" s="31"/>
      <c r="P2473" s="7"/>
      <c r="Q2473" s="8"/>
    </row>
    <row r="2474" spans="1:17" s="9" customFormat="1" ht="15.75" customHeight="1" thickTop="1" x14ac:dyDescent="0.25">
      <c r="A2474" s="1"/>
      <c r="B2474" s="32"/>
      <c r="C2474" s="33"/>
      <c r="D2474" s="34"/>
      <c r="E2474" s="34"/>
      <c r="F2474" s="34"/>
      <c r="G2474" s="34"/>
      <c r="H2474" s="35"/>
      <c r="I2474" s="36" t="s">
        <v>7</v>
      </c>
      <c r="J2474" s="37"/>
      <c r="K2474" s="38" t="s">
        <v>8</v>
      </c>
      <c r="L2474" s="39"/>
      <c r="M2474" s="39"/>
      <c r="N2474" s="39"/>
      <c r="O2474" s="40"/>
      <c r="P2474" s="7"/>
      <c r="Q2474" s="8"/>
    </row>
    <row r="2475" spans="1:17" s="9" customFormat="1" x14ac:dyDescent="0.25">
      <c r="A2475" s="1"/>
      <c r="B2475" s="41" t="s">
        <v>9</v>
      </c>
      <c r="C2475" s="42">
        <f>+'[1]PRESUPUESTO REFERENCIAL'!B1153</f>
        <v>1030</v>
      </c>
      <c r="D2475" s="43"/>
      <c r="E2475" s="41" t="s">
        <v>10</v>
      </c>
      <c r="F2475" s="44" t="str">
        <f>+'[1]PRESUPUESTO REFERENCIAL'!D1153</f>
        <v>u</v>
      </c>
      <c r="G2475" s="45"/>
      <c r="H2475" s="46" t="s">
        <v>11</v>
      </c>
      <c r="I2475" s="47">
        <v>6</v>
      </c>
      <c r="J2475" s="37"/>
      <c r="K2475" s="48"/>
      <c r="L2475" s="49"/>
      <c r="M2475" s="49"/>
      <c r="N2475" s="49"/>
      <c r="O2475" s="50"/>
      <c r="P2475" s="7"/>
      <c r="Q2475" s="8"/>
    </row>
    <row r="2476" spans="1:17" s="9" customFormat="1" ht="15.75" thickBot="1" x14ac:dyDescent="0.3">
      <c r="A2476" s="1"/>
      <c r="B2476" s="51" t="s">
        <v>12</v>
      </c>
      <c r="C2476" s="52" t="str">
        <f>+'[1]PRESUPUESTO REFERENCIAL'!C1153</f>
        <v>CAMARA PTZ  25X ZOOM IP 2MP</v>
      </c>
      <c r="D2476" s="53"/>
      <c r="E2476" s="53"/>
      <c r="F2476" s="53"/>
      <c r="G2476" s="53"/>
      <c r="H2476" s="53"/>
      <c r="I2476" s="54"/>
      <c r="J2476" s="28"/>
      <c r="K2476" s="55"/>
      <c r="L2476" s="56"/>
      <c r="M2476" s="56"/>
      <c r="N2476" s="56"/>
      <c r="O2476" s="57"/>
      <c r="P2476" s="7"/>
      <c r="Q2476" s="8"/>
    </row>
    <row r="2477" spans="1:17" s="9" customFormat="1" ht="16.5" customHeight="1" thickTop="1" thickBot="1" x14ac:dyDescent="0.3">
      <c r="A2477" s="1"/>
      <c r="B2477" s="58" t="s">
        <v>13</v>
      </c>
      <c r="C2477" s="59"/>
      <c r="D2477" s="59"/>
      <c r="E2477" s="59"/>
      <c r="F2477" s="59"/>
      <c r="G2477" s="59"/>
      <c r="H2477" s="59"/>
      <c r="I2477" s="59"/>
      <c r="J2477" s="60"/>
      <c r="K2477" s="61" t="s">
        <v>14</v>
      </c>
      <c r="L2477" s="61" t="s">
        <v>15</v>
      </c>
      <c r="M2477" s="61" t="s">
        <v>16</v>
      </c>
      <c r="N2477" s="61" t="s">
        <v>17</v>
      </c>
      <c r="O2477" s="61" t="s">
        <v>18</v>
      </c>
      <c r="P2477" s="7"/>
      <c r="Q2477" s="8"/>
    </row>
    <row r="2478" spans="1:17" s="9" customFormat="1" ht="22.5" thickTop="1" thickBot="1" x14ac:dyDescent="0.3">
      <c r="A2478" s="1"/>
      <c r="B2478" s="62" t="s">
        <v>19</v>
      </c>
      <c r="C2478" s="62"/>
      <c r="D2478" s="62"/>
      <c r="E2478" s="63" t="s">
        <v>20</v>
      </c>
      <c r="F2478" s="63" t="s">
        <v>21</v>
      </c>
      <c r="G2478" s="63" t="s">
        <v>22</v>
      </c>
      <c r="H2478" s="63" t="s">
        <v>23</v>
      </c>
      <c r="I2478" s="63" t="s">
        <v>24</v>
      </c>
      <c r="J2478" s="64"/>
      <c r="K2478" s="61"/>
      <c r="L2478" s="61"/>
      <c r="M2478" s="61"/>
      <c r="N2478" s="61"/>
      <c r="O2478" s="61"/>
      <c r="P2478" s="7">
        <f t="shared" ref="P2478" si="390">ROW(A2479)+65</f>
        <v>2544</v>
      </c>
      <c r="Q2478" s="8"/>
    </row>
    <row r="2479" spans="1:17" s="9" customFormat="1" ht="16.5" customHeight="1" thickTop="1" thickBot="1" x14ac:dyDescent="0.3">
      <c r="A2479" s="1" t="s">
        <v>25</v>
      </c>
      <c r="B2479" s="65" t="str">
        <f>INDEX([1]EQUIPOS!$A$3:$I$326,MATCH('APUS2 (1001 - 1053)'!A2479,[1]EQUIPOS!$A$3:$A$326,0),2)</f>
        <v>HERRAMIENTA MENOR (5% MO)</v>
      </c>
      <c r="C2479" s="66"/>
      <c r="D2479" s="67"/>
      <c r="E2479" s="68" t="s">
        <v>26</v>
      </c>
      <c r="F2479" s="68">
        <v>0.05</v>
      </c>
      <c r="G2479" s="68" t="s">
        <v>27</v>
      </c>
      <c r="H2479" s="68" t="s">
        <v>26</v>
      </c>
      <c r="I2479" s="69">
        <f>(I2508*5%)</f>
        <v>5.4060000000000006</v>
      </c>
      <c r="J2479" s="64"/>
      <c r="K2479" s="70">
        <f>((I2479*100%)/$I$2544)</f>
        <v>8.8315150802285823E-3</v>
      </c>
      <c r="L2479" s="71">
        <f>INDEX([1]EQUIPOS!$A$3:$I$326,MATCH('APUS2 (1001 - 1053)'!A2479,[1]EQUIPOS!$A$3:$A$326,0),6)</f>
        <v>4292100117</v>
      </c>
      <c r="M2479" s="72" t="str">
        <f>INDEX([1]EQUIPOS!$A$3:$I$326,MATCH('APUS2 (1001 - 1053)'!A2479,[1]EQUIPOS!$A$3:$A$326,0),7)</f>
        <v>NP</v>
      </c>
      <c r="N2479" s="73">
        <f>INDEX([1]EQUIPOS!$A$3:$I$326,MATCH('APUS2 (1001 - 1053)'!A2479,[1]EQUIPOS!$A$3:$A$326,0),8)</f>
        <v>0</v>
      </c>
      <c r="O2479" s="74">
        <f>INDEX([1]EQUIPOS!$A$3:$I$326,MATCH('APUS2 (1001 - 1053)'!A2479,[1]EQUIPOS!$A$3:$A$326,0),9)</f>
        <v>0</v>
      </c>
      <c r="P2479" s="7">
        <f t="shared" ref="P2479:P2480" si="391">+P2478+1</f>
        <v>2545</v>
      </c>
      <c r="Q2479" s="8">
        <f t="shared" ref="Q2479" si="392">IF($A2479=0," ",$P2478)</f>
        <v>2544</v>
      </c>
    </row>
    <row r="2480" spans="1:17" s="9" customFormat="1" ht="16.5" thickTop="1" thickBot="1" x14ac:dyDescent="0.3">
      <c r="A2480" s="1" t="s">
        <v>75</v>
      </c>
      <c r="B2480" s="75" t="str">
        <f>INDEX([1]EQUIPOS!$A$3:$I$326,MATCH('APUS2 (1001 - 1053)'!A2480,[1]EQUIPOS!$A$3:$A$326,0),2)</f>
        <v>HERRAMIENTA ESPECIAL</v>
      </c>
      <c r="C2480" s="76"/>
      <c r="D2480" s="77"/>
      <c r="E2480" s="78">
        <v>2</v>
      </c>
      <c r="F2480" s="79">
        <f>INDEX([1]EQUIPOS!$A$3:$I$326,MATCH('APUS2 (1001 - 1053)'!A2480,[1]EQUIPOS!$A$3:$A$326,0),5)</f>
        <v>0.3</v>
      </c>
      <c r="G2480" s="79">
        <f>+E2480*F2480</f>
        <v>0.6</v>
      </c>
      <c r="H2480" s="80">
        <f>I2475</f>
        <v>6</v>
      </c>
      <c r="I2480" s="81">
        <f>(G2480*H2480)</f>
        <v>3.5999999999999996</v>
      </c>
      <c r="J2480" s="64"/>
      <c r="K2480" s="70">
        <f t="shared" ref="K2480:K2481" si="393">((I2480*100%)/$I$2544)</f>
        <v>5.8811421177992762E-3</v>
      </c>
      <c r="L2480" s="82">
        <f>INDEX([1]EQUIPOS!$A$3:$I$326,MATCH('APUS2 (1001 - 1053)'!A2480,[1]EQUIPOS!$A$3:$A$326,0),6)</f>
        <v>4299217233</v>
      </c>
      <c r="M2480" s="83" t="str">
        <f>INDEX([1]EQUIPOS!$A$3:$I$326,MATCH('APUS2 (1001 - 1053)'!A2480,[1]EQUIPOS!$A$3:$A$326,0),7)</f>
        <v>NP</v>
      </c>
      <c r="N2480" s="84">
        <f>INDEX([1]EQUIPOS!$A$3:$I$326,MATCH('APUS2 (1001 - 1053)'!A2480,[1]EQUIPOS!$A$3:$A$326,0),8)</f>
        <v>0</v>
      </c>
      <c r="O2480" s="85">
        <f>INDEX([1]EQUIPOS!$A$3:$I$326,MATCH('APUS2 (1001 - 1053)'!A2480,[1]EQUIPOS!$A$3:$A$326,0),9)</f>
        <v>0</v>
      </c>
      <c r="P2480" s="7">
        <f t="shared" si="391"/>
        <v>2546</v>
      </c>
      <c r="Q2480" s="8">
        <f t="shared" ref="Q2480" si="394">+$Q2479</f>
        <v>2544</v>
      </c>
    </row>
    <row r="2481" spans="1:17" s="9" customFormat="1" ht="16.5" thickTop="1" thickBot="1" x14ac:dyDescent="0.3">
      <c r="A2481" s="1" t="s">
        <v>76</v>
      </c>
      <c r="B2481" s="75" t="str">
        <f>INDEX([1]EQUIPOS!$A$3:$I$326,MATCH('APUS2 (1001 - 1053)'!A2481,[1]EQUIPOS!$A$3:$A$326,0),2)</f>
        <v>EQUIPO DE PROTECCION PERSONAL</v>
      </c>
      <c r="C2481" s="76"/>
      <c r="D2481" s="77"/>
      <c r="E2481" s="78">
        <v>5</v>
      </c>
      <c r="F2481" s="79">
        <f>INDEX([1]EQUIPOS!$A$3:$I$326,MATCH('APUS2 (1001 - 1053)'!A2481,[1]EQUIPOS!$A$3:$A$326,0),5)</f>
        <v>0.5</v>
      </c>
      <c r="G2481" s="79">
        <f t="shared" ref="G2481" si="395">+E2481*F2481</f>
        <v>2.5</v>
      </c>
      <c r="H2481" s="80">
        <f>I2475</f>
        <v>6</v>
      </c>
      <c r="I2481" s="81">
        <f>(G2481*H2481)</f>
        <v>15</v>
      </c>
      <c r="J2481" s="64"/>
      <c r="K2481" s="70">
        <f t="shared" si="393"/>
        <v>2.4504758824163652E-2</v>
      </c>
      <c r="L2481" s="82">
        <f>INDEX([1]EQUIPOS!$A$3:$I$326,MATCH('APUS2 (1001 - 1053)'!A2481,[1]EQUIPOS!$A$3:$A$326,0),6)</f>
        <v>4817001110</v>
      </c>
      <c r="M2481" s="83" t="str">
        <f>INDEX([1]EQUIPOS!$A$3:$I$326,MATCH('APUS2 (1001 - 1053)'!A2481,[1]EQUIPOS!$A$3:$A$326,0),7)</f>
        <v>NP</v>
      </c>
      <c r="N2481" s="84">
        <f>INDEX([1]EQUIPOS!$A$3:$I$326,MATCH('APUS2 (1001 - 1053)'!A2481,[1]EQUIPOS!$A$3:$A$326,0),8)</f>
        <v>0</v>
      </c>
      <c r="O2481" s="85">
        <f>INDEX([1]EQUIPOS!$A$3:$I$326,MATCH('APUS2 (1001 - 1053)'!A2481,[1]EQUIPOS!$A$3:$A$326,0),9)</f>
        <v>0</v>
      </c>
      <c r="P2481" s="7">
        <f t="shared" si="389"/>
        <v>2547</v>
      </c>
      <c r="Q2481" s="8"/>
    </row>
    <row r="2482" spans="1:17" s="9" customFormat="1" ht="16.5" thickTop="1" thickBot="1" x14ac:dyDescent="0.3">
      <c r="A2482" s="1"/>
      <c r="B2482" s="75"/>
      <c r="C2482" s="76"/>
      <c r="D2482" s="77"/>
      <c r="E2482" s="78"/>
      <c r="F2482" s="79"/>
      <c r="G2482" s="79"/>
      <c r="H2482" s="80"/>
      <c r="I2482" s="81"/>
      <c r="J2482" s="64"/>
      <c r="K2482" s="70"/>
      <c r="L2482" s="82"/>
      <c r="M2482" s="83"/>
      <c r="N2482" s="84"/>
      <c r="O2482" s="85"/>
      <c r="P2482" s="7">
        <f t="shared" si="389"/>
        <v>2548</v>
      </c>
      <c r="Q2482" s="8"/>
    </row>
    <row r="2483" spans="1:17" s="9" customFormat="1" ht="16.5" thickTop="1" thickBot="1" x14ac:dyDescent="0.3">
      <c r="A2483" s="1"/>
      <c r="B2483" s="75"/>
      <c r="C2483" s="76"/>
      <c r="D2483" s="77"/>
      <c r="E2483" s="78"/>
      <c r="F2483" s="79"/>
      <c r="G2483" s="79"/>
      <c r="H2483" s="80"/>
      <c r="I2483" s="81"/>
      <c r="J2483" s="64"/>
      <c r="K2483" s="70"/>
      <c r="L2483" s="82"/>
      <c r="M2483" s="83"/>
      <c r="N2483" s="84"/>
      <c r="O2483" s="85"/>
      <c r="P2483" s="7">
        <f t="shared" si="389"/>
        <v>2549</v>
      </c>
      <c r="Q2483" s="8"/>
    </row>
    <row r="2484" spans="1:17" s="9" customFormat="1" ht="16.5" thickTop="1" thickBot="1" x14ac:dyDescent="0.3">
      <c r="A2484" s="1"/>
      <c r="B2484" s="75"/>
      <c r="C2484" s="76"/>
      <c r="D2484" s="77"/>
      <c r="E2484" s="78"/>
      <c r="F2484" s="79"/>
      <c r="G2484" s="86"/>
      <c r="H2484" s="80"/>
      <c r="I2484" s="81"/>
      <c r="J2484" s="64"/>
      <c r="K2484" s="87"/>
      <c r="L2484" s="82"/>
      <c r="M2484" s="83"/>
      <c r="N2484" s="84"/>
      <c r="O2484" s="85"/>
      <c r="P2484" s="7">
        <f t="shared" si="389"/>
        <v>2550</v>
      </c>
      <c r="Q2484" s="8"/>
    </row>
    <row r="2485" spans="1:17" s="9" customFormat="1" ht="16.5" thickTop="1" thickBot="1" x14ac:dyDescent="0.3">
      <c r="A2485" s="1"/>
      <c r="B2485" s="75"/>
      <c r="C2485" s="76"/>
      <c r="D2485" s="77"/>
      <c r="E2485" s="78"/>
      <c r="F2485" s="79"/>
      <c r="G2485" s="86"/>
      <c r="H2485" s="80"/>
      <c r="I2485" s="81"/>
      <c r="J2485" s="64"/>
      <c r="K2485" s="87"/>
      <c r="L2485" s="82"/>
      <c r="M2485" s="83"/>
      <c r="N2485" s="84"/>
      <c r="O2485" s="85"/>
      <c r="P2485" s="7">
        <f t="shared" si="389"/>
        <v>2551</v>
      </c>
      <c r="Q2485" s="8"/>
    </row>
    <row r="2486" spans="1:17" s="9" customFormat="1" ht="16.5" thickTop="1" thickBot="1" x14ac:dyDescent="0.3">
      <c r="A2486" s="1"/>
      <c r="B2486" s="75"/>
      <c r="C2486" s="76"/>
      <c r="D2486" s="77"/>
      <c r="E2486" s="78"/>
      <c r="F2486" s="79"/>
      <c r="G2486" s="86"/>
      <c r="H2486" s="80"/>
      <c r="I2486" s="81"/>
      <c r="J2486" s="64"/>
      <c r="K2486" s="87"/>
      <c r="L2486" s="82"/>
      <c r="M2486" s="83"/>
      <c r="N2486" s="84"/>
      <c r="O2486" s="85"/>
      <c r="P2486" s="7">
        <f t="shared" si="389"/>
        <v>2552</v>
      </c>
      <c r="Q2486" s="8"/>
    </row>
    <row r="2487" spans="1:17" s="9" customFormat="1" ht="16.5" thickTop="1" thickBot="1" x14ac:dyDescent="0.3">
      <c r="A2487" s="1"/>
      <c r="B2487" s="75"/>
      <c r="C2487" s="76"/>
      <c r="D2487" s="77"/>
      <c r="E2487" s="78"/>
      <c r="F2487" s="79"/>
      <c r="G2487" s="86"/>
      <c r="H2487" s="80"/>
      <c r="I2487" s="81"/>
      <c r="J2487" s="64"/>
      <c r="K2487" s="87"/>
      <c r="L2487" s="82"/>
      <c r="M2487" s="83"/>
      <c r="N2487" s="84"/>
      <c r="O2487" s="85"/>
      <c r="P2487" s="7">
        <f t="shared" si="389"/>
        <v>2553</v>
      </c>
      <c r="Q2487" s="8"/>
    </row>
    <row r="2488" spans="1:17" s="9" customFormat="1" ht="16.5" thickTop="1" thickBot="1" x14ac:dyDescent="0.3">
      <c r="A2488" s="1"/>
      <c r="B2488" s="75"/>
      <c r="C2488" s="76"/>
      <c r="D2488" s="77"/>
      <c r="E2488" s="78"/>
      <c r="F2488" s="79"/>
      <c r="G2488" s="86"/>
      <c r="H2488" s="80"/>
      <c r="I2488" s="81"/>
      <c r="J2488" s="64"/>
      <c r="K2488" s="87"/>
      <c r="L2488" s="82"/>
      <c r="M2488" s="83"/>
      <c r="N2488" s="84"/>
      <c r="O2488" s="85"/>
      <c r="P2488" s="7">
        <f t="shared" si="389"/>
        <v>2554</v>
      </c>
      <c r="Q2488" s="8"/>
    </row>
    <row r="2489" spans="1:17" s="9" customFormat="1" ht="16.5" thickTop="1" thickBot="1" x14ac:dyDescent="0.3">
      <c r="A2489" s="1"/>
      <c r="B2489" s="75"/>
      <c r="C2489" s="76"/>
      <c r="D2489" s="77"/>
      <c r="E2489" s="78"/>
      <c r="F2489" s="79"/>
      <c r="G2489" s="86"/>
      <c r="H2489" s="80"/>
      <c r="I2489" s="81"/>
      <c r="J2489" s="64"/>
      <c r="K2489" s="87"/>
      <c r="L2489" s="82"/>
      <c r="M2489" s="83"/>
      <c r="N2489" s="84"/>
      <c r="O2489" s="85"/>
      <c r="P2489" s="7">
        <f t="shared" si="389"/>
        <v>2555</v>
      </c>
      <c r="Q2489" s="8"/>
    </row>
    <row r="2490" spans="1:17" s="9" customFormat="1" ht="16.5" thickTop="1" thickBot="1" x14ac:dyDescent="0.3">
      <c r="A2490" s="1"/>
      <c r="B2490" s="75"/>
      <c r="C2490" s="76"/>
      <c r="D2490" s="77"/>
      <c r="E2490" s="78"/>
      <c r="F2490" s="79"/>
      <c r="G2490" s="86"/>
      <c r="H2490" s="80"/>
      <c r="I2490" s="81"/>
      <c r="J2490" s="64"/>
      <c r="K2490" s="87"/>
      <c r="L2490" s="82"/>
      <c r="M2490" s="83"/>
      <c r="N2490" s="84"/>
      <c r="O2490" s="85"/>
      <c r="P2490" s="7">
        <f t="shared" si="389"/>
        <v>2556</v>
      </c>
      <c r="Q2490" s="8"/>
    </row>
    <row r="2491" spans="1:17" s="9" customFormat="1" ht="16.5" thickTop="1" thickBot="1" x14ac:dyDescent="0.3">
      <c r="A2491" s="1"/>
      <c r="B2491" s="88"/>
      <c r="C2491" s="89"/>
      <c r="D2491" s="90"/>
      <c r="E2491" s="91"/>
      <c r="F2491" s="92"/>
      <c r="G2491" s="93"/>
      <c r="H2491" s="94"/>
      <c r="I2491" s="95"/>
      <c r="J2491" s="64"/>
      <c r="K2491" s="96"/>
      <c r="L2491" s="97"/>
      <c r="M2491" s="98"/>
      <c r="N2491" s="99"/>
      <c r="O2491" s="100"/>
      <c r="P2491" s="7">
        <f t="shared" si="389"/>
        <v>2557</v>
      </c>
      <c r="Q2491" s="8"/>
    </row>
    <row r="2492" spans="1:17" s="9" customFormat="1" ht="16.5" thickTop="1" thickBot="1" x14ac:dyDescent="0.3">
      <c r="A2492" s="1"/>
      <c r="B2492" s="101"/>
      <c r="C2492" s="101"/>
      <c r="D2492" s="101"/>
      <c r="E2492" s="101"/>
      <c r="F2492" s="101"/>
      <c r="G2492" s="101"/>
      <c r="H2492" s="102" t="s">
        <v>29</v>
      </c>
      <c r="I2492" s="103">
        <f>SUM(I2479:I2491)</f>
        <v>24.006</v>
      </c>
      <c r="J2492" s="104"/>
      <c r="K2492" s="105">
        <f>SUM(K2479:K2491)</f>
        <v>3.9217416022191511E-2</v>
      </c>
      <c r="L2492" s="106"/>
      <c r="M2492" s="107"/>
      <c r="N2492" s="108"/>
      <c r="O2492" s="105">
        <f>SUM(O2479:O2491)</f>
        <v>0</v>
      </c>
      <c r="P2492" s="7">
        <f t="shared" si="389"/>
        <v>2558</v>
      </c>
      <c r="Q2492" s="8"/>
    </row>
    <row r="2493" spans="1:17" s="9" customFormat="1" ht="16.5" customHeight="1" thickTop="1" thickBot="1" x14ac:dyDescent="0.3">
      <c r="A2493" s="1"/>
      <c r="B2493" s="58" t="s">
        <v>30</v>
      </c>
      <c r="C2493" s="109"/>
      <c r="D2493" s="109"/>
      <c r="E2493" s="109"/>
      <c r="F2493" s="109"/>
      <c r="G2493" s="109"/>
      <c r="H2493" s="110"/>
      <c r="I2493" s="111"/>
      <c r="J2493" s="60"/>
      <c r="K2493" s="61" t="s">
        <v>14</v>
      </c>
      <c r="L2493" s="61" t="s">
        <v>15</v>
      </c>
      <c r="M2493" s="61" t="s">
        <v>16</v>
      </c>
      <c r="N2493" s="61" t="s">
        <v>17</v>
      </c>
      <c r="O2493" s="61" t="s">
        <v>18</v>
      </c>
      <c r="P2493" s="7">
        <f t="shared" si="389"/>
        <v>2559</v>
      </c>
      <c r="Q2493" s="8"/>
    </row>
    <row r="2494" spans="1:17" s="9" customFormat="1" ht="22.5" customHeight="1" thickTop="1" thickBot="1" x14ac:dyDescent="0.3">
      <c r="A2494" s="1"/>
      <c r="B2494" s="112" t="s">
        <v>31</v>
      </c>
      <c r="C2494" s="113"/>
      <c r="D2494" s="114"/>
      <c r="E2494" s="115" t="s">
        <v>20</v>
      </c>
      <c r="F2494" s="115" t="s">
        <v>32</v>
      </c>
      <c r="G2494" s="63" t="s">
        <v>33</v>
      </c>
      <c r="H2494" s="116" t="s">
        <v>23</v>
      </c>
      <c r="I2494" s="116" t="s">
        <v>34</v>
      </c>
      <c r="J2494" s="28"/>
      <c r="K2494" s="61"/>
      <c r="L2494" s="61"/>
      <c r="M2494" s="61"/>
      <c r="N2494" s="61"/>
      <c r="O2494" s="61"/>
      <c r="P2494" s="7">
        <f t="shared" si="389"/>
        <v>2560</v>
      </c>
      <c r="Q2494" s="8"/>
    </row>
    <row r="2495" spans="1:17" s="9" customFormat="1" ht="16.5" customHeight="1" thickTop="1" thickBot="1" x14ac:dyDescent="0.3">
      <c r="A2495" s="1" t="s">
        <v>38</v>
      </c>
      <c r="B2495" s="65" t="str">
        <f>INDEX([1]SUELDOS!$B$3:$O$294,MATCH('APUS2 (1001 - 1053)'!A2495,[1]SUELDOS!$B$3:$B$294,0),2)</f>
        <v>PEON</v>
      </c>
      <c r="C2495" s="66"/>
      <c r="D2495" s="67"/>
      <c r="E2495" s="68">
        <v>1</v>
      </c>
      <c r="F2495" s="68">
        <f>INDEX([1]SUELDOS!$B$3:$O$294,MATCH('APUS2 (1001 - 1053)'!A2495,[1]SUELDOS!$B$3:$B$294,0),10)</f>
        <v>4.2300000000000004</v>
      </c>
      <c r="G2495" s="79">
        <f t="shared" ref="G2495:G2498" si="396">+E2495*F2495</f>
        <v>4.2300000000000004</v>
      </c>
      <c r="H2495" s="69">
        <f>I2475</f>
        <v>6</v>
      </c>
      <c r="I2495" s="81">
        <f t="shared" ref="I2495:I2498" si="397">(G2495*H2495)</f>
        <v>25.380000000000003</v>
      </c>
      <c r="J2495" s="64"/>
      <c r="K2495" s="70">
        <f t="shared" ref="K2495:K2498" si="398">((I2495*100%)/$I$2544)</f>
        <v>4.1462051930484904E-2</v>
      </c>
      <c r="L2495" s="117">
        <f>INDEX([1]SUELDOS!$B$3:$O$294,MATCH('APUS2 (1001 - 1053)'!A2495,[1]SUELDOS!$B$3:$B$294,0),11)</f>
        <v>851230012</v>
      </c>
      <c r="M2495" s="118" t="str">
        <f>INDEX([1]SUELDOS!$B$3:$O$294,MATCH('APUS2 (1001 - 1053)'!A2495,[1]SUELDOS!$B$3:$B$294,0),12)</f>
        <v>NP</v>
      </c>
      <c r="N2495" s="119">
        <f>INDEX([1]SUELDOS!$B$3:$O$294,MATCH('APUS2 (1001 - 1053)'!A2495,[1]SUELDOS!$B$3:$B$294,0),13)</f>
        <v>0</v>
      </c>
      <c r="O2495" s="120">
        <f>INDEX([1]SUELDOS!$B$3:$O$294,MATCH('APUS2 (1001 - 1053)'!A2495,[1]SUELDOS!$B$3:$B$294,0),14)</f>
        <v>0</v>
      </c>
      <c r="P2495" s="7">
        <f t="shared" si="389"/>
        <v>2561</v>
      </c>
      <c r="Q2495" s="8">
        <f t="shared" ref="Q2495" si="399">+Q2479</f>
        <v>2544</v>
      </c>
    </row>
    <row r="2496" spans="1:17" s="9" customFormat="1" ht="16.5" customHeight="1" thickTop="1" thickBot="1" x14ac:dyDescent="0.3">
      <c r="A2496" s="1" t="s">
        <v>35</v>
      </c>
      <c r="B2496" s="75" t="str">
        <f>INDEX([1]SUELDOS!$B$3:$O$294,MATCH('APUS2 (1001 - 1053)'!A2496,[1]SUELDOS!$B$3:$B$294,0),2)</f>
        <v xml:space="preserve">ELECTRICISTA O INSTALADOR DE REVESTIMIENTO EN GENERAL </v>
      </c>
      <c r="C2496" s="76"/>
      <c r="D2496" s="77"/>
      <c r="E2496" s="79">
        <v>1</v>
      </c>
      <c r="F2496" s="79">
        <f>INDEX([1]SUELDOS!$B$3:$O$294,MATCH('APUS2 (1001 - 1053)'!A2496,[1]SUELDOS!$B$3:$B$294,0),10)</f>
        <v>4.28</v>
      </c>
      <c r="G2496" s="79">
        <f t="shared" si="396"/>
        <v>4.28</v>
      </c>
      <c r="H2496" s="80">
        <f>I2475</f>
        <v>6</v>
      </c>
      <c r="I2496" s="81">
        <f t="shared" si="397"/>
        <v>25.68</v>
      </c>
      <c r="J2496" s="64"/>
      <c r="K2496" s="70">
        <f t="shared" si="398"/>
        <v>4.1952147106968173E-2</v>
      </c>
      <c r="L2496" s="82">
        <f>INDEX([1]SUELDOS!$B$3:$O$294,MATCH('APUS2 (1001 - 1053)'!A2496,[1]SUELDOS!$B$3:$B$294,0),11)</f>
        <v>546110012</v>
      </c>
      <c r="M2496" s="82" t="str">
        <f>INDEX([1]SUELDOS!$B$3:$O$294,MATCH('APUS2 (1001 - 1053)'!A2496,[1]SUELDOS!$B$3:$B$294,0),12)</f>
        <v>NP</v>
      </c>
      <c r="N2496" s="121">
        <f>INDEX([1]SUELDOS!$B$3:$O$294,MATCH('APUS2 (1001 - 1053)'!A2496,[1]SUELDOS!$B$3:$B$294,0),13)</f>
        <v>0</v>
      </c>
      <c r="O2496" s="85">
        <f>INDEX([1]SUELDOS!$B$3:$O$294,MATCH('APUS2 (1001 - 1053)'!A2496,[1]SUELDOS!$B$3:$B$294,0),14)</f>
        <v>0</v>
      </c>
      <c r="P2496" s="7">
        <f t="shared" si="389"/>
        <v>2562</v>
      </c>
      <c r="Q2496" s="8"/>
    </row>
    <row r="2497" spans="1:17" s="9" customFormat="1" ht="16.5" thickTop="1" thickBot="1" x14ac:dyDescent="0.3">
      <c r="A2497" s="1" t="s">
        <v>36</v>
      </c>
      <c r="B2497" s="75" t="str">
        <f>INDEX([1]SUELDOS!$B$3:$O$294,MATCH('APUS2 (1001 - 1053)'!A2497,[1]SUELDOS!$B$3:$B$294,0),2)</f>
        <v>MAESTRO ELECTRICO/LINIERO/SUBESTACIONES</v>
      </c>
      <c r="C2497" s="76"/>
      <c r="D2497" s="77"/>
      <c r="E2497" s="79">
        <v>1</v>
      </c>
      <c r="F2497" s="79">
        <f>INDEX([1]SUELDOS!$B$3:$O$294,MATCH('APUS2 (1001 - 1053)'!A2497,[1]SUELDOS!$B$3:$B$294,0),10)</f>
        <v>4.75</v>
      </c>
      <c r="G2497" s="79">
        <f t="shared" si="396"/>
        <v>4.75</v>
      </c>
      <c r="H2497" s="80">
        <f>I2475</f>
        <v>6</v>
      </c>
      <c r="I2497" s="81">
        <f t="shared" si="397"/>
        <v>28.5</v>
      </c>
      <c r="J2497" s="64"/>
      <c r="K2497" s="70">
        <f t="shared" si="398"/>
        <v>4.6559041765910941E-2</v>
      </c>
      <c r="L2497" s="82">
        <f>INDEX([1]SUELDOS!$B$3:$O$294,MATCH('APUS2 (1001 - 1053)'!A2497,[1]SUELDOS!$B$3:$B$294,0),11)</f>
        <v>851230012</v>
      </c>
      <c r="M2497" s="82" t="str">
        <f>INDEX([1]SUELDOS!$B$3:$O$294,MATCH('APUS2 (1001 - 1053)'!A2497,[1]SUELDOS!$B$3:$B$294,0),12)</f>
        <v>NP</v>
      </c>
      <c r="N2497" s="121">
        <f>INDEX([1]SUELDOS!$B$3:$O$294,MATCH('APUS2 (1001 - 1053)'!A2497,[1]SUELDOS!$B$3:$B$294,0),13)</f>
        <v>0</v>
      </c>
      <c r="O2497" s="85">
        <f>INDEX([1]SUELDOS!$B$3:$O$294,MATCH('APUS2 (1001 - 1053)'!A2497,[1]SUELDOS!$B$3:$B$294,0),14)</f>
        <v>0</v>
      </c>
      <c r="P2497" s="7">
        <f t="shared" si="389"/>
        <v>2563</v>
      </c>
      <c r="Q2497" s="8"/>
    </row>
    <row r="2498" spans="1:17" s="9" customFormat="1" ht="16.5" thickTop="1" thickBot="1" x14ac:dyDescent="0.3">
      <c r="A2498" s="1" t="s">
        <v>37</v>
      </c>
      <c r="B2498" s="75" t="str">
        <f>INDEX([1]SUELDOS!$B$3:$O$294,MATCH('APUS2 (1001 - 1053)'!A2498,[1]SUELDOS!$B$3:$B$294,0),2)</f>
        <v>SUPERVISOR ELECTRICO GENERAL / SUPERVISOR SANITARIO GENERAL</v>
      </c>
      <c r="C2498" s="76"/>
      <c r="D2498" s="77"/>
      <c r="E2498" s="79">
        <v>1</v>
      </c>
      <c r="F2498" s="79">
        <f>INDEX([1]SUELDOS!$B$3:$O$294,MATCH('APUS2 (1001 - 1053)'!A2498,[1]SUELDOS!$B$3:$B$294,0),10)</f>
        <v>4.76</v>
      </c>
      <c r="G2498" s="79">
        <f t="shared" si="396"/>
        <v>4.76</v>
      </c>
      <c r="H2498" s="80">
        <f>I2475</f>
        <v>6</v>
      </c>
      <c r="I2498" s="81">
        <f t="shared" si="397"/>
        <v>28.56</v>
      </c>
      <c r="J2498" s="64"/>
      <c r="K2498" s="70">
        <f t="shared" si="398"/>
        <v>4.6657060801207594E-2</v>
      </c>
      <c r="L2498" s="82">
        <f>INDEX([1]SUELDOS!$B$3:$O$294,MATCH('APUS2 (1001 - 1053)'!A2498,[1]SUELDOS!$B$3:$B$294,0),11)</f>
        <v>851230012</v>
      </c>
      <c r="M2498" s="82" t="str">
        <f>INDEX([1]SUELDOS!$B$3:$O$294,MATCH('APUS2 (1001 - 1053)'!A2498,[1]SUELDOS!$B$3:$B$294,0),12)</f>
        <v>NP</v>
      </c>
      <c r="N2498" s="121">
        <f>INDEX([1]SUELDOS!$B$3:$O$294,MATCH('APUS2 (1001 - 1053)'!A2498,[1]SUELDOS!$B$3:$B$294,0),13)</f>
        <v>0</v>
      </c>
      <c r="O2498" s="85">
        <f>INDEX([1]SUELDOS!$B$3:$O$294,MATCH('APUS2 (1001 - 1053)'!A2498,[1]SUELDOS!$B$3:$B$294,0),14)</f>
        <v>0</v>
      </c>
      <c r="P2498" s="7">
        <f t="shared" si="389"/>
        <v>2564</v>
      </c>
      <c r="Q2498" s="8"/>
    </row>
    <row r="2499" spans="1:17" s="9" customFormat="1" ht="16.5" thickTop="1" thickBot="1" x14ac:dyDescent="0.3">
      <c r="A2499" s="1"/>
      <c r="B2499" s="75"/>
      <c r="C2499" s="76"/>
      <c r="D2499" s="77"/>
      <c r="E2499" s="79"/>
      <c r="F2499" s="79"/>
      <c r="G2499" s="79"/>
      <c r="H2499" s="80"/>
      <c r="I2499" s="81"/>
      <c r="J2499" s="64"/>
      <c r="K2499" s="70"/>
      <c r="L2499" s="82"/>
      <c r="M2499" s="82"/>
      <c r="N2499" s="121"/>
      <c r="O2499" s="85"/>
      <c r="P2499" s="7">
        <f t="shared" si="389"/>
        <v>2565</v>
      </c>
      <c r="Q2499" s="8"/>
    </row>
    <row r="2500" spans="1:17" s="9" customFormat="1" ht="16.5" thickTop="1" thickBot="1" x14ac:dyDescent="0.3">
      <c r="A2500" s="1"/>
      <c r="B2500" s="75"/>
      <c r="C2500" s="76"/>
      <c r="D2500" s="77"/>
      <c r="E2500" s="79"/>
      <c r="F2500" s="79"/>
      <c r="G2500" s="79"/>
      <c r="H2500" s="80"/>
      <c r="I2500" s="81"/>
      <c r="J2500" s="64"/>
      <c r="K2500" s="70"/>
      <c r="L2500" s="82"/>
      <c r="M2500" s="82"/>
      <c r="N2500" s="121"/>
      <c r="O2500" s="85"/>
      <c r="P2500" s="7">
        <f t="shared" si="389"/>
        <v>2566</v>
      </c>
      <c r="Q2500" s="8"/>
    </row>
    <row r="2501" spans="1:17" s="9" customFormat="1" ht="16.5" thickTop="1" thickBot="1" x14ac:dyDescent="0.3">
      <c r="A2501" s="1"/>
      <c r="B2501" s="75"/>
      <c r="C2501" s="76"/>
      <c r="D2501" s="77"/>
      <c r="E2501" s="78"/>
      <c r="F2501" s="79"/>
      <c r="G2501" s="79"/>
      <c r="H2501" s="80"/>
      <c r="I2501" s="81"/>
      <c r="J2501" s="64"/>
      <c r="K2501" s="70"/>
      <c r="L2501" s="82"/>
      <c r="M2501" s="82"/>
      <c r="N2501" s="121"/>
      <c r="O2501" s="85"/>
      <c r="P2501" s="7">
        <f t="shared" si="389"/>
        <v>2567</v>
      </c>
      <c r="Q2501" s="8"/>
    </row>
    <row r="2502" spans="1:17" s="9" customFormat="1" ht="16.5" thickTop="1" thickBot="1" x14ac:dyDescent="0.3">
      <c r="A2502" s="1"/>
      <c r="B2502" s="75"/>
      <c r="C2502" s="76"/>
      <c r="D2502" s="77"/>
      <c r="E2502" s="78"/>
      <c r="F2502" s="79"/>
      <c r="G2502" s="79"/>
      <c r="H2502" s="80"/>
      <c r="I2502" s="81"/>
      <c r="J2502" s="64"/>
      <c r="K2502" s="87"/>
      <c r="L2502" s="82"/>
      <c r="M2502" s="82"/>
      <c r="N2502" s="121"/>
      <c r="O2502" s="85"/>
      <c r="P2502" s="7">
        <f t="shared" si="389"/>
        <v>2568</v>
      </c>
      <c r="Q2502" s="8"/>
    </row>
    <row r="2503" spans="1:17" s="9" customFormat="1" ht="16.5" thickTop="1" thickBot="1" x14ac:dyDescent="0.3">
      <c r="A2503" s="1"/>
      <c r="B2503" s="75"/>
      <c r="C2503" s="76"/>
      <c r="D2503" s="77"/>
      <c r="E2503" s="78"/>
      <c r="F2503" s="79"/>
      <c r="G2503" s="79"/>
      <c r="H2503" s="80"/>
      <c r="I2503" s="81"/>
      <c r="J2503" s="64"/>
      <c r="K2503" s="87"/>
      <c r="L2503" s="82"/>
      <c r="M2503" s="82"/>
      <c r="N2503" s="121"/>
      <c r="O2503" s="85"/>
      <c r="P2503" s="7">
        <f t="shared" si="389"/>
        <v>2569</v>
      </c>
      <c r="Q2503" s="8"/>
    </row>
    <row r="2504" spans="1:17" s="9" customFormat="1" ht="16.5" thickTop="1" thickBot="1" x14ac:dyDescent="0.3">
      <c r="A2504" s="1"/>
      <c r="B2504" s="75"/>
      <c r="C2504" s="76"/>
      <c r="D2504" s="77"/>
      <c r="E2504" s="78"/>
      <c r="F2504" s="79"/>
      <c r="G2504" s="79"/>
      <c r="H2504" s="80"/>
      <c r="I2504" s="81"/>
      <c r="J2504" s="64"/>
      <c r="K2504" s="87"/>
      <c r="L2504" s="82"/>
      <c r="M2504" s="82"/>
      <c r="N2504" s="121"/>
      <c r="O2504" s="85"/>
      <c r="P2504" s="7">
        <f t="shared" si="389"/>
        <v>2570</v>
      </c>
      <c r="Q2504" s="8"/>
    </row>
    <row r="2505" spans="1:17" s="9" customFormat="1" ht="16.5" thickTop="1" thickBot="1" x14ac:dyDescent="0.3">
      <c r="A2505" s="1"/>
      <c r="B2505" s="75"/>
      <c r="C2505" s="76"/>
      <c r="D2505" s="77"/>
      <c r="E2505" s="78"/>
      <c r="F2505" s="79"/>
      <c r="G2505" s="79"/>
      <c r="H2505" s="80"/>
      <c r="I2505" s="81"/>
      <c r="J2505" s="64"/>
      <c r="K2505" s="87"/>
      <c r="L2505" s="82"/>
      <c r="M2505" s="82"/>
      <c r="N2505" s="121"/>
      <c r="O2505" s="85"/>
      <c r="P2505" s="7">
        <f t="shared" si="389"/>
        <v>2571</v>
      </c>
      <c r="Q2505" s="8"/>
    </row>
    <row r="2506" spans="1:17" s="9" customFormat="1" ht="16.5" thickTop="1" thickBot="1" x14ac:dyDescent="0.3">
      <c r="A2506" s="1"/>
      <c r="B2506" s="75"/>
      <c r="C2506" s="76"/>
      <c r="D2506" s="77"/>
      <c r="E2506" s="78"/>
      <c r="F2506" s="79"/>
      <c r="G2506" s="79"/>
      <c r="H2506" s="80"/>
      <c r="I2506" s="81"/>
      <c r="J2506" s="64"/>
      <c r="K2506" s="87"/>
      <c r="L2506" s="82"/>
      <c r="M2506" s="82"/>
      <c r="N2506" s="121"/>
      <c r="O2506" s="85"/>
      <c r="P2506" s="7">
        <f t="shared" si="389"/>
        <v>2572</v>
      </c>
      <c r="Q2506" s="8"/>
    </row>
    <row r="2507" spans="1:17" s="9" customFormat="1" ht="16.5" thickTop="1" thickBot="1" x14ac:dyDescent="0.3">
      <c r="A2507" s="1"/>
      <c r="B2507" s="122" t="s">
        <v>26</v>
      </c>
      <c r="C2507" s="123"/>
      <c r="D2507" s="124"/>
      <c r="E2507" s="91" t="s">
        <v>26</v>
      </c>
      <c r="F2507" s="125" t="s">
        <v>26</v>
      </c>
      <c r="G2507" s="126" t="s">
        <v>26</v>
      </c>
      <c r="H2507" s="94" t="s">
        <v>26</v>
      </c>
      <c r="I2507" s="127" t="s">
        <v>26</v>
      </c>
      <c r="J2507" s="64"/>
      <c r="K2507" s="96" t="s">
        <v>26</v>
      </c>
      <c r="L2507" s="97" t="s">
        <v>26</v>
      </c>
      <c r="M2507" s="98" t="s">
        <v>26</v>
      </c>
      <c r="N2507" s="99" t="s">
        <v>26</v>
      </c>
      <c r="O2507" s="100" t="s">
        <v>26</v>
      </c>
      <c r="P2507" s="7">
        <f t="shared" si="389"/>
        <v>2573</v>
      </c>
      <c r="Q2507" s="8"/>
    </row>
    <row r="2508" spans="1:17" s="9" customFormat="1" ht="16.5" thickTop="1" thickBot="1" x14ac:dyDescent="0.3">
      <c r="A2508" s="1"/>
      <c r="B2508" s="101"/>
      <c r="C2508" s="101"/>
      <c r="D2508" s="101"/>
      <c r="E2508" s="101"/>
      <c r="F2508" s="101"/>
      <c r="G2508" s="101"/>
      <c r="H2508" s="128" t="s">
        <v>39</v>
      </c>
      <c r="I2508" s="103">
        <f>SUM(I2495:I2507)</f>
        <v>108.12</v>
      </c>
      <c r="J2508" s="104"/>
      <c r="K2508" s="105">
        <f>SUM(K2495:K2507)</f>
        <v>0.17663030160457163</v>
      </c>
      <c r="L2508" s="106"/>
      <c r="M2508" s="107"/>
      <c r="N2508" s="108"/>
      <c r="O2508" s="105">
        <f>SUM(O2495:O2507)</f>
        <v>0</v>
      </c>
      <c r="P2508" s="7">
        <f t="shared" si="389"/>
        <v>2574</v>
      </c>
      <c r="Q2508" s="8"/>
    </row>
    <row r="2509" spans="1:17" s="9" customFormat="1" ht="16.5" customHeight="1" thickTop="1" thickBot="1" x14ac:dyDescent="0.3">
      <c r="A2509" s="1"/>
      <c r="B2509" s="58" t="s">
        <v>40</v>
      </c>
      <c r="C2509" s="109"/>
      <c r="D2509" s="109"/>
      <c r="E2509" s="109"/>
      <c r="F2509" s="109"/>
      <c r="G2509" s="109"/>
      <c r="H2509" s="110"/>
      <c r="I2509" s="111"/>
      <c r="J2509" s="60"/>
      <c r="K2509" s="61" t="s">
        <v>14</v>
      </c>
      <c r="L2509" s="61" t="s">
        <v>15</v>
      </c>
      <c r="M2509" s="61" t="s">
        <v>16</v>
      </c>
      <c r="N2509" s="61" t="s">
        <v>17</v>
      </c>
      <c r="O2509" s="61" t="s">
        <v>18</v>
      </c>
      <c r="P2509" s="7">
        <f t="shared" si="389"/>
        <v>2575</v>
      </c>
      <c r="Q2509" s="8"/>
    </row>
    <row r="2510" spans="1:17" s="9" customFormat="1" ht="22.5" thickTop="1" thickBot="1" x14ac:dyDescent="0.3">
      <c r="A2510" s="1"/>
      <c r="B2510" s="112" t="s">
        <v>41</v>
      </c>
      <c r="C2510" s="113"/>
      <c r="D2510" s="113"/>
      <c r="E2510" s="114"/>
      <c r="F2510" s="63" t="s">
        <v>42</v>
      </c>
      <c r="G2510" s="63" t="s">
        <v>20</v>
      </c>
      <c r="H2510" s="63" t="s">
        <v>34</v>
      </c>
      <c r="I2510" s="63" t="s">
        <v>24</v>
      </c>
      <c r="J2510" s="28"/>
      <c r="K2510" s="61"/>
      <c r="L2510" s="61"/>
      <c r="M2510" s="61"/>
      <c r="N2510" s="61"/>
      <c r="O2510" s="61"/>
      <c r="P2510" s="7">
        <f t="shared" si="389"/>
        <v>2576</v>
      </c>
      <c r="Q2510" s="8"/>
    </row>
    <row r="2511" spans="1:17" s="9" customFormat="1" ht="15.75" customHeight="1" thickTop="1" x14ac:dyDescent="0.25">
      <c r="A2511" s="1" t="s">
        <v>126</v>
      </c>
      <c r="B2511" s="129" t="str">
        <f>INDEX('[1]MATERIAL-TRANSPORTE'!$A$3:$K$1016,MATCH('APUS2 (1001 - 1053)'!A2511,'[1]MATERIAL-TRANSPORTE'!$A$3:$A$1016,0),2)</f>
        <v>CAMARA IP BALA EXTERNAS</v>
      </c>
      <c r="C2511" s="130"/>
      <c r="D2511" s="130"/>
      <c r="E2511" s="131"/>
      <c r="F2511" s="132" t="str">
        <f>INDEX('[1]MATERIAL-TRANSPORTE'!$A$3:$K$1016,MATCH('APUS2 (1001 - 1053)'!A2511,'[1]MATERIAL-TRANSPORTE'!$A$3:$A$1016,0),6)</f>
        <v>u</v>
      </c>
      <c r="G2511" s="80">
        <v>1</v>
      </c>
      <c r="H2511" s="80">
        <f>INDEX('[1]MATERIAL-TRANSPORTE'!$A$3:$K$1016,MATCH('APUS2 (1001 - 1053)'!A2511,'[1]MATERIAL-TRANSPORTE'!$A$3:$A$1016,0),7)</f>
        <v>480</v>
      </c>
      <c r="I2511" s="81">
        <f>(G2511*H2511)</f>
        <v>480</v>
      </c>
      <c r="J2511" s="64"/>
      <c r="K2511" s="70">
        <f t="shared" ref="K2511" si="400">((I2511*100%)/$I$2544)</f>
        <v>0.78415228237323686</v>
      </c>
      <c r="L2511" s="82" t="str">
        <f>INDEX('[1]MATERIAL-TRANSPORTE'!$A$3:$K$1016,MATCH('APUS2 (1001 - 1053)'!A2511,'[1]MATERIAL-TRANSPORTE'!$A$3:$A$1016,0),8)</f>
        <v>482650311</v>
      </c>
      <c r="M2511" s="83" t="str">
        <f>INDEX('[1]MATERIAL-TRANSPORTE'!$A$3:$K$1016,MATCH('APUS2 (1001 - 1053)'!A2511,'[1]MATERIAL-TRANSPORTE'!$A$3:$A$1016,0),9)</f>
        <v>NP</v>
      </c>
      <c r="N2511" s="84">
        <f>INDEX('[1]MATERIAL-TRANSPORTE'!$A$3:$K$1016,MATCH('APUS2 (1001 - 1053)'!A2511,'[1]MATERIAL-TRANSPORTE'!$A$3:$A$1016,0),10)</f>
        <v>0</v>
      </c>
      <c r="O2511" s="85">
        <f>INDEX('[1]MATERIAL-TRANSPORTE'!$A$3:$K$1016,MATCH('APUS2 (1001 - 1053)'!A2511,'[1]MATERIAL-TRANSPORTE'!$A$3:$A$1016,0),11)</f>
        <v>0</v>
      </c>
      <c r="P2511" s="7">
        <f t="shared" si="389"/>
        <v>2577</v>
      </c>
      <c r="Q2511" s="8">
        <f t="shared" ref="Q2511" si="401">+Q2495</f>
        <v>2544</v>
      </c>
    </row>
    <row r="2512" spans="1:17" s="9" customFormat="1" x14ac:dyDescent="0.25">
      <c r="A2512" s="1"/>
      <c r="B2512" s="129"/>
      <c r="C2512" s="130"/>
      <c r="D2512" s="130"/>
      <c r="E2512" s="131"/>
      <c r="F2512" s="132"/>
      <c r="G2512" s="80"/>
      <c r="H2512" s="80"/>
      <c r="I2512" s="81"/>
      <c r="J2512" s="64"/>
      <c r="K2512" s="87"/>
      <c r="L2512" s="82"/>
      <c r="M2512" s="83"/>
      <c r="N2512" s="84"/>
      <c r="O2512" s="85"/>
      <c r="P2512" s="7">
        <f t="shared" si="389"/>
        <v>2578</v>
      </c>
      <c r="Q2512" s="8"/>
    </row>
    <row r="2513" spans="1:17" s="9" customFormat="1" x14ac:dyDescent="0.25">
      <c r="A2513" s="1"/>
      <c r="B2513" s="129"/>
      <c r="C2513" s="130"/>
      <c r="D2513" s="130"/>
      <c r="E2513" s="131"/>
      <c r="F2513" s="132"/>
      <c r="G2513" s="80"/>
      <c r="H2513" s="80"/>
      <c r="I2513" s="81"/>
      <c r="J2513" s="64"/>
      <c r="K2513" s="87"/>
      <c r="L2513" s="82"/>
      <c r="M2513" s="83"/>
      <c r="N2513" s="84"/>
      <c r="O2513" s="85"/>
      <c r="P2513" s="7">
        <f t="shared" si="389"/>
        <v>2579</v>
      </c>
      <c r="Q2513" s="8"/>
    </row>
    <row r="2514" spans="1:17" s="9" customFormat="1" x14ac:dyDescent="0.25">
      <c r="A2514" s="1"/>
      <c r="B2514" s="129"/>
      <c r="C2514" s="130"/>
      <c r="D2514" s="130"/>
      <c r="E2514" s="131"/>
      <c r="F2514" s="132"/>
      <c r="G2514" s="80"/>
      <c r="H2514" s="80"/>
      <c r="I2514" s="81"/>
      <c r="J2514" s="64"/>
      <c r="K2514" s="87"/>
      <c r="L2514" s="82"/>
      <c r="M2514" s="83"/>
      <c r="N2514" s="84"/>
      <c r="O2514" s="85"/>
      <c r="P2514" s="7">
        <f t="shared" si="389"/>
        <v>2580</v>
      </c>
      <c r="Q2514" s="8"/>
    </row>
    <row r="2515" spans="1:17" s="9" customFormat="1" x14ac:dyDescent="0.25">
      <c r="A2515" s="1"/>
      <c r="B2515" s="129"/>
      <c r="C2515" s="130"/>
      <c r="D2515" s="130"/>
      <c r="E2515" s="131"/>
      <c r="F2515" s="132"/>
      <c r="G2515" s="80"/>
      <c r="H2515" s="80"/>
      <c r="I2515" s="81"/>
      <c r="J2515" s="64"/>
      <c r="K2515" s="87"/>
      <c r="L2515" s="82"/>
      <c r="M2515" s="83"/>
      <c r="N2515" s="84"/>
      <c r="O2515" s="85"/>
      <c r="P2515" s="7">
        <f t="shared" si="389"/>
        <v>2581</v>
      </c>
      <c r="Q2515" s="8"/>
    </row>
    <row r="2516" spans="1:17" s="9" customFormat="1" x14ac:dyDescent="0.25">
      <c r="A2516" s="1"/>
      <c r="B2516" s="129"/>
      <c r="C2516" s="130"/>
      <c r="D2516" s="130"/>
      <c r="E2516" s="131"/>
      <c r="F2516" s="132"/>
      <c r="G2516" s="80"/>
      <c r="H2516" s="80"/>
      <c r="I2516" s="81"/>
      <c r="J2516" s="64"/>
      <c r="K2516" s="87"/>
      <c r="L2516" s="82"/>
      <c r="M2516" s="83"/>
      <c r="N2516" s="84"/>
      <c r="O2516" s="85"/>
      <c r="P2516" s="7">
        <f t="shared" si="389"/>
        <v>2582</v>
      </c>
      <c r="Q2516" s="8"/>
    </row>
    <row r="2517" spans="1:17" s="9" customFormat="1" x14ac:dyDescent="0.25">
      <c r="A2517" s="1"/>
      <c r="B2517" s="129"/>
      <c r="C2517" s="130"/>
      <c r="D2517" s="130"/>
      <c r="E2517" s="131"/>
      <c r="F2517" s="132"/>
      <c r="G2517" s="80"/>
      <c r="H2517" s="80"/>
      <c r="I2517" s="81"/>
      <c r="J2517" s="64"/>
      <c r="K2517" s="87"/>
      <c r="L2517" s="82"/>
      <c r="M2517" s="83"/>
      <c r="N2517" s="84"/>
      <c r="O2517" s="85"/>
      <c r="P2517" s="7">
        <f t="shared" si="389"/>
        <v>2583</v>
      </c>
      <c r="Q2517" s="8"/>
    </row>
    <row r="2518" spans="1:17" s="9" customFormat="1" x14ac:dyDescent="0.25">
      <c r="A2518" s="1"/>
      <c r="B2518" s="129"/>
      <c r="C2518" s="130"/>
      <c r="D2518" s="130"/>
      <c r="E2518" s="131"/>
      <c r="F2518" s="132"/>
      <c r="G2518" s="80"/>
      <c r="H2518" s="80"/>
      <c r="I2518" s="81"/>
      <c r="J2518" s="64"/>
      <c r="K2518" s="87"/>
      <c r="L2518" s="82"/>
      <c r="M2518" s="83"/>
      <c r="N2518" s="84"/>
      <c r="O2518" s="85"/>
      <c r="P2518" s="7">
        <f t="shared" si="389"/>
        <v>2584</v>
      </c>
      <c r="Q2518" s="8"/>
    </row>
    <row r="2519" spans="1:17" s="9" customFormat="1" x14ac:dyDescent="0.25">
      <c r="A2519" s="1"/>
      <c r="B2519" s="129"/>
      <c r="C2519" s="130"/>
      <c r="D2519" s="130"/>
      <c r="E2519" s="131"/>
      <c r="F2519" s="132"/>
      <c r="G2519" s="80"/>
      <c r="H2519" s="80"/>
      <c r="I2519" s="81"/>
      <c r="J2519" s="64"/>
      <c r="K2519" s="87"/>
      <c r="L2519" s="82"/>
      <c r="M2519" s="83"/>
      <c r="N2519" s="84"/>
      <c r="O2519" s="85"/>
      <c r="P2519" s="7">
        <f t="shared" si="389"/>
        <v>2585</v>
      </c>
      <c r="Q2519" s="8"/>
    </row>
    <row r="2520" spans="1:17" s="9" customFormat="1" x14ac:dyDescent="0.25">
      <c r="A2520" s="1"/>
      <c r="B2520" s="129"/>
      <c r="C2520" s="130"/>
      <c r="D2520" s="130"/>
      <c r="E2520" s="131"/>
      <c r="F2520" s="132"/>
      <c r="G2520" s="80"/>
      <c r="H2520" s="80"/>
      <c r="I2520" s="81"/>
      <c r="J2520" s="64"/>
      <c r="K2520" s="87"/>
      <c r="L2520" s="82"/>
      <c r="M2520" s="83"/>
      <c r="N2520" s="84"/>
      <c r="O2520" s="85"/>
      <c r="P2520" s="7">
        <f t="shared" si="389"/>
        <v>2586</v>
      </c>
      <c r="Q2520" s="8"/>
    </row>
    <row r="2521" spans="1:17" s="9" customFormat="1" x14ac:dyDescent="0.25">
      <c r="A2521" s="1"/>
      <c r="B2521" s="129"/>
      <c r="C2521" s="130"/>
      <c r="D2521" s="130"/>
      <c r="E2521" s="131"/>
      <c r="F2521" s="132"/>
      <c r="G2521" s="80"/>
      <c r="H2521" s="80"/>
      <c r="I2521" s="81"/>
      <c r="J2521" s="64"/>
      <c r="K2521" s="87"/>
      <c r="L2521" s="82"/>
      <c r="M2521" s="83"/>
      <c r="N2521" s="84"/>
      <c r="O2521" s="85"/>
      <c r="P2521" s="7">
        <f t="shared" si="389"/>
        <v>2587</v>
      </c>
      <c r="Q2521" s="8"/>
    </row>
    <row r="2522" spans="1:17" s="9" customFormat="1" x14ac:dyDescent="0.25">
      <c r="A2522" s="1"/>
      <c r="B2522" s="129"/>
      <c r="C2522" s="130"/>
      <c r="D2522" s="130"/>
      <c r="E2522" s="131"/>
      <c r="F2522" s="132"/>
      <c r="G2522" s="80"/>
      <c r="H2522" s="80"/>
      <c r="I2522" s="81"/>
      <c r="J2522" s="64"/>
      <c r="K2522" s="87"/>
      <c r="L2522" s="82"/>
      <c r="M2522" s="83"/>
      <c r="N2522" s="84"/>
      <c r="O2522" s="85"/>
      <c r="P2522" s="7">
        <f t="shared" ref="P2522:P2585" si="402">+P2521+1</f>
        <v>2588</v>
      </c>
      <c r="Q2522" s="8"/>
    </row>
    <row r="2523" spans="1:17" s="9" customFormat="1" x14ac:dyDescent="0.25">
      <c r="A2523" s="1"/>
      <c r="B2523" s="129"/>
      <c r="C2523" s="130"/>
      <c r="D2523" s="130"/>
      <c r="E2523" s="131"/>
      <c r="F2523" s="132"/>
      <c r="G2523" s="80"/>
      <c r="H2523" s="80"/>
      <c r="I2523" s="81"/>
      <c r="J2523" s="64"/>
      <c r="K2523" s="87"/>
      <c r="L2523" s="82"/>
      <c r="M2523" s="83"/>
      <c r="N2523" s="84"/>
      <c r="O2523" s="85"/>
      <c r="P2523" s="7">
        <f t="shared" si="402"/>
        <v>2589</v>
      </c>
      <c r="Q2523" s="8"/>
    </row>
    <row r="2524" spans="1:17" s="9" customFormat="1" x14ac:dyDescent="0.25">
      <c r="A2524" s="1"/>
      <c r="B2524" s="129"/>
      <c r="C2524" s="130"/>
      <c r="D2524" s="130"/>
      <c r="E2524" s="131"/>
      <c r="F2524" s="132"/>
      <c r="G2524" s="80"/>
      <c r="H2524" s="80"/>
      <c r="I2524" s="81"/>
      <c r="J2524" s="64"/>
      <c r="K2524" s="87"/>
      <c r="L2524" s="82"/>
      <c r="M2524" s="83"/>
      <c r="N2524" s="84"/>
      <c r="O2524" s="85"/>
      <c r="P2524" s="7">
        <f t="shared" si="402"/>
        <v>2590</v>
      </c>
      <c r="Q2524" s="8"/>
    </row>
    <row r="2525" spans="1:17" s="9" customFormat="1" x14ac:dyDescent="0.25">
      <c r="A2525" s="1"/>
      <c r="B2525" s="129"/>
      <c r="C2525" s="130"/>
      <c r="D2525" s="130"/>
      <c r="E2525" s="131"/>
      <c r="F2525" s="132"/>
      <c r="G2525" s="80"/>
      <c r="H2525" s="80"/>
      <c r="I2525" s="81"/>
      <c r="J2525" s="64"/>
      <c r="K2525" s="87"/>
      <c r="L2525" s="82"/>
      <c r="M2525" s="83"/>
      <c r="N2525" s="84"/>
      <c r="O2525" s="85"/>
      <c r="P2525" s="7">
        <f t="shared" si="402"/>
        <v>2591</v>
      </c>
      <c r="Q2525" s="8"/>
    </row>
    <row r="2526" spans="1:17" s="9" customFormat="1" x14ac:dyDescent="0.25">
      <c r="A2526" s="1"/>
      <c r="B2526" s="129"/>
      <c r="C2526" s="130"/>
      <c r="D2526" s="130"/>
      <c r="E2526" s="131"/>
      <c r="F2526" s="132"/>
      <c r="G2526" s="80"/>
      <c r="H2526" s="80"/>
      <c r="I2526" s="81"/>
      <c r="J2526" s="64"/>
      <c r="K2526" s="87"/>
      <c r="L2526" s="82"/>
      <c r="M2526" s="83"/>
      <c r="N2526" s="84"/>
      <c r="O2526" s="85"/>
      <c r="P2526" s="7">
        <f t="shared" si="402"/>
        <v>2592</v>
      </c>
      <c r="Q2526" s="8"/>
    </row>
    <row r="2527" spans="1:17" s="9" customFormat="1" x14ac:dyDescent="0.25">
      <c r="A2527" s="1"/>
      <c r="B2527" s="129"/>
      <c r="C2527" s="130"/>
      <c r="D2527" s="130"/>
      <c r="E2527" s="131"/>
      <c r="F2527" s="132"/>
      <c r="G2527" s="80"/>
      <c r="H2527" s="80"/>
      <c r="I2527" s="81"/>
      <c r="J2527" s="64"/>
      <c r="K2527" s="87"/>
      <c r="L2527" s="82"/>
      <c r="M2527" s="83"/>
      <c r="N2527" s="84"/>
      <c r="O2527" s="85"/>
      <c r="P2527" s="7">
        <f t="shared" si="402"/>
        <v>2593</v>
      </c>
      <c r="Q2527" s="8"/>
    </row>
    <row r="2528" spans="1:17" s="9" customFormat="1" x14ac:dyDescent="0.25">
      <c r="A2528" s="1"/>
      <c r="B2528" s="129" t="s">
        <v>26</v>
      </c>
      <c r="C2528" s="130"/>
      <c r="D2528" s="130"/>
      <c r="E2528" s="131"/>
      <c r="F2528" s="132" t="s">
        <v>26</v>
      </c>
      <c r="G2528" s="80" t="s">
        <v>26</v>
      </c>
      <c r="H2528" s="80" t="s">
        <v>26</v>
      </c>
      <c r="I2528" s="81" t="s">
        <v>26</v>
      </c>
      <c r="J2528" s="64"/>
      <c r="K2528" s="87" t="s">
        <v>26</v>
      </c>
      <c r="L2528" s="82" t="s">
        <v>26</v>
      </c>
      <c r="M2528" s="83" t="s">
        <v>26</v>
      </c>
      <c r="N2528" s="84" t="s">
        <v>26</v>
      </c>
      <c r="O2528" s="85" t="s">
        <v>26</v>
      </c>
      <c r="P2528" s="7">
        <f t="shared" si="402"/>
        <v>2594</v>
      </c>
      <c r="Q2528" s="8"/>
    </row>
    <row r="2529" spans="1:17" s="9" customFormat="1" x14ac:dyDescent="0.25">
      <c r="A2529" s="1"/>
      <c r="B2529" s="129" t="s">
        <v>26</v>
      </c>
      <c r="C2529" s="130"/>
      <c r="D2529" s="130"/>
      <c r="E2529" s="131"/>
      <c r="F2529" s="132" t="s">
        <v>26</v>
      </c>
      <c r="G2529" s="80" t="s">
        <v>26</v>
      </c>
      <c r="H2529" s="80" t="s">
        <v>26</v>
      </c>
      <c r="I2529" s="81" t="s">
        <v>26</v>
      </c>
      <c r="J2529" s="64"/>
      <c r="K2529" s="87" t="s">
        <v>26</v>
      </c>
      <c r="L2529" s="82" t="s">
        <v>26</v>
      </c>
      <c r="M2529" s="83" t="s">
        <v>26</v>
      </c>
      <c r="N2529" s="84" t="s">
        <v>26</v>
      </c>
      <c r="O2529" s="85" t="s">
        <v>26</v>
      </c>
      <c r="P2529" s="7">
        <f t="shared" si="402"/>
        <v>2595</v>
      </c>
      <c r="Q2529" s="8"/>
    </row>
    <row r="2530" spans="1:17" s="9" customFormat="1" x14ac:dyDescent="0.25">
      <c r="A2530" s="1"/>
      <c r="B2530" s="129" t="s">
        <v>26</v>
      </c>
      <c r="C2530" s="130"/>
      <c r="D2530" s="130"/>
      <c r="E2530" s="131"/>
      <c r="F2530" s="132" t="s">
        <v>26</v>
      </c>
      <c r="G2530" s="80" t="s">
        <v>26</v>
      </c>
      <c r="H2530" s="80" t="s">
        <v>26</v>
      </c>
      <c r="I2530" s="81" t="s">
        <v>26</v>
      </c>
      <c r="J2530" s="64"/>
      <c r="K2530" s="87" t="s">
        <v>26</v>
      </c>
      <c r="L2530" s="82" t="s">
        <v>26</v>
      </c>
      <c r="M2530" s="83" t="s">
        <v>26</v>
      </c>
      <c r="N2530" s="84" t="s">
        <v>26</v>
      </c>
      <c r="O2530" s="85" t="s">
        <v>26</v>
      </c>
      <c r="P2530" s="7">
        <f t="shared" si="402"/>
        <v>2596</v>
      </c>
      <c r="Q2530" s="8"/>
    </row>
    <row r="2531" spans="1:17" s="9" customFormat="1" x14ac:dyDescent="0.25">
      <c r="A2531" s="1"/>
      <c r="B2531" s="129" t="s">
        <v>26</v>
      </c>
      <c r="C2531" s="130"/>
      <c r="D2531" s="130"/>
      <c r="E2531" s="131"/>
      <c r="F2531" s="132" t="s">
        <v>26</v>
      </c>
      <c r="G2531" s="80" t="s">
        <v>26</v>
      </c>
      <c r="H2531" s="80" t="s">
        <v>26</v>
      </c>
      <c r="I2531" s="81" t="s">
        <v>26</v>
      </c>
      <c r="J2531" s="64"/>
      <c r="K2531" s="87" t="s">
        <v>26</v>
      </c>
      <c r="L2531" s="82" t="s">
        <v>26</v>
      </c>
      <c r="M2531" s="83" t="s">
        <v>26</v>
      </c>
      <c r="N2531" s="84" t="s">
        <v>26</v>
      </c>
      <c r="O2531" s="85" t="s">
        <v>26</v>
      </c>
      <c r="P2531" s="7">
        <f t="shared" si="402"/>
        <v>2597</v>
      </c>
      <c r="Q2531" s="8"/>
    </row>
    <row r="2532" spans="1:17" s="9" customFormat="1" x14ac:dyDescent="0.25">
      <c r="A2532" s="1"/>
      <c r="B2532" s="129" t="s">
        <v>26</v>
      </c>
      <c r="C2532" s="130"/>
      <c r="D2532" s="130"/>
      <c r="E2532" s="131"/>
      <c r="F2532" s="132" t="s">
        <v>26</v>
      </c>
      <c r="G2532" s="80" t="s">
        <v>26</v>
      </c>
      <c r="H2532" s="80" t="s">
        <v>26</v>
      </c>
      <c r="I2532" s="81" t="s">
        <v>26</v>
      </c>
      <c r="J2532" s="64"/>
      <c r="K2532" s="87" t="s">
        <v>26</v>
      </c>
      <c r="L2532" s="82" t="s">
        <v>26</v>
      </c>
      <c r="M2532" s="83" t="s">
        <v>26</v>
      </c>
      <c r="N2532" s="84" t="s">
        <v>26</v>
      </c>
      <c r="O2532" s="85" t="s">
        <v>26</v>
      </c>
      <c r="P2532" s="7">
        <f t="shared" si="402"/>
        <v>2598</v>
      </c>
      <c r="Q2532" s="8"/>
    </row>
    <row r="2533" spans="1:17" s="9" customFormat="1" x14ac:dyDescent="0.25">
      <c r="A2533" s="1"/>
      <c r="B2533" s="129" t="s">
        <v>26</v>
      </c>
      <c r="C2533" s="130"/>
      <c r="D2533" s="130"/>
      <c r="E2533" s="131"/>
      <c r="F2533" s="132" t="s">
        <v>26</v>
      </c>
      <c r="G2533" s="80" t="s">
        <v>26</v>
      </c>
      <c r="H2533" s="80" t="s">
        <v>26</v>
      </c>
      <c r="I2533" s="81" t="s">
        <v>26</v>
      </c>
      <c r="J2533" s="64"/>
      <c r="K2533" s="87" t="s">
        <v>26</v>
      </c>
      <c r="L2533" s="82" t="s">
        <v>26</v>
      </c>
      <c r="M2533" s="83" t="s">
        <v>26</v>
      </c>
      <c r="N2533" s="84" t="s">
        <v>26</v>
      </c>
      <c r="O2533" s="85" t="s">
        <v>26</v>
      </c>
      <c r="P2533" s="7">
        <f t="shared" si="402"/>
        <v>2599</v>
      </c>
      <c r="Q2533" s="8"/>
    </row>
    <row r="2534" spans="1:17" s="9" customFormat="1" x14ac:dyDescent="0.25">
      <c r="A2534" s="1"/>
      <c r="B2534" s="129" t="s">
        <v>26</v>
      </c>
      <c r="C2534" s="130"/>
      <c r="D2534" s="130"/>
      <c r="E2534" s="131"/>
      <c r="F2534" s="132" t="s">
        <v>26</v>
      </c>
      <c r="G2534" s="80" t="s">
        <v>26</v>
      </c>
      <c r="H2534" s="80" t="s">
        <v>26</v>
      </c>
      <c r="I2534" s="81" t="s">
        <v>26</v>
      </c>
      <c r="J2534" s="64"/>
      <c r="K2534" s="87" t="s">
        <v>26</v>
      </c>
      <c r="L2534" s="82" t="s">
        <v>26</v>
      </c>
      <c r="M2534" s="83" t="s">
        <v>26</v>
      </c>
      <c r="N2534" s="84" t="s">
        <v>26</v>
      </c>
      <c r="O2534" s="85" t="s">
        <v>26</v>
      </c>
      <c r="P2534" s="7">
        <f t="shared" si="402"/>
        <v>2600</v>
      </c>
      <c r="Q2534" s="8"/>
    </row>
    <row r="2535" spans="1:17" s="9" customFormat="1" x14ac:dyDescent="0.25">
      <c r="A2535" s="1"/>
      <c r="B2535" s="129" t="s">
        <v>26</v>
      </c>
      <c r="C2535" s="130"/>
      <c r="D2535" s="130"/>
      <c r="E2535" s="131"/>
      <c r="F2535" s="132" t="s">
        <v>26</v>
      </c>
      <c r="G2535" s="80" t="s">
        <v>26</v>
      </c>
      <c r="H2535" s="80" t="s">
        <v>26</v>
      </c>
      <c r="I2535" s="81" t="s">
        <v>26</v>
      </c>
      <c r="J2535" s="64"/>
      <c r="K2535" s="87" t="s">
        <v>26</v>
      </c>
      <c r="L2535" s="82" t="s">
        <v>26</v>
      </c>
      <c r="M2535" s="83" t="s">
        <v>26</v>
      </c>
      <c r="N2535" s="84" t="s">
        <v>26</v>
      </c>
      <c r="O2535" s="85" t="s">
        <v>26</v>
      </c>
      <c r="P2535" s="7">
        <f t="shared" si="402"/>
        <v>2601</v>
      </c>
      <c r="Q2535" s="8"/>
    </row>
    <row r="2536" spans="1:17" s="9" customFormat="1" ht="15.75" thickBot="1" x14ac:dyDescent="0.3">
      <c r="A2536" s="1"/>
      <c r="B2536" s="122" t="s">
        <v>26</v>
      </c>
      <c r="C2536" s="123"/>
      <c r="D2536" s="123"/>
      <c r="E2536" s="124"/>
      <c r="F2536" s="133" t="s">
        <v>26</v>
      </c>
      <c r="G2536" s="94" t="s">
        <v>26</v>
      </c>
      <c r="H2536" s="94" t="s">
        <v>26</v>
      </c>
      <c r="I2536" s="95" t="s">
        <v>26</v>
      </c>
      <c r="J2536" s="64"/>
      <c r="K2536" s="96" t="s">
        <v>26</v>
      </c>
      <c r="L2536" s="97" t="s">
        <v>26</v>
      </c>
      <c r="M2536" s="98" t="s">
        <v>26</v>
      </c>
      <c r="N2536" s="99" t="s">
        <v>26</v>
      </c>
      <c r="O2536" s="100" t="s">
        <v>26</v>
      </c>
      <c r="P2536" s="7">
        <f t="shared" si="402"/>
        <v>2602</v>
      </c>
      <c r="Q2536" s="8"/>
    </row>
    <row r="2537" spans="1:17" s="9" customFormat="1" ht="16.5" thickTop="1" thickBot="1" x14ac:dyDescent="0.3">
      <c r="A2537" s="1"/>
      <c r="B2537" s="101"/>
      <c r="C2537" s="101"/>
      <c r="D2537" s="101"/>
      <c r="E2537" s="101"/>
      <c r="F2537" s="101"/>
      <c r="G2537" s="101"/>
      <c r="H2537" s="128" t="s">
        <v>50</v>
      </c>
      <c r="I2537" s="103">
        <f>SUM(I2511:I2536)</f>
        <v>480</v>
      </c>
      <c r="J2537" s="104"/>
      <c r="K2537" s="105">
        <f>SUM(K2511:K2536)</f>
        <v>0.78415228237323686</v>
      </c>
      <c r="L2537" s="106"/>
      <c r="M2537" s="107"/>
      <c r="N2537" s="108"/>
      <c r="O2537" s="105">
        <f>SUM(O2511:O2536)</f>
        <v>0</v>
      </c>
      <c r="P2537" s="7">
        <f t="shared" si="402"/>
        <v>2603</v>
      </c>
      <c r="Q2537" s="8"/>
    </row>
    <row r="2538" spans="1:17" s="9" customFormat="1" ht="16.5" customHeight="1" thickTop="1" thickBot="1" x14ac:dyDescent="0.3">
      <c r="A2538" s="1"/>
      <c r="B2538" s="58" t="s">
        <v>51</v>
      </c>
      <c r="C2538" s="109"/>
      <c r="D2538" s="109"/>
      <c r="E2538" s="109"/>
      <c r="F2538" s="109"/>
      <c r="G2538" s="109"/>
      <c r="H2538" s="110"/>
      <c r="I2538" s="111"/>
      <c r="J2538" s="60"/>
      <c r="K2538" s="134" t="s">
        <v>14</v>
      </c>
      <c r="L2538" s="61" t="s">
        <v>15</v>
      </c>
      <c r="M2538" s="61" t="s">
        <v>16</v>
      </c>
      <c r="N2538" s="61" t="s">
        <v>17</v>
      </c>
      <c r="O2538" s="61" t="s">
        <v>18</v>
      </c>
      <c r="P2538" s="7">
        <f t="shared" si="402"/>
        <v>2604</v>
      </c>
      <c r="Q2538" s="8"/>
    </row>
    <row r="2539" spans="1:17" s="9" customFormat="1" ht="22.5" customHeight="1" thickTop="1" thickBot="1" x14ac:dyDescent="0.3">
      <c r="A2539" s="1"/>
      <c r="B2539" s="112" t="s">
        <v>52</v>
      </c>
      <c r="C2539" s="113"/>
      <c r="D2539" s="113"/>
      <c r="E2539" s="114"/>
      <c r="F2539" s="115" t="s">
        <v>42</v>
      </c>
      <c r="G2539" s="63" t="s">
        <v>20</v>
      </c>
      <c r="H2539" s="63" t="s">
        <v>34</v>
      </c>
      <c r="I2539" s="63" t="s">
        <v>34</v>
      </c>
      <c r="J2539" s="28"/>
      <c r="K2539" s="135"/>
      <c r="L2539" s="61"/>
      <c r="M2539" s="61"/>
      <c r="N2539" s="61"/>
      <c r="O2539" s="61"/>
      <c r="P2539" s="7">
        <f t="shared" si="402"/>
        <v>2605</v>
      </c>
      <c r="Q2539" s="8"/>
    </row>
    <row r="2540" spans="1:17" s="9" customFormat="1" ht="15.75" thickTop="1" x14ac:dyDescent="0.25">
      <c r="A2540" s="1"/>
      <c r="B2540" s="136"/>
      <c r="C2540" s="137"/>
      <c r="D2540" s="137"/>
      <c r="E2540" s="138"/>
      <c r="F2540" s="139"/>
      <c r="G2540" s="69"/>
      <c r="H2540" s="69"/>
      <c r="I2540" s="81"/>
      <c r="J2540" s="64"/>
      <c r="K2540" s="70"/>
      <c r="L2540" s="117"/>
      <c r="M2540" s="118"/>
      <c r="N2540" s="119"/>
      <c r="O2540" s="120"/>
      <c r="P2540" s="7">
        <f t="shared" si="402"/>
        <v>2606</v>
      </c>
      <c r="Q2540" s="8">
        <f t="shared" ref="Q2540" si="403">+Q2511</f>
        <v>2544</v>
      </c>
    </row>
    <row r="2541" spans="1:17" s="9" customFormat="1" ht="15.75" thickBot="1" x14ac:dyDescent="0.3">
      <c r="A2541" s="1"/>
      <c r="B2541" s="140" t="s">
        <v>26</v>
      </c>
      <c r="C2541" s="141"/>
      <c r="D2541" s="141"/>
      <c r="E2541" s="142"/>
      <c r="F2541" s="143">
        <v>0</v>
      </c>
      <c r="G2541" s="144" t="s">
        <v>26</v>
      </c>
      <c r="H2541" s="143">
        <v>0</v>
      </c>
      <c r="I2541" s="143">
        <v>0</v>
      </c>
      <c r="J2541" s="64"/>
      <c r="K2541" s="145" t="s">
        <v>26</v>
      </c>
      <c r="L2541" s="146" t="s">
        <v>26</v>
      </c>
      <c r="M2541" s="147" t="s">
        <v>26</v>
      </c>
      <c r="N2541" s="143">
        <v>0</v>
      </c>
      <c r="O2541" s="143">
        <v>0</v>
      </c>
      <c r="P2541" s="7">
        <f t="shared" si="402"/>
        <v>2607</v>
      </c>
      <c r="Q2541" s="8"/>
    </row>
    <row r="2542" spans="1:17" s="9" customFormat="1" ht="16.5" thickTop="1" thickBot="1" x14ac:dyDescent="0.3">
      <c r="A2542" s="1"/>
      <c r="B2542" s="101"/>
      <c r="C2542" s="101"/>
      <c r="D2542" s="101"/>
      <c r="E2542" s="101"/>
      <c r="F2542" s="101"/>
      <c r="G2542" s="101"/>
      <c r="H2542" s="128" t="s">
        <v>53</v>
      </c>
      <c r="I2542" s="103">
        <f>SUM(I2540:I2541)</f>
        <v>0</v>
      </c>
      <c r="J2542" s="28"/>
      <c r="K2542" s="148">
        <f>SUM(K2540:K2541)</f>
        <v>0</v>
      </c>
      <c r="L2542" s="149"/>
      <c r="M2542" s="150"/>
      <c r="N2542" s="151"/>
      <c r="O2542" s="148">
        <f>SUM(O2540:O2541)</f>
        <v>0</v>
      </c>
      <c r="P2542" s="7">
        <f t="shared" si="402"/>
        <v>2608</v>
      </c>
      <c r="Q2542" s="8"/>
    </row>
    <row r="2543" spans="1:17" s="9" customFormat="1" ht="16.5" thickTop="1" thickBot="1" x14ac:dyDescent="0.3">
      <c r="A2543" s="1"/>
      <c r="B2543" s="28"/>
      <c r="C2543" s="28"/>
      <c r="D2543" s="28"/>
      <c r="E2543" s="152"/>
      <c r="F2543" s="152"/>
      <c r="G2543" s="152"/>
      <c r="H2543" s="153"/>
      <c r="I2543" s="154"/>
      <c r="J2543" s="28"/>
      <c r="K2543" s="155"/>
      <c r="L2543" s="156"/>
      <c r="M2543" s="156"/>
      <c r="N2543" s="156"/>
      <c r="O2543" s="157"/>
      <c r="P2543" s="7">
        <f t="shared" si="402"/>
        <v>2609</v>
      </c>
      <c r="Q2543" s="8"/>
    </row>
    <row r="2544" spans="1:17" s="9" customFormat="1" ht="16.5" customHeight="1" thickTop="1" thickBot="1" x14ac:dyDescent="0.3">
      <c r="A2544" s="1"/>
      <c r="B2544" s="28"/>
      <c r="C2544" s="28"/>
      <c r="D2544" s="158"/>
      <c r="E2544" s="159" t="s">
        <v>54</v>
      </c>
      <c r="F2544" s="159"/>
      <c r="G2544" s="159"/>
      <c r="H2544" s="159"/>
      <c r="I2544" s="160">
        <f>I2492+I2508+I2537+I2542</f>
        <v>612.12599999999998</v>
      </c>
      <c r="J2544" s="28"/>
      <c r="K2544" s="161"/>
      <c r="L2544" s="162"/>
      <c r="M2544" s="162"/>
      <c r="N2544" s="162"/>
      <c r="O2544" s="163"/>
      <c r="P2544" s="7">
        <f t="shared" si="402"/>
        <v>2610</v>
      </c>
      <c r="Q2544" s="8"/>
    </row>
    <row r="2545" spans="1:17" s="9" customFormat="1" ht="16.5" thickTop="1" thickBot="1" x14ac:dyDescent="0.3">
      <c r="A2545" s="1"/>
      <c r="B2545" s="28"/>
      <c r="C2545" s="28"/>
      <c r="D2545" s="158"/>
      <c r="E2545" s="164" t="s">
        <v>55</v>
      </c>
      <c r="F2545" s="164"/>
      <c r="G2545" s="164"/>
      <c r="H2545" s="165">
        <v>0.2</v>
      </c>
      <c r="I2545" s="166">
        <f>(I2544*H2545)</f>
        <v>122.4252</v>
      </c>
      <c r="J2545" s="28"/>
      <c r="K2545" s="167"/>
      <c r="L2545" s="168"/>
      <c r="M2545" s="168"/>
      <c r="N2545" s="168"/>
      <c r="O2545" s="169"/>
      <c r="P2545" s="7">
        <f t="shared" si="402"/>
        <v>2611</v>
      </c>
      <c r="Q2545" s="8"/>
    </row>
    <row r="2546" spans="1:17" s="9" customFormat="1" ht="16.5" thickTop="1" thickBot="1" x14ac:dyDescent="0.3">
      <c r="A2546" s="1"/>
      <c r="B2546" s="28"/>
      <c r="C2546" s="28"/>
      <c r="D2546" s="158"/>
      <c r="E2546" s="170" t="s">
        <v>56</v>
      </c>
      <c r="F2546" s="170"/>
      <c r="G2546" s="170"/>
      <c r="H2546" s="171">
        <v>0</v>
      </c>
      <c r="I2546" s="166">
        <v>0</v>
      </c>
      <c r="J2546" s="28"/>
      <c r="K2546" s="172">
        <f>+K2492+K2508+K2537+K2542</f>
        <v>1</v>
      </c>
      <c r="L2546" s="173"/>
      <c r="M2546" s="174"/>
      <c r="N2546" s="175"/>
      <c r="O2546" s="172">
        <f>+O2492+O2508+O2537+O2542</f>
        <v>0</v>
      </c>
      <c r="P2546" s="7">
        <f t="shared" si="402"/>
        <v>2612</v>
      </c>
      <c r="Q2546" s="8"/>
    </row>
    <row r="2547" spans="1:17" s="9" customFormat="1" ht="16.5" thickTop="1" thickBot="1" x14ac:dyDescent="0.3">
      <c r="A2547" s="1"/>
      <c r="B2547" s="28" t="s">
        <v>27</v>
      </c>
      <c r="C2547" s="28"/>
      <c r="D2547" s="158"/>
      <c r="E2547" s="170" t="s">
        <v>57</v>
      </c>
      <c r="F2547" s="170"/>
      <c r="G2547" s="170"/>
      <c r="H2547" s="170"/>
      <c r="I2547" s="166">
        <f>+I2544+I2545</f>
        <v>734.55119999999999</v>
      </c>
      <c r="J2547" s="28"/>
      <c r="K2547" s="176" t="s">
        <v>58</v>
      </c>
      <c r="L2547" s="177"/>
      <c r="M2547" s="178"/>
      <c r="N2547" s="179"/>
      <c r="O2547" s="176" t="s">
        <v>59</v>
      </c>
      <c r="P2547" s="7">
        <f t="shared" si="402"/>
        <v>2613</v>
      </c>
      <c r="Q2547" s="8"/>
    </row>
    <row r="2548" spans="1:17" s="9" customFormat="1" ht="16.5" thickTop="1" thickBot="1" x14ac:dyDescent="0.3">
      <c r="A2548" s="1"/>
      <c r="B2548" s="28" t="s">
        <v>27</v>
      </c>
      <c r="C2548" s="28"/>
      <c r="D2548" s="158"/>
      <c r="E2548" s="180" t="s">
        <v>60</v>
      </c>
      <c r="F2548" s="181"/>
      <c r="G2548" s="181"/>
      <c r="H2548" s="182"/>
      <c r="I2548" s="183">
        <f>ROUND(I2547,2)</f>
        <v>734.55</v>
      </c>
      <c r="J2548" s="152"/>
      <c r="K2548" s="184"/>
      <c r="L2548" s="185"/>
      <c r="M2548" s="184"/>
      <c r="N2548" s="185"/>
      <c r="O2548" s="185"/>
      <c r="P2548" s="7">
        <f t="shared" si="402"/>
        <v>2614</v>
      </c>
      <c r="Q2548" s="8"/>
    </row>
    <row r="2549" spans="1:17" s="9" customFormat="1" ht="15.75" thickTop="1" x14ac:dyDescent="0.25">
      <c r="A2549" s="1"/>
      <c r="B2549" s="5"/>
      <c r="C2549" s="5"/>
      <c r="D2549" s="28"/>
      <c r="E2549" s="101"/>
      <c r="F2549" s="101"/>
      <c r="G2549" s="101"/>
      <c r="H2549" s="186"/>
      <c r="I2549" s="101"/>
      <c r="J2549" s="28"/>
      <c r="K2549" s="14"/>
      <c r="L2549" s="15"/>
      <c r="M2549" s="14"/>
      <c r="N2549" s="15"/>
      <c r="O2549" s="15"/>
      <c r="P2549" s="7">
        <f t="shared" si="402"/>
        <v>2615</v>
      </c>
      <c r="Q2549" s="8"/>
    </row>
    <row r="2550" spans="1:17" s="9" customFormat="1" x14ac:dyDescent="0.25">
      <c r="A2550" s="1"/>
      <c r="B2550" s="5"/>
      <c r="C2550" s="5"/>
      <c r="D2550" s="28"/>
      <c r="E2550" s="101"/>
      <c r="F2550" s="101"/>
      <c r="G2550" s="101"/>
      <c r="H2550" s="186"/>
      <c r="I2550" s="101"/>
      <c r="J2550" s="28"/>
      <c r="K2550" s="14"/>
      <c r="L2550" s="15"/>
      <c r="M2550" s="14"/>
      <c r="N2550" s="15"/>
      <c r="O2550" s="15"/>
      <c r="P2550" s="7">
        <f t="shared" si="402"/>
        <v>2616</v>
      </c>
      <c r="Q2550" s="8"/>
    </row>
    <row r="2551" spans="1:17" s="9" customFormat="1" ht="15.75" thickBot="1" x14ac:dyDescent="0.3">
      <c r="A2551" s="1"/>
      <c r="B2551" s="2"/>
      <c r="C2551" s="2"/>
      <c r="D2551" s="2"/>
      <c r="E2551" s="2"/>
      <c r="F2551" s="2"/>
      <c r="G2551" s="2"/>
      <c r="H2551" s="3"/>
      <c r="I2551" s="4"/>
      <c r="J2551" s="5"/>
      <c r="K2551" s="6"/>
      <c r="L2551" s="6"/>
      <c r="M2551" s="6"/>
      <c r="N2551" s="6"/>
      <c r="O2551" s="6"/>
      <c r="P2551" s="7"/>
      <c r="Q2551" s="8"/>
    </row>
    <row r="2552" spans="1:17" s="9" customFormat="1" ht="16.5" thickTop="1" thickBot="1" x14ac:dyDescent="0.3">
      <c r="A2552" s="1"/>
      <c r="B2552" s="10" t="s">
        <v>0</v>
      </c>
      <c r="C2552" s="11" t="str">
        <f>'[1]PRESUPUESTO REFERENCIAL'!$B$6</f>
        <v>CONSTRUCCIÓN DEL MALECÓN EN LA PARROQUIA URBANA SATÉLITE LA AURORA</v>
      </c>
      <c r="D2552" s="12"/>
      <c r="E2552" s="12"/>
      <c r="F2552" s="12"/>
      <c r="G2552" s="12"/>
      <c r="H2552" s="12"/>
      <c r="I2552" s="13"/>
      <c r="J2552" s="5"/>
      <c r="K2552" s="14"/>
      <c r="L2552" s="14"/>
      <c r="M2552" s="14"/>
      <c r="N2552" s="14"/>
      <c r="O2552" s="15"/>
      <c r="P2552" s="7"/>
      <c r="Q2552" s="8"/>
    </row>
    <row r="2553" spans="1:17" s="9" customFormat="1" ht="15.75" thickTop="1" x14ac:dyDescent="0.25">
      <c r="A2553" s="1"/>
      <c r="B2553" s="16" t="s">
        <v>1</v>
      </c>
      <c r="C2553" s="17"/>
      <c r="D2553" s="17"/>
      <c r="E2553" s="17"/>
      <c r="F2553" s="17"/>
      <c r="G2553" s="17"/>
      <c r="H2553" s="17"/>
      <c r="I2553" s="18"/>
      <c r="J2553" s="5"/>
      <c r="K2553" s="14"/>
      <c r="L2553" s="14"/>
      <c r="M2553" s="14"/>
      <c r="N2553" s="14"/>
      <c r="O2553" s="15"/>
      <c r="P2553" s="7"/>
      <c r="Q2553" s="8"/>
    </row>
    <row r="2554" spans="1:17" s="9" customFormat="1" x14ac:dyDescent="0.25">
      <c r="A2554" s="1"/>
      <c r="B2554" s="5"/>
      <c r="C2554" s="5"/>
      <c r="D2554" s="5"/>
      <c r="E2554" s="5"/>
      <c r="F2554" s="5"/>
      <c r="G2554" s="19"/>
      <c r="H2554" s="19"/>
      <c r="I2554" s="19"/>
      <c r="J2554" s="5"/>
      <c r="K2554" s="14"/>
      <c r="L2554" s="14"/>
      <c r="M2554" s="14"/>
      <c r="N2554" s="14"/>
      <c r="O2554" s="15"/>
      <c r="P2554" s="7"/>
      <c r="Q2554" s="8"/>
    </row>
    <row r="2555" spans="1:17" s="9" customFormat="1" x14ac:dyDescent="0.25">
      <c r="A2555" s="1"/>
      <c r="B2555" s="5"/>
      <c r="C2555" s="20" t="s">
        <v>2</v>
      </c>
      <c r="D2555" s="21" t="s">
        <v>3</v>
      </c>
      <c r="E2555" s="22"/>
      <c r="F2555" s="22"/>
      <c r="G2555" s="19"/>
      <c r="H2555" s="19"/>
      <c r="I2555" s="19"/>
      <c r="J2555" s="5"/>
      <c r="K2555" s="14"/>
      <c r="L2555" s="14"/>
      <c r="M2555" s="14"/>
      <c r="N2555" s="14"/>
      <c r="O2555" s="15"/>
      <c r="P2555" s="7"/>
      <c r="Q2555" s="8"/>
    </row>
    <row r="2556" spans="1:17" s="9" customFormat="1" x14ac:dyDescent="0.25">
      <c r="A2556" s="1"/>
      <c r="B2556" s="5"/>
      <c r="C2556" s="20" t="s">
        <v>4</v>
      </c>
      <c r="D2556" s="21" t="s">
        <v>5</v>
      </c>
      <c r="E2556" s="5"/>
      <c r="F2556" s="5"/>
      <c r="G2556" s="19"/>
      <c r="H2556" s="19"/>
      <c r="I2556" s="19"/>
      <c r="J2556" s="5"/>
      <c r="K2556" s="14"/>
      <c r="L2556" s="14"/>
      <c r="M2556" s="14"/>
      <c r="N2556" s="14"/>
      <c r="O2556" s="15"/>
      <c r="P2556" s="7"/>
      <c r="Q2556" s="8"/>
    </row>
    <row r="2557" spans="1:17" s="9" customFormat="1" x14ac:dyDescent="0.25">
      <c r="A2557" s="1"/>
      <c r="B2557" s="23"/>
      <c r="C2557" s="2"/>
      <c r="D2557" s="24"/>
      <c r="E2557" s="2"/>
      <c r="F2557" s="2"/>
      <c r="G2557" s="19"/>
      <c r="H2557" s="19"/>
      <c r="I2557" s="19"/>
      <c r="J2557" s="5"/>
      <c r="K2557" s="14"/>
      <c r="L2557" s="14"/>
      <c r="M2557" s="14"/>
      <c r="N2557" s="14"/>
      <c r="O2557" s="15"/>
      <c r="P2557" s="7"/>
      <c r="Q2557" s="8"/>
    </row>
    <row r="2558" spans="1:17" s="9" customFormat="1" ht="15.75" thickBot="1" x14ac:dyDescent="0.3">
      <c r="A2558" s="1"/>
      <c r="B2558" s="25" t="s">
        <v>6</v>
      </c>
      <c r="C2558" s="26"/>
      <c r="D2558" s="26"/>
      <c r="E2558" s="26"/>
      <c r="F2558" s="26"/>
      <c r="G2558" s="26"/>
      <c r="H2558" s="26"/>
      <c r="I2558" s="27"/>
      <c r="J2558" s="28"/>
      <c r="K2558" s="29"/>
      <c r="L2558" s="30"/>
      <c r="M2558" s="30"/>
      <c r="N2558" s="30"/>
      <c r="O2558" s="31"/>
      <c r="P2558" s="7"/>
      <c r="Q2558" s="8"/>
    </row>
    <row r="2559" spans="1:17" s="9" customFormat="1" ht="15.75" customHeight="1" thickTop="1" x14ac:dyDescent="0.25">
      <c r="A2559" s="1"/>
      <c r="B2559" s="32"/>
      <c r="C2559" s="33"/>
      <c r="D2559" s="34"/>
      <c r="E2559" s="34"/>
      <c r="F2559" s="34"/>
      <c r="G2559" s="34"/>
      <c r="H2559" s="35"/>
      <c r="I2559" s="36" t="s">
        <v>7</v>
      </c>
      <c r="J2559" s="37"/>
      <c r="K2559" s="38" t="s">
        <v>8</v>
      </c>
      <c r="L2559" s="39"/>
      <c r="M2559" s="39"/>
      <c r="N2559" s="39"/>
      <c r="O2559" s="40"/>
      <c r="P2559" s="7"/>
      <c r="Q2559" s="8"/>
    </row>
    <row r="2560" spans="1:17" s="9" customFormat="1" x14ac:dyDescent="0.25">
      <c r="A2560" s="1"/>
      <c r="B2560" s="41" t="s">
        <v>9</v>
      </c>
      <c r="C2560" s="42">
        <f>+'[1]PRESUPUESTO REFERENCIAL'!B1154</f>
        <v>1031</v>
      </c>
      <c r="D2560" s="43"/>
      <c r="E2560" s="41" t="s">
        <v>10</v>
      </c>
      <c r="F2560" s="44" t="str">
        <f>+'[1]PRESUPUESTO REFERENCIAL'!D1154</f>
        <v>u</v>
      </c>
      <c r="G2560" s="45"/>
      <c r="H2560" s="46" t="s">
        <v>11</v>
      </c>
      <c r="I2560" s="47">
        <v>3</v>
      </c>
      <c r="J2560" s="37"/>
      <c r="K2560" s="48"/>
      <c r="L2560" s="49"/>
      <c r="M2560" s="49"/>
      <c r="N2560" s="49"/>
      <c r="O2560" s="50"/>
      <c r="P2560" s="7"/>
      <c r="Q2560" s="8"/>
    </row>
    <row r="2561" spans="1:17" s="9" customFormat="1" ht="15.75" thickBot="1" x14ac:dyDescent="0.3">
      <c r="A2561" s="1"/>
      <c r="B2561" s="51" t="s">
        <v>12</v>
      </c>
      <c r="C2561" s="52" t="str">
        <f>+'[1]PRESUPUESTO REFERENCIAL'!C1154</f>
        <v>EQUIPO ACCES POINT</v>
      </c>
      <c r="D2561" s="53"/>
      <c r="E2561" s="53"/>
      <c r="F2561" s="53"/>
      <c r="G2561" s="53"/>
      <c r="H2561" s="53"/>
      <c r="I2561" s="54"/>
      <c r="J2561" s="28"/>
      <c r="K2561" s="55"/>
      <c r="L2561" s="56"/>
      <c r="M2561" s="56"/>
      <c r="N2561" s="56"/>
      <c r="O2561" s="57"/>
      <c r="P2561" s="7"/>
      <c r="Q2561" s="8"/>
    </row>
    <row r="2562" spans="1:17" s="9" customFormat="1" ht="16.5" customHeight="1" thickTop="1" thickBot="1" x14ac:dyDescent="0.3">
      <c r="A2562" s="1"/>
      <c r="B2562" s="58" t="s">
        <v>13</v>
      </c>
      <c r="C2562" s="59"/>
      <c r="D2562" s="59"/>
      <c r="E2562" s="59"/>
      <c r="F2562" s="59"/>
      <c r="G2562" s="59"/>
      <c r="H2562" s="59"/>
      <c r="I2562" s="59"/>
      <c r="J2562" s="60"/>
      <c r="K2562" s="61" t="s">
        <v>14</v>
      </c>
      <c r="L2562" s="61" t="s">
        <v>15</v>
      </c>
      <c r="M2562" s="61" t="s">
        <v>16</v>
      </c>
      <c r="N2562" s="61" t="s">
        <v>17</v>
      </c>
      <c r="O2562" s="61" t="s">
        <v>18</v>
      </c>
      <c r="P2562" s="7"/>
      <c r="Q2562" s="8"/>
    </row>
    <row r="2563" spans="1:17" s="9" customFormat="1" ht="22.5" thickTop="1" thickBot="1" x14ac:dyDescent="0.3">
      <c r="A2563" s="1"/>
      <c r="B2563" s="62" t="s">
        <v>19</v>
      </c>
      <c r="C2563" s="62"/>
      <c r="D2563" s="62"/>
      <c r="E2563" s="63" t="s">
        <v>20</v>
      </c>
      <c r="F2563" s="63" t="s">
        <v>21</v>
      </c>
      <c r="G2563" s="63" t="s">
        <v>22</v>
      </c>
      <c r="H2563" s="63" t="s">
        <v>23</v>
      </c>
      <c r="I2563" s="63" t="s">
        <v>24</v>
      </c>
      <c r="J2563" s="64"/>
      <c r="K2563" s="61"/>
      <c r="L2563" s="61"/>
      <c r="M2563" s="61"/>
      <c r="N2563" s="61"/>
      <c r="O2563" s="61"/>
      <c r="P2563" s="7">
        <f t="shared" ref="P2563" si="404">ROW(A2564)+65</f>
        <v>2629</v>
      </c>
      <c r="Q2563" s="8"/>
    </row>
    <row r="2564" spans="1:17" s="9" customFormat="1" ht="16.5" customHeight="1" thickTop="1" thickBot="1" x14ac:dyDescent="0.3">
      <c r="A2564" s="1" t="s">
        <v>25</v>
      </c>
      <c r="B2564" s="65" t="str">
        <f>INDEX([1]EQUIPOS!$A$3:$I$326,MATCH('APUS2 (1001 - 1053)'!A2564,[1]EQUIPOS!$A$3:$A$326,0),2)</f>
        <v>HERRAMIENTA MENOR (5% MO)</v>
      </c>
      <c r="C2564" s="66"/>
      <c r="D2564" s="67"/>
      <c r="E2564" s="68" t="s">
        <v>26</v>
      </c>
      <c r="F2564" s="68">
        <v>0.05</v>
      </c>
      <c r="G2564" s="68" t="s">
        <v>27</v>
      </c>
      <c r="H2564" s="68" t="s">
        <v>26</v>
      </c>
      <c r="I2564" s="69">
        <f>(I2593*5%)</f>
        <v>2.7030000000000003</v>
      </c>
      <c r="J2564" s="64"/>
      <c r="K2564" s="70">
        <f>((I2564*100%)/$I$2629)</f>
        <v>1.8594405993686296E-3</v>
      </c>
      <c r="L2564" s="71">
        <f>INDEX([1]EQUIPOS!$A$3:$I$326,MATCH('APUS2 (1001 - 1053)'!A2564,[1]EQUIPOS!$A$3:$A$326,0),6)</f>
        <v>4292100117</v>
      </c>
      <c r="M2564" s="72" t="str">
        <f>INDEX([1]EQUIPOS!$A$3:$I$326,MATCH('APUS2 (1001 - 1053)'!A2564,[1]EQUIPOS!$A$3:$A$326,0),7)</f>
        <v>NP</v>
      </c>
      <c r="N2564" s="73">
        <f>INDEX([1]EQUIPOS!$A$3:$I$326,MATCH('APUS2 (1001 - 1053)'!A2564,[1]EQUIPOS!$A$3:$A$326,0),8)</f>
        <v>0</v>
      </c>
      <c r="O2564" s="74">
        <f>INDEX([1]EQUIPOS!$A$3:$I$326,MATCH('APUS2 (1001 - 1053)'!A2564,[1]EQUIPOS!$A$3:$A$326,0),9)</f>
        <v>0</v>
      </c>
      <c r="P2564" s="7">
        <f t="shared" ref="P2564:P2565" si="405">+P2563+1</f>
        <v>2630</v>
      </c>
      <c r="Q2564" s="8">
        <f t="shared" ref="Q2564" si="406">IF($A2564=0," ",$P2563)</f>
        <v>2629</v>
      </c>
    </row>
    <row r="2565" spans="1:17" s="9" customFormat="1" ht="16.5" thickTop="1" thickBot="1" x14ac:dyDescent="0.3">
      <c r="A2565" s="1" t="s">
        <v>75</v>
      </c>
      <c r="B2565" s="75" t="str">
        <f>INDEX([1]EQUIPOS!$A$3:$I$326,MATCH('APUS2 (1001 - 1053)'!A2565,[1]EQUIPOS!$A$3:$A$326,0),2)</f>
        <v>HERRAMIENTA ESPECIAL</v>
      </c>
      <c r="C2565" s="76"/>
      <c r="D2565" s="77"/>
      <c r="E2565" s="78">
        <v>1</v>
      </c>
      <c r="F2565" s="79">
        <f>INDEX([1]EQUIPOS!$A$3:$I$326,MATCH('APUS2 (1001 - 1053)'!A2565,[1]EQUIPOS!$A$3:$A$326,0),5)</f>
        <v>0.3</v>
      </c>
      <c r="G2565" s="79">
        <f>+E2565*F2565</f>
        <v>0.3</v>
      </c>
      <c r="H2565" s="80">
        <f>I2560</f>
        <v>3</v>
      </c>
      <c r="I2565" s="81">
        <f>(G2565*H2565)</f>
        <v>0.89999999999999991</v>
      </c>
      <c r="J2565" s="64"/>
      <c r="K2565" s="70">
        <f t="shared" ref="K2565:K2566" si="407">((I2565*100%)/$I$2629)</f>
        <v>6.1912561577201865E-4</v>
      </c>
      <c r="L2565" s="82">
        <f>INDEX([1]EQUIPOS!$A$3:$I$326,MATCH('APUS2 (1001 - 1053)'!A2565,[1]EQUIPOS!$A$3:$A$326,0),6)</f>
        <v>4299217233</v>
      </c>
      <c r="M2565" s="83" t="str">
        <f>INDEX([1]EQUIPOS!$A$3:$I$326,MATCH('APUS2 (1001 - 1053)'!A2565,[1]EQUIPOS!$A$3:$A$326,0),7)</f>
        <v>NP</v>
      </c>
      <c r="N2565" s="84">
        <f>INDEX([1]EQUIPOS!$A$3:$I$326,MATCH('APUS2 (1001 - 1053)'!A2565,[1]EQUIPOS!$A$3:$A$326,0),8)</f>
        <v>0</v>
      </c>
      <c r="O2565" s="85">
        <f>INDEX([1]EQUIPOS!$A$3:$I$326,MATCH('APUS2 (1001 - 1053)'!A2565,[1]EQUIPOS!$A$3:$A$326,0),9)</f>
        <v>0</v>
      </c>
      <c r="P2565" s="7">
        <f t="shared" si="405"/>
        <v>2631</v>
      </c>
      <c r="Q2565" s="8">
        <f t="shared" ref="Q2565" si="408">+$Q2564</f>
        <v>2629</v>
      </c>
    </row>
    <row r="2566" spans="1:17" s="9" customFormat="1" ht="16.5" thickTop="1" thickBot="1" x14ac:dyDescent="0.3">
      <c r="A2566" s="1" t="s">
        <v>76</v>
      </c>
      <c r="B2566" s="75" t="str">
        <f>INDEX([1]EQUIPOS!$A$3:$I$326,MATCH('APUS2 (1001 - 1053)'!A2566,[1]EQUIPOS!$A$3:$A$326,0),2)</f>
        <v>EQUIPO DE PROTECCION PERSONAL</v>
      </c>
      <c r="C2566" s="76"/>
      <c r="D2566" s="77"/>
      <c r="E2566" s="78">
        <v>4</v>
      </c>
      <c r="F2566" s="79">
        <f>INDEX([1]EQUIPOS!$A$3:$I$326,MATCH('APUS2 (1001 - 1053)'!A2566,[1]EQUIPOS!$A$3:$A$326,0),5)</f>
        <v>0.5</v>
      </c>
      <c r="G2566" s="79">
        <f t="shared" ref="G2566" si="409">+E2566*F2566</f>
        <v>2</v>
      </c>
      <c r="H2566" s="80">
        <f>I2560</f>
        <v>3</v>
      </c>
      <c r="I2566" s="81">
        <f>(G2566*H2566)</f>
        <v>6</v>
      </c>
      <c r="J2566" s="64"/>
      <c r="K2566" s="70">
        <f t="shared" si="407"/>
        <v>4.1275041051467912E-3</v>
      </c>
      <c r="L2566" s="82">
        <f>INDEX([1]EQUIPOS!$A$3:$I$326,MATCH('APUS2 (1001 - 1053)'!A2566,[1]EQUIPOS!$A$3:$A$326,0),6)</f>
        <v>4817001110</v>
      </c>
      <c r="M2566" s="83" t="str">
        <f>INDEX([1]EQUIPOS!$A$3:$I$326,MATCH('APUS2 (1001 - 1053)'!A2566,[1]EQUIPOS!$A$3:$A$326,0),7)</f>
        <v>NP</v>
      </c>
      <c r="N2566" s="84">
        <f>INDEX([1]EQUIPOS!$A$3:$I$326,MATCH('APUS2 (1001 - 1053)'!A2566,[1]EQUIPOS!$A$3:$A$326,0),8)</f>
        <v>0</v>
      </c>
      <c r="O2566" s="85">
        <f>INDEX([1]EQUIPOS!$A$3:$I$326,MATCH('APUS2 (1001 - 1053)'!A2566,[1]EQUIPOS!$A$3:$A$326,0),9)</f>
        <v>0</v>
      </c>
      <c r="P2566" s="7">
        <f t="shared" si="402"/>
        <v>2632</v>
      </c>
      <c r="Q2566" s="8"/>
    </row>
    <row r="2567" spans="1:17" s="9" customFormat="1" ht="16.5" thickTop="1" thickBot="1" x14ac:dyDescent="0.3">
      <c r="A2567" s="1"/>
      <c r="B2567" s="75"/>
      <c r="C2567" s="76"/>
      <c r="D2567" s="77"/>
      <c r="E2567" s="78"/>
      <c r="F2567" s="79"/>
      <c r="G2567" s="79"/>
      <c r="H2567" s="80"/>
      <c r="I2567" s="81"/>
      <c r="J2567" s="64"/>
      <c r="K2567" s="70"/>
      <c r="L2567" s="82"/>
      <c r="M2567" s="83"/>
      <c r="N2567" s="84"/>
      <c r="O2567" s="85"/>
      <c r="P2567" s="7">
        <f t="shared" si="402"/>
        <v>2633</v>
      </c>
      <c r="Q2567" s="8"/>
    </row>
    <row r="2568" spans="1:17" s="9" customFormat="1" ht="16.5" thickTop="1" thickBot="1" x14ac:dyDescent="0.3">
      <c r="A2568" s="1"/>
      <c r="B2568" s="75"/>
      <c r="C2568" s="76"/>
      <c r="D2568" s="77"/>
      <c r="E2568" s="78"/>
      <c r="F2568" s="79"/>
      <c r="G2568" s="79"/>
      <c r="H2568" s="80"/>
      <c r="I2568" s="81"/>
      <c r="J2568" s="64"/>
      <c r="K2568" s="70"/>
      <c r="L2568" s="82"/>
      <c r="M2568" s="83"/>
      <c r="N2568" s="84"/>
      <c r="O2568" s="85"/>
      <c r="P2568" s="7">
        <f t="shared" si="402"/>
        <v>2634</v>
      </c>
      <c r="Q2568" s="8"/>
    </row>
    <row r="2569" spans="1:17" s="9" customFormat="1" ht="16.5" thickTop="1" thickBot="1" x14ac:dyDescent="0.3">
      <c r="A2569" s="1"/>
      <c r="B2569" s="75"/>
      <c r="C2569" s="76"/>
      <c r="D2569" s="77"/>
      <c r="E2569" s="78"/>
      <c r="F2569" s="79"/>
      <c r="G2569" s="86"/>
      <c r="H2569" s="80"/>
      <c r="I2569" s="81"/>
      <c r="J2569" s="64"/>
      <c r="K2569" s="87"/>
      <c r="L2569" s="82"/>
      <c r="M2569" s="83"/>
      <c r="N2569" s="84"/>
      <c r="O2569" s="85"/>
      <c r="P2569" s="7">
        <f t="shared" si="402"/>
        <v>2635</v>
      </c>
      <c r="Q2569" s="8"/>
    </row>
    <row r="2570" spans="1:17" s="9" customFormat="1" ht="16.5" thickTop="1" thickBot="1" x14ac:dyDescent="0.3">
      <c r="A2570" s="1"/>
      <c r="B2570" s="75"/>
      <c r="C2570" s="76"/>
      <c r="D2570" s="77"/>
      <c r="E2570" s="78"/>
      <c r="F2570" s="79"/>
      <c r="G2570" s="86"/>
      <c r="H2570" s="80"/>
      <c r="I2570" s="81"/>
      <c r="J2570" s="64"/>
      <c r="K2570" s="87"/>
      <c r="L2570" s="82"/>
      <c r="M2570" s="83"/>
      <c r="N2570" s="84"/>
      <c r="O2570" s="85"/>
      <c r="P2570" s="7">
        <f t="shared" si="402"/>
        <v>2636</v>
      </c>
      <c r="Q2570" s="8"/>
    </row>
    <row r="2571" spans="1:17" s="9" customFormat="1" ht="16.5" thickTop="1" thickBot="1" x14ac:dyDescent="0.3">
      <c r="A2571" s="1"/>
      <c r="B2571" s="75"/>
      <c r="C2571" s="76"/>
      <c r="D2571" s="77"/>
      <c r="E2571" s="78"/>
      <c r="F2571" s="79"/>
      <c r="G2571" s="86"/>
      <c r="H2571" s="80"/>
      <c r="I2571" s="81"/>
      <c r="J2571" s="64"/>
      <c r="K2571" s="87"/>
      <c r="L2571" s="82"/>
      <c r="M2571" s="83"/>
      <c r="N2571" s="84"/>
      <c r="O2571" s="85"/>
      <c r="P2571" s="7">
        <f t="shared" si="402"/>
        <v>2637</v>
      </c>
      <c r="Q2571" s="8"/>
    </row>
    <row r="2572" spans="1:17" s="9" customFormat="1" ht="16.5" thickTop="1" thickBot="1" x14ac:dyDescent="0.3">
      <c r="A2572" s="1"/>
      <c r="B2572" s="75"/>
      <c r="C2572" s="76"/>
      <c r="D2572" s="77"/>
      <c r="E2572" s="78"/>
      <c r="F2572" s="79"/>
      <c r="G2572" s="86"/>
      <c r="H2572" s="80"/>
      <c r="I2572" s="81"/>
      <c r="J2572" s="64"/>
      <c r="K2572" s="87"/>
      <c r="L2572" s="82"/>
      <c r="M2572" s="83"/>
      <c r="N2572" s="84"/>
      <c r="O2572" s="85"/>
      <c r="P2572" s="7">
        <f t="shared" si="402"/>
        <v>2638</v>
      </c>
      <c r="Q2572" s="8"/>
    </row>
    <row r="2573" spans="1:17" s="9" customFormat="1" ht="16.5" thickTop="1" thickBot="1" x14ac:dyDescent="0.3">
      <c r="A2573" s="1"/>
      <c r="B2573" s="75"/>
      <c r="C2573" s="76"/>
      <c r="D2573" s="77"/>
      <c r="E2573" s="78"/>
      <c r="F2573" s="79"/>
      <c r="G2573" s="86"/>
      <c r="H2573" s="80"/>
      <c r="I2573" s="81"/>
      <c r="J2573" s="64"/>
      <c r="K2573" s="87"/>
      <c r="L2573" s="82"/>
      <c r="M2573" s="83"/>
      <c r="N2573" s="84"/>
      <c r="O2573" s="85"/>
      <c r="P2573" s="7">
        <f t="shared" si="402"/>
        <v>2639</v>
      </c>
      <c r="Q2573" s="8"/>
    </row>
    <row r="2574" spans="1:17" s="9" customFormat="1" ht="16.5" thickTop="1" thickBot="1" x14ac:dyDescent="0.3">
      <c r="A2574" s="1"/>
      <c r="B2574" s="75"/>
      <c r="C2574" s="76"/>
      <c r="D2574" s="77"/>
      <c r="E2574" s="78"/>
      <c r="F2574" s="79"/>
      <c r="G2574" s="86"/>
      <c r="H2574" s="80"/>
      <c r="I2574" s="81"/>
      <c r="J2574" s="64"/>
      <c r="K2574" s="87"/>
      <c r="L2574" s="82"/>
      <c r="M2574" s="83"/>
      <c r="N2574" s="84"/>
      <c r="O2574" s="85"/>
      <c r="P2574" s="7">
        <f t="shared" si="402"/>
        <v>2640</v>
      </c>
      <c r="Q2574" s="8"/>
    </row>
    <row r="2575" spans="1:17" s="9" customFormat="1" ht="16.5" thickTop="1" thickBot="1" x14ac:dyDescent="0.3">
      <c r="A2575" s="1"/>
      <c r="B2575" s="75"/>
      <c r="C2575" s="76"/>
      <c r="D2575" s="77"/>
      <c r="E2575" s="78"/>
      <c r="F2575" s="79"/>
      <c r="G2575" s="86"/>
      <c r="H2575" s="80"/>
      <c r="I2575" s="81"/>
      <c r="J2575" s="64"/>
      <c r="K2575" s="87"/>
      <c r="L2575" s="82"/>
      <c r="M2575" s="83"/>
      <c r="N2575" s="84"/>
      <c r="O2575" s="85"/>
      <c r="P2575" s="7">
        <f t="shared" si="402"/>
        <v>2641</v>
      </c>
      <c r="Q2575" s="8"/>
    </row>
    <row r="2576" spans="1:17" s="9" customFormat="1" ht="16.5" thickTop="1" thickBot="1" x14ac:dyDescent="0.3">
      <c r="A2576" s="1"/>
      <c r="B2576" s="88"/>
      <c r="C2576" s="89"/>
      <c r="D2576" s="90"/>
      <c r="E2576" s="91"/>
      <c r="F2576" s="92"/>
      <c r="G2576" s="93"/>
      <c r="H2576" s="94"/>
      <c r="I2576" s="95"/>
      <c r="J2576" s="64"/>
      <c r="K2576" s="96"/>
      <c r="L2576" s="97"/>
      <c r="M2576" s="98"/>
      <c r="N2576" s="99"/>
      <c r="O2576" s="100"/>
      <c r="P2576" s="7">
        <f t="shared" si="402"/>
        <v>2642</v>
      </c>
      <c r="Q2576" s="8"/>
    </row>
    <row r="2577" spans="1:17" s="9" customFormat="1" ht="16.5" thickTop="1" thickBot="1" x14ac:dyDescent="0.3">
      <c r="A2577" s="1"/>
      <c r="B2577" s="101"/>
      <c r="C2577" s="101"/>
      <c r="D2577" s="101"/>
      <c r="E2577" s="101"/>
      <c r="F2577" s="101"/>
      <c r="G2577" s="101"/>
      <c r="H2577" s="102" t="s">
        <v>29</v>
      </c>
      <c r="I2577" s="103">
        <f>SUM(I2564:I2576)</f>
        <v>9.6029999999999998</v>
      </c>
      <c r="J2577" s="104"/>
      <c r="K2577" s="105">
        <f>SUM(K2564:K2576)</f>
        <v>6.6060703202874393E-3</v>
      </c>
      <c r="L2577" s="106"/>
      <c r="M2577" s="107"/>
      <c r="N2577" s="108"/>
      <c r="O2577" s="105">
        <f>SUM(O2564:O2576)</f>
        <v>0</v>
      </c>
      <c r="P2577" s="7">
        <f t="shared" si="402"/>
        <v>2643</v>
      </c>
      <c r="Q2577" s="8"/>
    </row>
    <row r="2578" spans="1:17" s="9" customFormat="1" ht="16.5" customHeight="1" thickTop="1" thickBot="1" x14ac:dyDescent="0.3">
      <c r="A2578" s="1"/>
      <c r="B2578" s="58" t="s">
        <v>30</v>
      </c>
      <c r="C2578" s="109"/>
      <c r="D2578" s="109"/>
      <c r="E2578" s="109"/>
      <c r="F2578" s="109"/>
      <c r="G2578" s="109"/>
      <c r="H2578" s="110"/>
      <c r="I2578" s="111"/>
      <c r="J2578" s="60"/>
      <c r="K2578" s="61" t="s">
        <v>14</v>
      </c>
      <c r="L2578" s="61" t="s">
        <v>15</v>
      </c>
      <c r="M2578" s="61" t="s">
        <v>16</v>
      </c>
      <c r="N2578" s="61" t="s">
        <v>17</v>
      </c>
      <c r="O2578" s="61" t="s">
        <v>18</v>
      </c>
      <c r="P2578" s="7">
        <f t="shared" si="402"/>
        <v>2644</v>
      </c>
      <c r="Q2578" s="8"/>
    </row>
    <row r="2579" spans="1:17" s="9" customFormat="1" ht="22.5" customHeight="1" thickTop="1" thickBot="1" x14ac:dyDescent="0.3">
      <c r="A2579" s="1"/>
      <c r="B2579" s="112" t="s">
        <v>31</v>
      </c>
      <c r="C2579" s="113"/>
      <c r="D2579" s="114"/>
      <c r="E2579" s="115" t="s">
        <v>20</v>
      </c>
      <c r="F2579" s="115" t="s">
        <v>32</v>
      </c>
      <c r="G2579" s="63" t="s">
        <v>33</v>
      </c>
      <c r="H2579" s="116" t="s">
        <v>23</v>
      </c>
      <c r="I2579" s="116" t="s">
        <v>34</v>
      </c>
      <c r="J2579" s="28"/>
      <c r="K2579" s="61"/>
      <c r="L2579" s="61"/>
      <c r="M2579" s="61"/>
      <c r="N2579" s="61"/>
      <c r="O2579" s="61"/>
      <c r="P2579" s="7">
        <f t="shared" si="402"/>
        <v>2645</v>
      </c>
      <c r="Q2579" s="8"/>
    </row>
    <row r="2580" spans="1:17" s="9" customFormat="1" ht="16.5" customHeight="1" thickTop="1" thickBot="1" x14ac:dyDescent="0.3">
      <c r="A2580" s="1" t="s">
        <v>38</v>
      </c>
      <c r="B2580" s="65" t="str">
        <f>INDEX([1]SUELDOS!$B$3:$O$294,MATCH('APUS2 (1001 - 1053)'!A2580,[1]SUELDOS!$B$3:$B$294,0),2)</f>
        <v>PEON</v>
      </c>
      <c r="C2580" s="66"/>
      <c r="D2580" s="67"/>
      <c r="E2580" s="68">
        <v>1</v>
      </c>
      <c r="F2580" s="68">
        <f>INDEX([1]SUELDOS!$B$3:$O$294,MATCH('APUS2 (1001 - 1053)'!A2580,[1]SUELDOS!$B$3:$B$294,0),10)</f>
        <v>4.2300000000000004</v>
      </c>
      <c r="G2580" s="79">
        <f t="shared" ref="G2580:G2583" si="410">+E2580*F2580</f>
        <v>4.2300000000000004</v>
      </c>
      <c r="H2580" s="69">
        <f>I2560</f>
        <v>3</v>
      </c>
      <c r="I2580" s="81">
        <f t="shared" ref="I2580:I2583" si="411">(G2580*H2580)</f>
        <v>12.690000000000001</v>
      </c>
      <c r="J2580" s="64"/>
      <c r="K2580" s="70">
        <f t="shared" ref="K2580:K2583" si="412">((I2580*100%)/$I$2629)</f>
        <v>8.729671182385464E-3</v>
      </c>
      <c r="L2580" s="117">
        <f>INDEX([1]SUELDOS!$B$3:$O$294,MATCH('APUS2 (1001 - 1053)'!A2580,[1]SUELDOS!$B$3:$B$294,0),11)</f>
        <v>851230012</v>
      </c>
      <c r="M2580" s="118" t="str">
        <f>INDEX([1]SUELDOS!$B$3:$O$294,MATCH('APUS2 (1001 - 1053)'!A2580,[1]SUELDOS!$B$3:$B$294,0),12)</f>
        <v>NP</v>
      </c>
      <c r="N2580" s="119">
        <f>INDEX([1]SUELDOS!$B$3:$O$294,MATCH('APUS2 (1001 - 1053)'!A2580,[1]SUELDOS!$B$3:$B$294,0),13)</f>
        <v>0</v>
      </c>
      <c r="O2580" s="120">
        <f>INDEX([1]SUELDOS!$B$3:$O$294,MATCH('APUS2 (1001 - 1053)'!A2580,[1]SUELDOS!$B$3:$B$294,0),14)</f>
        <v>0</v>
      </c>
      <c r="P2580" s="7">
        <f t="shared" si="402"/>
        <v>2646</v>
      </c>
      <c r="Q2580" s="8">
        <f t="shared" ref="Q2580" si="413">+Q2564</f>
        <v>2629</v>
      </c>
    </row>
    <row r="2581" spans="1:17" s="9" customFormat="1" ht="16.5" customHeight="1" thickTop="1" thickBot="1" x14ac:dyDescent="0.3">
      <c r="A2581" s="1" t="s">
        <v>35</v>
      </c>
      <c r="B2581" s="75" t="str">
        <f>INDEX([1]SUELDOS!$B$3:$O$294,MATCH('APUS2 (1001 - 1053)'!A2581,[1]SUELDOS!$B$3:$B$294,0),2)</f>
        <v xml:space="preserve">ELECTRICISTA O INSTALADOR DE REVESTIMIENTO EN GENERAL </v>
      </c>
      <c r="C2581" s="76"/>
      <c r="D2581" s="77"/>
      <c r="E2581" s="79">
        <v>1</v>
      </c>
      <c r="F2581" s="79">
        <f>INDEX([1]SUELDOS!$B$3:$O$294,MATCH('APUS2 (1001 - 1053)'!A2581,[1]SUELDOS!$B$3:$B$294,0),10)</f>
        <v>4.28</v>
      </c>
      <c r="G2581" s="79">
        <f t="shared" si="410"/>
        <v>4.28</v>
      </c>
      <c r="H2581" s="80">
        <f>I2560</f>
        <v>3</v>
      </c>
      <c r="I2581" s="81">
        <f t="shared" si="411"/>
        <v>12.84</v>
      </c>
      <c r="J2581" s="64"/>
      <c r="K2581" s="70">
        <f t="shared" si="412"/>
        <v>8.8328587850141325E-3</v>
      </c>
      <c r="L2581" s="82">
        <f>INDEX([1]SUELDOS!$B$3:$O$294,MATCH('APUS2 (1001 - 1053)'!A2581,[1]SUELDOS!$B$3:$B$294,0),11)</f>
        <v>546110012</v>
      </c>
      <c r="M2581" s="82" t="str">
        <f>INDEX([1]SUELDOS!$B$3:$O$294,MATCH('APUS2 (1001 - 1053)'!A2581,[1]SUELDOS!$B$3:$B$294,0),12)</f>
        <v>NP</v>
      </c>
      <c r="N2581" s="121">
        <f>INDEX([1]SUELDOS!$B$3:$O$294,MATCH('APUS2 (1001 - 1053)'!A2581,[1]SUELDOS!$B$3:$B$294,0),13)</f>
        <v>0</v>
      </c>
      <c r="O2581" s="85">
        <f>INDEX([1]SUELDOS!$B$3:$O$294,MATCH('APUS2 (1001 - 1053)'!A2581,[1]SUELDOS!$B$3:$B$294,0),14)</f>
        <v>0</v>
      </c>
      <c r="P2581" s="7">
        <f t="shared" si="402"/>
        <v>2647</v>
      </c>
      <c r="Q2581" s="8"/>
    </row>
    <row r="2582" spans="1:17" s="9" customFormat="1" ht="16.5" thickTop="1" thickBot="1" x14ac:dyDescent="0.3">
      <c r="A2582" s="1" t="s">
        <v>36</v>
      </c>
      <c r="B2582" s="75" t="str">
        <f>INDEX([1]SUELDOS!$B$3:$O$294,MATCH('APUS2 (1001 - 1053)'!A2582,[1]SUELDOS!$B$3:$B$294,0),2)</f>
        <v>MAESTRO ELECTRICO/LINIERO/SUBESTACIONES</v>
      </c>
      <c r="C2582" s="76"/>
      <c r="D2582" s="77"/>
      <c r="E2582" s="79">
        <v>1</v>
      </c>
      <c r="F2582" s="79">
        <f>INDEX([1]SUELDOS!$B$3:$O$294,MATCH('APUS2 (1001 - 1053)'!A2582,[1]SUELDOS!$B$3:$B$294,0),10)</f>
        <v>4.75</v>
      </c>
      <c r="G2582" s="79">
        <f t="shared" si="410"/>
        <v>4.75</v>
      </c>
      <c r="H2582" s="80">
        <f>I2560</f>
        <v>3</v>
      </c>
      <c r="I2582" s="81">
        <f t="shared" si="411"/>
        <v>14.25</v>
      </c>
      <c r="J2582" s="64"/>
      <c r="K2582" s="70">
        <f t="shared" si="412"/>
        <v>9.8028222497236299E-3</v>
      </c>
      <c r="L2582" s="82">
        <f>INDEX([1]SUELDOS!$B$3:$O$294,MATCH('APUS2 (1001 - 1053)'!A2582,[1]SUELDOS!$B$3:$B$294,0),11)</f>
        <v>851230012</v>
      </c>
      <c r="M2582" s="82" t="str">
        <f>INDEX([1]SUELDOS!$B$3:$O$294,MATCH('APUS2 (1001 - 1053)'!A2582,[1]SUELDOS!$B$3:$B$294,0),12)</f>
        <v>NP</v>
      </c>
      <c r="N2582" s="121">
        <f>INDEX([1]SUELDOS!$B$3:$O$294,MATCH('APUS2 (1001 - 1053)'!A2582,[1]SUELDOS!$B$3:$B$294,0),13)</f>
        <v>0</v>
      </c>
      <c r="O2582" s="85">
        <f>INDEX([1]SUELDOS!$B$3:$O$294,MATCH('APUS2 (1001 - 1053)'!A2582,[1]SUELDOS!$B$3:$B$294,0),14)</f>
        <v>0</v>
      </c>
      <c r="P2582" s="7">
        <f t="shared" si="402"/>
        <v>2648</v>
      </c>
      <c r="Q2582" s="8"/>
    </row>
    <row r="2583" spans="1:17" s="9" customFormat="1" ht="16.5" thickTop="1" thickBot="1" x14ac:dyDescent="0.3">
      <c r="A2583" s="1" t="s">
        <v>37</v>
      </c>
      <c r="B2583" s="75" t="str">
        <f>INDEX([1]SUELDOS!$B$3:$O$294,MATCH('APUS2 (1001 - 1053)'!A2583,[1]SUELDOS!$B$3:$B$294,0),2)</f>
        <v>SUPERVISOR ELECTRICO GENERAL / SUPERVISOR SANITARIO GENERAL</v>
      </c>
      <c r="C2583" s="76"/>
      <c r="D2583" s="77"/>
      <c r="E2583" s="79">
        <v>1</v>
      </c>
      <c r="F2583" s="79">
        <f>INDEX([1]SUELDOS!$B$3:$O$294,MATCH('APUS2 (1001 - 1053)'!A2583,[1]SUELDOS!$B$3:$B$294,0),10)</f>
        <v>4.76</v>
      </c>
      <c r="G2583" s="79">
        <f t="shared" si="410"/>
        <v>4.76</v>
      </c>
      <c r="H2583" s="80">
        <f>I2560</f>
        <v>3</v>
      </c>
      <c r="I2583" s="81">
        <f t="shared" si="411"/>
        <v>14.28</v>
      </c>
      <c r="J2583" s="64"/>
      <c r="K2583" s="70">
        <f t="shared" si="412"/>
        <v>9.8234597702493622E-3</v>
      </c>
      <c r="L2583" s="82">
        <f>INDEX([1]SUELDOS!$B$3:$O$294,MATCH('APUS2 (1001 - 1053)'!A2583,[1]SUELDOS!$B$3:$B$294,0),11)</f>
        <v>851230012</v>
      </c>
      <c r="M2583" s="82" t="str">
        <f>INDEX([1]SUELDOS!$B$3:$O$294,MATCH('APUS2 (1001 - 1053)'!A2583,[1]SUELDOS!$B$3:$B$294,0),12)</f>
        <v>NP</v>
      </c>
      <c r="N2583" s="121">
        <f>INDEX([1]SUELDOS!$B$3:$O$294,MATCH('APUS2 (1001 - 1053)'!A2583,[1]SUELDOS!$B$3:$B$294,0),13)</f>
        <v>0</v>
      </c>
      <c r="O2583" s="85">
        <f>INDEX([1]SUELDOS!$B$3:$O$294,MATCH('APUS2 (1001 - 1053)'!A2583,[1]SUELDOS!$B$3:$B$294,0),14)</f>
        <v>0</v>
      </c>
      <c r="P2583" s="7">
        <f t="shared" si="402"/>
        <v>2649</v>
      </c>
      <c r="Q2583" s="8"/>
    </row>
    <row r="2584" spans="1:17" s="9" customFormat="1" ht="16.5" thickTop="1" thickBot="1" x14ac:dyDescent="0.3">
      <c r="A2584" s="1"/>
      <c r="B2584" s="75"/>
      <c r="C2584" s="76"/>
      <c r="D2584" s="77"/>
      <c r="E2584" s="79"/>
      <c r="F2584" s="79"/>
      <c r="G2584" s="79"/>
      <c r="H2584" s="80"/>
      <c r="I2584" s="81"/>
      <c r="J2584" s="64"/>
      <c r="K2584" s="70"/>
      <c r="L2584" s="82"/>
      <c r="M2584" s="82"/>
      <c r="N2584" s="121"/>
      <c r="O2584" s="85"/>
      <c r="P2584" s="7">
        <f t="shared" si="402"/>
        <v>2650</v>
      </c>
      <c r="Q2584" s="8"/>
    </row>
    <row r="2585" spans="1:17" s="9" customFormat="1" ht="16.5" thickTop="1" thickBot="1" x14ac:dyDescent="0.3">
      <c r="A2585" s="1"/>
      <c r="B2585" s="75"/>
      <c r="C2585" s="76"/>
      <c r="D2585" s="77"/>
      <c r="E2585" s="79"/>
      <c r="F2585" s="79"/>
      <c r="G2585" s="79"/>
      <c r="H2585" s="80"/>
      <c r="I2585" s="81"/>
      <c r="J2585" s="64"/>
      <c r="K2585" s="70"/>
      <c r="L2585" s="82"/>
      <c r="M2585" s="82"/>
      <c r="N2585" s="121"/>
      <c r="O2585" s="85"/>
      <c r="P2585" s="7">
        <f t="shared" si="402"/>
        <v>2651</v>
      </c>
      <c r="Q2585" s="8"/>
    </row>
    <row r="2586" spans="1:17" s="9" customFormat="1" ht="16.5" thickTop="1" thickBot="1" x14ac:dyDescent="0.3">
      <c r="A2586" s="1"/>
      <c r="B2586" s="75"/>
      <c r="C2586" s="76"/>
      <c r="D2586" s="77"/>
      <c r="E2586" s="78"/>
      <c r="F2586" s="79"/>
      <c r="G2586" s="79"/>
      <c r="H2586" s="80"/>
      <c r="I2586" s="81"/>
      <c r="J2586" s="64"/>
      <c r="K2586" s="70"/>
      <c r="L2586" s="82"/>
      <c r="M2586" s="82"/>
      <c r="N2586" s="121"/>
      <c r="O2586" s="85"/>
      <c r="P2586" s="7">
        <f t="shared" ref="P2586:P2635" si="414">+P2585+1</f>
        <v>2652</v>
      </c>
      <c r="Q2586" s="8"/>
    </row>
    <row r="2587" spans="1:17" s="9" customFormat="1" ht="16.5" thickTop="1" thickBot="1" x14ac:dyDescent="0.3">
      <c r="A2587" s="1"/>
      <c r="B2587" s="75"/>
      <c r="C2587" s="76"/>
      <c r="D2587" s="77"/>
      <c r="E2587" s="78"/>
      <c r="F2587" s="79"/>
      <c r="G2587" s="79"/>
      <c r="H2587" s="80"/>
      <c r="I2587" s="81"/>
      <c r="J2587" s="64"/>
      <c r="K2587" s="87"/>
      <c r="L2587" s="82"/>
      <c r="M2587" s="82"/>
      <c r="N2587" s="121"/>
      <c r="O2587" s="85"/>
      <c r="P2587" s="7">
        <f t="shared" si="414"/>
        <v>2653</v>
      </c>
      <c r="Q2587" s="8"/>
    </row>
    <row r="2588" spans="1:17" s="9" customFormat="1" ht="16.5" thickTop="1" thickBot="1" x14ac:dyDescent="0.3">
      <c r="A2588" s="1"/>
      <c r="B2588" s="75"/>
      <c r="C2588" s="76"/>
      <c r="D2588" s="77"/>
      <c r="E2588" s="78"/>
      <c r="F2588" s="79"/>
      <c r="G2588" s="79"/>
      <c r="H2588" s="80"/>
      <c r="I2588" s="81"/>
      <c r="J2588" s="64"/>
      <c r="K2588" s="87"/>
      <c r="L2588" s="82"/>
      <c r="M2588" s="82"/>
      <c r="N2588" s="121"/>
      <c r="O2588" s="85"/>
      <c r="P2588" s="7">
        <f t="shared" si="414"/>
        <v>2654</v>
      </c>
      <c r="Q2588" s="8"/>
    </row>
    <row r="2589" spans="1:17" s="9" customFormat="1" ht="16.5" thickTop="1" thickBot="1" x14ac:dyDescent="0.3">
      <c r="A2589" s="1"/>
      <c r="B2589" s="75"/>
      <c r="C2589" s="76"/>
      <c r="D2589" s="77"/>
      <c r="E2589" s="78"/>
      <c r="F2589" s="79"/>
      <c r="G2589" s="79"/>
      <c r="H2589" s="80"/>
      <c r="I2589" s="81"/>
      <c r="J2589" s="64"/>
      <c r="K2589" s="87"/>
      <c r="L2589" s="82"/>
      <c r="M2589" s="82"/>
      <c r="N2589" s="121"/>
      <c r="O2589" s="85"/>
      <c r="P2589" s="7">
        <f t="shared" si="414"/>
        <v>2655</v>
      </c>
      <c r="Q2589" s="8"/>
    </row>
    <row r="2590" spans="1:17" s="9" customFormat="1" ht="16.5" thickTop="1" thickBot="1" x14ac:dyDescent="0.3">
      <c r="A2590" s="1"/>
      <c r="B2590" s="75"/>
      <c r="C2590" s="76"/>
      <c r="D2590" s="77"/>
      <c r="E2590" s="78"/>
      <c r="F2590" s="79"/>
      <c r="G2590" s="79"/>
      <c r="H2590" s="80"/>
      <c r="I2590" s="81"/>
      <c r="J2590" s="64"/>
      <c r="K2590" s="87"/>
      <c r="L2590" s="82"/>
      <c r="M2590" s="82"/>
      <c r="N2590" s="121"/>
      <c r="O2590" s="85"/>
      <c r="P2590" s="7">
        <f t="shared" si="414"/>
        <v>2656</v>
      </c>
      <c r="Q2590" s="8"/>
    </row>
    <row r="2591" spans="1:17" s="9" customFormat="1" ht="16.5" thickTop="1" thickBot="1" x14ac:dyDescent="0.3">
      <c r="A2591" s="1"/>
      <c r="B2591" s="75"/>
      <c r="C2591" s="76"/>
      <c r="D2591" s="77"/>
      <c r="E2591" s="78"/>
      <c r="F2591" s="79"/>
      <c r="G2591" s="79"/>
      <c r="H2591" s="80"/>
      <c r="I2591" s="81"/>
      <c r="J2591" s="64"/>
      <c r="K2591" s="87"/>
      <c r="L2591" s="82"/>
      <c r="M2591" s="82"/>
      <c r="N2591" s="121"/>
      <c r="O2591" s="85"/>
      <c r="P2591" s="7">
        <f t="shared" si="414"/>
        <v>2657</v>
      </c>
      <c r="Q2591" s="8"/>
    </row>
    <row r="2592" spans="1:17" s="9" customFormat="1" ht="16.5" thickTop="1" thickBot="1" x14ac:dyDescent="0.3">
      <c r="A2592" s="1"/>
      <c r="B2592" s="122" t="s">
        <v>26</v>
      </c>
      <c r="C2592" s="123"/>
      <c r="D2592" s="124"/>
      <c r="E2592" s="91" t="s">
        <v>26</v>
      </c>
      <c r="F2592" s="125" t="s">
        <v>26</v>
      </c>
      <c r="G2592" s="126" t="s">
        <v>26</v>
      </c>
      <c r="H2592" s="94" t="s">
        <v>26</v>
      </c>
      <c r="I2592" s="127" t="s">
        <v>26</v>
      </c>
      <c r="J2592" s="64"/>
      <c r="K2592" s="96" t="s">
        <v>26</v>
      </c>
      <c r="L2592" s="97" t="s">
        <v>26</v>
      </c>
      <c r="M2592" s="98" t="s">
        <v>26</v>
      </c>
      <c r="N2592" s="99" t="s">
        <v>26</v>
      </c>
      <c r="O2592" s="100" t="s">
        <v>26</v>
      </c>
      <c r="P2592" s="7">
        <f t="shared" si="414"/>
        <v>2658</v>
      </c>
      <c r="Q2592" s="8"/>
    </row>
    <row r="2593" spans="1:17" s="9" customFormat="1" ht="16.5" thickTop="1" thickBot="1" x14ac:dyDescent="0.3">
      <c r="A2593" s="1"/>
      <c r="B2593" s="101"/>
      <c r="C2593" s="101"/>
      <c r="D2593" s="101"/>
      <c r="E2593" s="101"/>
      <c r="F2593" s="101"/>
      <c r="G2593" s="101"/>
      <c r="H2593" s="128" t="s">
        <v>39</v>
      </c>
      <c r="I2593" s="103">
        <f>SUM(I2580:I2592)</f>
        <v>54.06</v>
      </c>
      <c r="J2593" s="104"/>
      <c r="K2593" s="105">
        <f>SUM(K2580:K2592)</f>
        <v>3.7188811987372589E-2</v>
      </c>
      <c r="L2593" s="106"/>
      <c r="M2593" s="107"/>
      <c r="N2593" s="108"/>
      <c r="O2593" s="105">
        <f>SUM(O2580:O2592)</f>
        <v>0</v>
      </c>
      <c r="P2593" s="7">
        <f t="shared" si="414"/>
        <v>2659</v>
      </c>
      <c r="Q2593" s="8"/>
    </row>
    <row r="2594" spans="1:17" s="9" customFormat="1" ht="16.5" customHeight="1" thickTop="1" thickBot="1" x14ac:dyDescent="0.3">
      <c r="A2594" s="1"/>
      <c r="B2594" s="58" t="s">
        <v>40</v>
      </c>
      <c r="C2594" s="109"/>
      <c r="D2594" s="109"/>
      <c r="E2594" s="109"/>
      <c r="F2594" s="109"/>
      <c r="G2594" s="109"/>
      <c r="H2594" s="110"/>
      <c r="I2594" s="111"/>
      <c r="J2594" s="60"/>
      <c r="K2594" s="61" t="s">
        <v>14</v>
      </c>
      <c r="L2594" s="61" t="s">
        <v>15</v>
      </c>
      <c r="M2594" s="61" t="s">
        <v>16</v>
      </c>
      <c r="N2594" s="61" t="s">
        <v>17</v>
      </c>
      <c r="O2594" s="61" t="s">
        <v>18</v>
      </c>
      <c r="P2594" s="7">
        <f t="shared" si="414"/>
        <v>2660</v>
      </c>
      <c r="Q2594" s="8"/>
    </row>
    <row r="2595" spans="1:17" s="9" customFormat="1" ht="22.5" thickTop="1" thickBot="1" x14ac:dyDescent="0.3">
      <c r="A2595" s="1"/>
      <c r="B2595" s="112" t="s">
        <v>41</v>
      </c>
      <c r="C2595" s="113"/>
      <c r="D2595" s="113"/>
      <c r="E2595" s="114"/>
      <c r="F2595" s="63" t="s">
        <v>42</v>
      </c>
      <c r="G2595" s="63" t="s">
        <v>20</v>
      </c>
      <c r="H2595" s="63" t="s">
        <v>34</v>
      </c>
      <c r="I2595" s="63" t="s">
        <v>24</v>
      </c>
      <c r="J2595" s="28"/>
      <c r="K2595" s="61"/>
      <c r="L2595" s="61"/>
      <c r="M2595" s="61"/>
      <c r="N2595" s="61"/>
      <c r="O2595" s="61"/>
      <c r="P2595" s="7">
        <f t="shared" si="414"/>
        <v>2661</v>
      </c>
      <c r="Q2595" s="8"/>
    </row>
    <row r="2596" spans="1:17" s="9" customFormat="1" ht="15.75" customHeight="1" thickTop="1" x14ac:dyDescent="0.25">
      <c r="A2596" s="1" t="s">
        <v>127</v>
      </c>
      <c r="B2596" s="129" t="str">
        <f>INDEX('[1]MATERIAL-TRANSPORTE'!$A$3:$K$1016,MATCH('APUS2 (1001 - 1053)'!A2596,'[1]MATERIAL-TRANSPORTE'!$A$3:$A$1016,0),2)</f>
        <v>EQUIPO ACCESS POINT</v>
      </c>
      <c r="C2596" s="130"/>
      <c r="D2596" s="130"/>
      <c r="E2596" s="131"/>
      <c r="F2596" s="132" t="str">
        <f>INDEX('[1]MATERIAL-TRANSPORTE'!$A$3:$K$1016,MATCH('APUS2 (1001 - 1053)'!A2596,'[1]MATERIAL-TRANSPORTE'!$A$3:$A$1016,0),6)</f>
        <v>u</v>
      </c>
      <c r="G2596" s="80">
        <v>1</v>
      </c>
      <c r="H2596" s="80">
        <f>INDEX('[1]MATERIAL-TRANSPORTE'!$A$3:$K$1016,MATCH('APUS2 (1001 - 1053)'!A2596,'[1]MATERIAL-TRANSPORTE'!$A$3:$A$1016,0),7)</f>
        <v>1390</v>
      </c>
      <c r="I2596" s="81">
        <f>(G2596*H2596)</f>
        <v>1390</v>
      </c>
      <c r="J2596" s="64"/>
      <c r="K2596" s="70">
        <f>((I2596*100%)/$I$2629)</f>
        <v>0.95620511769233996</v>
      </c>
      <c r="L2596" s="82" t="str">
        <f>INDEX('[1]MATERIAL-TRANSPORTE'!$A$3:$K$1016,MATCH('APUS2 (1001 - 1053)'!A2596,'[1]MATERIAL-TRANSPORTE'!$A$3:$A$1016,0),8)</f>
        <v>472110213</v>
      </c>
      <c r="M2596" s="83" t="str">
        <f>INDEX('[1]MATERIAL-TRANSPORTE'!$A$3:$K$1016,MATCH('APUS2 (1001 - 1053)'!A2596,'[1]MATERIAL-TRANSPORTE'!$A$3:$A$1016,0),9)</f>
        <v>NP</v>
      </c>
      <c r="N2596" s="84">
        <f>INDEX('[1]MATERIAL-TRANSPORTE'!$A$3:$K$1016,MATCH('APUS2 (1001 - 1053)'!A2596,'[1]MATERIAL-TRANSPORTE'!$A$3:$A$1016,0),10)</f>
        <v>0</v>
      </c>
      <c r="O2596" s="85">
        <f>INDEX('[1]MATERIAL-TRANSPORTE'!$A$3:$K$1016,MATCH('APUS2 (1001 - 1053)'!A2596,'[1]MATERIAL-TRANSPORTE'!$A$3:$A$1016,0),11)</f>
        <v>0</v>
      </c>
      <c r="P2596" s="7">
        <f t="shared" si="414"/>
        <v>2662</v>
      </c>
      <c r="Q2596" s="8">
        <f t="shared" ref="Q2596" si="415">+Q2580</f>
        <v>2629</v>
      </c>
    </row>
    <row r="2597" spans="1:17" s="9" customFormat="1" x14ac:dyDescent="0.25">
      <c r="A2597" s="1"/>
      <c r="B2597" s="129"/>
      <c r="C2597" s="130"/>
      <c r="D2597" s="130"/>
      <c r="E2597" s="131"/>
      <c r="F2597" s="132"/>
      <c r="G2597" s="80"/>
      <c r="H2597" s="80"/>
      <c r="I2597" s="81"/>
      <c r="J2597" s="64"/>
      <c r="K2597" s="87"/>
      <c r="L2597" s="82"/>
      <c r="M2597" s="83"/>
      <c r="N2597" s="84"/>
      <c r="O2597" s="85"/>
      <c r="P2597" s="7">
        <f t="shared" si="414"/>
        <v>2663</v>
      </c>
      <c r="Q2597" s="8"/>
    </row>
    <row r="2598" spans="1:17" s="9" customFormat="1" x14ac:dyDescent="0.25">
      <c r="A2598" s="1"/>
      <c r="B2598" s="129"/>
      <c r="C2598" s="130"/>
      <c r="D2598" s="130"/>
      <c r="E2598" s="131"/>
      <c r="F2598" s="132"/>
      <c r="G2598" s="80"/>
      <c r="H2598" s="80"/>
      <c r="I2598" s="81"/>
      <c r="J2598" s="64"/>
      <c r="K2598" s="87"/>
      <c r="L2598" s="82"/>
      <c r="M2598" s="83"/>
      <c r="N2598" s="84"/>
      <c r="O2598" s="85"/>
      <c r="P2598" s="7">
        <f t="shared" si="414"/>
        <v>2664</v>
      </c>
      <c r="Q2598" s="8"/>
    </row>
    <row r="2599" spans="1:17" s="9" customFormat="1" x14ac:dyDescent="0.25">
      <c r="A2599" s="1"/>
      <c r="B2599" s="129"/>
      <c r="C2599" s="130"/>
      <c r="D2599" s="130"/>
      <c r="E2599" s="131"/>
      <c r="F2599" s="132"/>
      <c r="G2599" s="80"/>
      <c r="H2599" s="80"/>
      <c r="I2599" s="81"/>
      <c r="J2599" s="64"/>
      <c r="K2599" s="87"/>
      <c r="L2599" s="82"/>
      <c r="M2599" s="83"/>
      <c r="N2599" s="84"/>
      <c r="O2599" s="85"/>
      <c r="P2599" s="7">
        <f t="shared" si="414"/>
        <v>2665</v>
      </c>
      <c r="Q2599" s="8"/>
    </row>
    <row r="2600" spans="1:17" s="9" customFormat="1" x14ac:dyDescent="0.25">
      <c r="A2600" s="1"/>
      <c r="B2600" s="129"/>
      <c r="C2600" s="130"/>
      <c r="D2600" s="130"/>
      <c r="E2600" s="131"/>
      <c r="F2600" s="132"/>
      <c r="G2600" s="80"/>
      <c r="H2600" s="80"/>
      <c r="I2600" s="81"/>
      <c r="J2600" s="64"/>
      <c r="K2600" s="87"/>
      <c r="L2600" s="82"/>
      <c r="M2600" s="83"/>
      <c r="N2600" s="84"/>
      <c r="O2600" s="85"/>
      <c r="P2600" s="7">
        <f t="shared" si="414"/>
        <v>2666</v>
      </c>
      <c r="Q2600" s="8"/>
    </row>
    <row r="2601" spans="1:17" s="9" customFormat="1" x14ac:dyDescent="0.25">
      <c r="A2601" s="1"/>
      <c r="B2601" s="129"/>
      <c r="C2601" s="130"/>
      <c r="D2601" s="130"/>
      <c r="E2601" s="131"/>
      <c r="F2601" s="132"/>
      <c r="G2601" s="80"/>
      <c r="H2601" s="80"/>
      <c r="I2601" s="81"/>
      <c r="J2601" s="64"/>
      <c r="K2601" s="87"/>
      <c r="L2601" s="82"/>
      <c r="M2601" s="83"/>
      <c r="N2601" s="84"/>
      <c r="O2601" s="85"/>
      <c r="P2601" s="7">
        <f t="shared" si="414"/>
        <v>2667</v>
      </c>
      <c r="Q2601" s="8"/>
    </row>
    <row r="2602" spans="1:17" s="9" customFormat="1" x14ac:dyDescent="0.25">
      <c r="A2602" s="1"/>
      <c r="B2602" s="129"/>
      <c r="C2602" s="130"/>
      <c r="D2602" s="130"/>
      <c r="E2602" s="131"/>
      <c r="F2602" s="132"/>
      <c r="G2602" s="80"/>
      <c r="H2602" s="80"/>
      <c r="I2602" s="81"/>
      <c r="J2602" s="64"/>
      <c r="K2602" s="87"/>
      <c r="L2602" s="82"/>
      <c r="M2602" s="83"/>
      <c r="N2602" s="84"/>
      <c r="O2602" s="85"/>
      <c r="P2602" s="7">
        <f t="shared" si="414"/>
        <v>2668</v>
      </c>
      <c r="Q2602" s="8"/>
    </row>
    <row r="2603" spans="1:17" s="9" customFormat="1" x14ac:dyDescent="0.25">
      <c r="A2603" s="1"/>
      <c r="B2603" s="129"/>
      <c r="C2603" s="130"/>
      <c r="D2603" s="130"/>
      <c r="E2603" s="131"/>
      <c r="F2603" s="132"/>
      <c r="G2603" s="80"/>
      <c r="H2603" s="80"/>
      <c r="I2603" s="81"/>
      <c r="J2603" s="64"/>
      <c r="K2603" s="87"/>
      <c r="L2603" s="82"/>
      <c r="M2603" s="83"/>
      <c r="N2603" s="84"/>
      <c r="O2603" s="85"/>
      <c r="P2603" s="7">
        <f t="shared" si="414"/>
        <v>2669</v>
      </c>
      <c r="Q2603" s="8"/>
    </row>
    <row r="2604" spans="1:17" s="9" customFormat="1" x14ac:dyDescent="0.25">
      <c r="A2604" s="1"/>
      <c r="B2604" s="129"/>
      <c r="C2604" s="130"/>
      <c r="D2604" s="130"/>
      <c r="E2604" s="131"/>
      <c r="F2604" s="132"/>
      <c r="G2604" s="80"/>
      <c r="H2604" s="80"/>
      <c r="I2604" s="81"/>
      <c r="J2604" s="64"/>
      <c r="K2604" s="87"/>
      <c r="L2604" s="82"/>
      <c r="M2604" s="83"/>
      <c r="N2604" s="84"/>
      <c r="O2604" s="85"/>
      <c r="P2604" s="7">
        <f t="shared" si="414"/>
        <v>2670</v>
      </c>
      <c r="Q2604" s="8"/>
    </row>
    <row r="2605" spans="1:17" s="9" customFormat="1" x14ac:dyDescent="0.25">
      <c r="A2605" s="1"/>
      <c r="B2605" s="129"/>
      <c r="C2605" s="130"/>
      <c r="D2605" s="130"/>
      <c r="E2605" s="131"/>
      <c r="F2605" s="132"/>
      <c r="G2605" s="80"/>
      <c r="H2605" s="80"/>
      <c r="I2605" s="81"/>
      <c r="J2605" s="64"/>
      <c r="K2605" s="87"/>
      <c r="L2605" s="82"/>
      <c r="M2605" s="83"/>
      <c r="N2605" s="84"/>
      <c r="O2605" s="85"/>
      <c r="P2605" s="7">
        <f t="shared" si="414"/>
        <v>2671</v>
      </c>
      <c r="Q2605" s="8"/>
    </row>
    <row r="2606" spans="1:17" s="9" customFormat="1" x14ac:dyDescent="0.25">
      <c r="A2606" s="1"/>
      <c r="B2606" s="129"/>
      <c r="C2606" s="130"/>
      <c r="D2606" s="130"/>
      <c r="E2606" s="131"/>
      <c r="F2606" s="132"/>
      <c r="G2606" s="80"/>
      <c r="H2606" s="80"/>
      <c r="I2606" s="81"/>
      <c r="J2606" s="64"/>
      <c r="K2606" s="87"/>
      <c r="L2606" s="82"/>
      <c r="M2606" s="83"/>
      <c r="N2606" s="84"/>
      <c r="O2606" s="85"/>
      <c r="P2606" s="7">
        <f t="shared" si="414"/>
        <v>2672</v>
      </c>
      <c r="Q2606" s="8"/>
    </row>
    <row r="2607" spans="1:17" s="9" customFormat="1" x14ac:dyDescent="0.25">
      <c r="A2607" s="1"/>
      <c r="B2607" s="129"/>
      <c r="C2607" s="130"/>
      <c r="D2607" s="130"/>
      <c r="E2607" s="131"/>
      <c r="F2607" s="132"/>
      <c r="G2607" s="80"/>
      <c r="H2607" s="80"/>
      <c r="I2607" s="81"/>
      <c r="J2607" s="64"/>
      <c r="K2607" s="87"/>
      <c r="L2607" s="82"/>
      <c r="M2607" s="83"/>
      <c r="N2607" s="84"/>
      <c r="O2607" s="85"/>
      <c r="P2607" s="7">
        <f t="shared" si="414"/>
        <v>2673</v>
      </c>
      <c r="Q2607" s="8"/>
    </row>
    <row r="2608" spans="1:17" s="9" customFormat="1" x14ac:dyDescent="0.25">
      <c r="A2608" s="1"/>
      <c r="B2608" s="129"/>
      <c r="C2608" s="130"/>
      <c r="D2608" s="130"/>
      <c r="E2608" s="131"/>
      <c r="F2608" s="132"/>
      <c r="G2608" s="80"/>
      <c r="H2608" s="80"/>
      <c r="I2608" s="81"/>
      <c r="J2608" s="64"/>
      <c r="K2608" s="87"/>
      <c r="L2608" s="82"/>
      <c r="M2608" s="83"/>
      <c r="N2608" s="84"/>
      <c r="O2608" s="85"/>
      <c r="P2608" s="7">
        <f t="shared" si="414"/>
        <v>2674</v>
      </c>
      <c r="Q2608" s="8"/>
    </row>
    <row r="2609" spans="1:17" s="9" customFormat="1" x14ac:dyDescent="0.25">
      <c r="A2609" s="1"/>
      <c r="B2609" s="129"/>
      <c r="C2609" s="130"/>
      <c r="D2609" s="130"/>
      <c r="E2609" s="131"/>
      <c r="F2609" s="132"/>
      <c r="G2609" s="80"/>
      <c r="H2609" s="80"/>
      <c r="I2609" s="81"/>
      <c r="J2609" s="64"/>
      <c r="K2609" s="87"/>
      <c r="L2609" s="82"/>
      <c r="M2609" s="83"/>
      <c r="N2609" s="84"/>
      <c r="O2609" s="85"/>
      <c r="P2609" s="7">
        <f t="shared" si="414"/>
        <v>2675</v>
      </c>
      <c r="Q2609" s="8"/>
    </row>
    <row r="2610" spans="1:17" s="9" customFormat="1" x14ac:dyDescent="0.25">
      <c r="A2610" s="1"/>
      <c r="B2610" s="129"/>
      <c r="C2610" s="130"/>
      <c r="D2610" s="130"/>
      <c r="E2610" s="131"/>
      <c r="F2610" s="132"/>
      <c r="G2610" s="80"/>
      <c r="H2610" s="80"/>
      <c r="I2610" s="81"/>
      <c r="J2610" s="64"/>
      <c r="K2610" s="87"/>
      <c r="L2610" s="82"/>
      <c r="M2610" s="83"/>
      <c r="N2610" s="84"/>
      <c r="O2610" s="85"/>
      <c r="P2610" s="7">
        <f t="shared" si="414"/>
        <v>2676</v>
      </c>
      <c r="Q2610" s="8"/>
    </row>
    <row r="2611" spans="1:17" s="9" customFormat="1" x14ac:dyDescent="0.25">
      <c r="A2611" s="1"/>
      <c r="B2611" s="129"/>
      <c r="C2611" s="130"/>
      <c r="D2611" s="130"/>
      <c r="E2611" s="131"/>
      <c r="F2611" s="132"/>
      <c r="G2611" s="80"/>
      <c r="H2611" s="80"/>
      <c r="I2611" s="81"/>
      <c r="J2611" s="64"/>
      <c r="K2611" s="87"/>
      <c r="L2611" s="82"/>
      <c r="M2611" s="83"/>
      <c r="N2611" s="84"/>
      <c r="O2611" s="85"/>
      <c r="P2611" s="7">
        <f t="shared" si="414"/>
        <v>2677</v>
      </c>
      <c r="Q2611" s="8"/>
    </row>
    <row r="2612" spans="1:17" s="9" customFormat="1" x14ac:dyDescent="0.25">
      <c r="A2612" s="1"/>
      <c r="B2612" s="129"/>
      <c r="C2612" s="130"/>
      <c r="D2612" s="130"/>
      <c r="E2612" s="131"/>
      <c r="F2612" s="132"/>
      <c r="G2612" s="80"/>
      <c r="H2612" s="80"/>
      <c r="I2612" s="81"/>
      <c r="J2612" s="64"/>
      <c r="K2612" s="87"/>
      <c r="L2612" s="82"/>
      <c r="M2612" s="83"/>
      <c r="N2612" s="84"/>
      <c r="O2612" s="85"/>
      <c r="P2612" s="7">
        <f t="shared" si="414"/>
        <v>2678</v>
      </c>
      <c r="Q2612" s="8"/>
    </row>
    <row r="2613" spans="1:17" s="9" customFormat="1" x14ac:dyDescent="0.25">
      <c r="A2613" s="1"/>
      <c r="B2613" s="129" t="s">
        <v>26</v>
      </c>
      <c r="C2613" s="130"/>
      <c r="D2613" s="130"/>
      <c r="E2613" s="131"/>
      <c r="F2613" s="132" t="s">
        <v>26</v>
      </c>
      <c r="G2613" s="80" t="s">
        <v>26</v>
      </c>
      <c r="H2613" s="80" t="s">
        <v>26</v>
      </c>
      <c r="I2613" s="81" t="s">
        <v>26</v>
      </c>
      <c r="J2613" s="64"/>
      <c r="K2613" s="87" t="s">
        <v>26</v>
      </c>
      <c r="L2613" s="82" t="s">
        <v>26</v>
      </c>
      <c r="M2613" s="83" t="s">
        <v>26</v>
      </c>
      <c r="N2613" s="84" t="s">
        <v>26</v>
      </c>
      <c r="O2613" s="85" t="s">
        <v>26</v>
      </c>
      <c r="P2613" s="7">
        <f t="shared" si="414"/>
        <v>2679</v>
      </c>
      <c r="Q2613" s="8"/>
    </row>
    <row r="2614" spans="1:17" s="9" customFormat="1" x14ac:dyDescent="0.25">
      <c r="A2614" s="1"/>
      <c r="B2614" s="129" t="s">
        <v>26</v>
      </c>
      <c r="C2614" s="130"/>
      <c r="D2614" s="130"/>
      <c r="E2614" s="131"/>
      <c r="F2614" s="132" t="s">
        <v>26</v>
      </c>
      <c r="G2614" s="80" t="s">
        <v>26</v>
      </c>
      <c r="H2614" s="80" t="s">
        <v>26</v>
      </c>
      <c r="I2614" s="81" t="s">
        <v>26</v>
      </c>
      <c r="J2614" s="64"/>
      <c r="K2614" s="87" t="s">
        <v>26</v>
      </c>
      <c r="L2614" s="82" t="s">
        <v>26</v>
      </c>
      <c r="M2614" s="83" t="s">
        <v>26</v>
      </c>
      <c r="N2614" s="84" t="s">
        <v>26</v>
      </c>
      <c r="O2614" s="85" t="s">
        <v>26</v>
      </c>
      <c r="P2614" s="7">
        <f t="shared" si="414"/>
        <v>2680</v>
      </c>
      <c r="Q2614" s="8"/>
    </row>
    <row r="2615" spans="1:17" s="9" customFormat="1" x14ac:dyDescent="0.25">
      <c r="A2615" s="1"/>
      <c r="B2615" s="129" t="s">
        <v>26</v>
      </c>
      <c r="C2615" s="130"/>
      <c r="D2615" s="130"/>
      <c r="E2615" s="131"/>
      <c r="F2615" s="132" t="s">
        <v>26</v>
      </c>
      <c r="G2615" s="80" t="s">
        <v>26</v>
      </c>
      <c r="H2615" s="80" t="s">
        <v>26</v>
      </c>
      <c r="I2615" s="81" t="s">
        <v>26</v>
      </c>
      <c r="J2615" s="64"/>
      <c r="K2615" s="87" t="s">
        <v>26</v>
      </c>
      <c r="L2615" s="82" t="s">
        <v>26</v>
      </c>
      <c r="M2615" s="83" t="s">
        <v>26</v>
      </c>
      <c r="N2615" s="84" t="s">
        <v>26</v>
      </c>
      <c r="O2615" s="85" t="s">
        <v>26</v>
      </c>
      <c r="P2615" s="7">
        <f t="shared" si="414"/>
        <v>2681</v>
      </c>
      <c r="Q2615" s="8"/>
    </row>
    <row r="2616" spans="1:17" s="9" customFormat="1" x14ac:dyDescent="0.25">
      <c r="A2616" s="1"/>
      <c r="B2616" s="129" t="s">
        <v>26</v>
      </c>
      <c r="C2616" s="130"/>
      <c r="D2616" s="130"/>
      <c r="E2616" s="131"/>
      <c r="F2616" s="132" t="s">
        <v>26</v>
      </c>
      <c r="G2616" s="80" t="s">
        <v>26</v>
      </c>
      <c r="H2616" s="80" t="s">
        <v>26</v>
      </c>
      <c r="I2616" s="81" t="s">
        <v>26</v>
      </c>
      <c r="J2616" s="64"/>
      <c r="K2616" s="87" t="s">
        <v>26</v>
      </c>
      <c r="L2616" s="82" t="s">
        <v>26</v>
      </c>
      <c r="M2616" s="83" t="s">
        <v>26</v>
      </c>
      <c r="N2616" s="84" t="s">
        <v>26</v>
      </c>
      <c r="O2616" s="85" t="s">
        <v>26</v>
      </c>
      <c r="P2616" s="7">
        <f t="shared" si="414"/>
        <v>2682</v>
      </c>
      <c r="Q2616" s="8"/>
    </row>
    <row r="2617" spans="1:17" s="9" customFormat="1" x14ac:dyDescent="0.25">
      <c r="A2617" s="1"/>
      <c r="B2617" s="129" t="s">
        <v>26</v>
      </c>
      <c r="C2617" s="130"/>
      <c r="D2617" s="130"/>
      <c r="E2617" s="131"/>
      <c r="F2617" s="132" t="s">
        <v>26</v>
      </c>
      <c r="G2617" s="80" t="s">
        <v>26</v>
      </c>
      <c r="H2617" s="80" t="s">
        <v>26</v>
      </c>
      <c r="I2617" s="81" t="s">
        <v>26</v>
      </c>
      <c r="J2617" s="64"/>
      <c r="K2617" s="87" t="s">
        <v>26</v>
      </c>
      <c r="L2617" s="82" t="s">
        <v>26</v>
      </c>
      <c r="M2617" s="83" t="s">
        <v>26</v>
      </c>
      <c r="N2617" s="84" t="s">
        <v>26</v>
      </c>
      <c r="O2617" s="85" t="s">
        <v>26</v>
      </c>
      <c r="P2617" s="7">
        <f t="shared" si="414"/>
        <v>2683</v>
      </c>
      <c r="Q2617" s="8"/>
    </row>
    <row r="2618" spans="1:17" s="9" customFormat="1" x14ac:dyDescent="0.25">
      <c r="A2618" s="1"/>
      <c r="B2618" s="129" t="s">
        <v>26</v>
      </c>
      <c r="C2618" s="130"/>
      <c r="D2618" s="130"/>
      <c r="E2618" s="131"/>
      <c r="F2618" s="132" t="s">
        <v>26</v>
      </c>
      <c r="G2618" s="80" t="s">
        <v>26</v>
      </c>
      <c r="H2618" s="80" t="s">
        <v>26</v>
      </c>
      <c r="I2618" s="81" t="s">
        <v>26</v>
      </c>
      <c r="J2618" s="64"/>
      <c r="K2618" s="87" t="s">
        <v>26</v>
      </c>
      <c r="L2618" s="82" t="s">
        <v>26</v>
      </c>
      <c r="M2618" s="83" t="s">
        <v>26</v>
      </c>
      <c r="N2618" s="84" t="s">
        <v>26</v>
      </c>
      <c r="O2618" s="85" t="s">
        <v>26</v>
      </c>
      <c r="P2618" s="7">
        <f t="shared" si="414"/>
        <v>2684</v>
      </c>
      <c r="Q2618" s="8"/>
    </row>
    <row r="2619" spans="1:17" s="9" customFormat="1" x14ac:dyDescent="0.25">
      <c r="A2619" s="1"/>
      <c r="B2619" s="129" t="s">
        <v>26</v>
      </c>
      <c r="C2619" s="130"/>
      <c r="D2619" s="130"/>
      <c r="E2619" s="131"/>
      <c r="F2619" s="132" t="s">
        <v>26</v>
      </c>
      <c r="G2619" s="80" t="s">
        <v>26</v>
      </c>
      <c r="H2619" s="80" t="s">
        <v>26</v>
      </c>
      <c r="I2619" s="81" t="s">
        <v>26</v>
      </c>
      <c r="J2619" s="64"/>
      <c r="K2619" s="87" t="s">
        <v>26</v>
      </c>
      <c r="L2619" s="82" t="s">
        <v>26</v>
      </c>
      <c r="M2619" s="83" t="s">
        <v>26</v>
      </c>
      <c r="N2619" s="84" t="s">
        <v>26</v>
      </c>
      <c r="O2619" s="85" t="s">
        <v>26</v>
      </c>
      <c r="P2619" s="7">
        <f t="shared" si="414"/>
        <v>2685</v>
      </c>
      <c r="Q2619" s="8"/>
    </row>
    <row r="2620" spans="1:17" s="9" customFormat="1" x14ac:dyDescent="0.25">
      <c r="A2620" s="1"/>
      <c r="B2620" s="129" t="s">
        <v>26</v>
      </c>
      <c r="C2620" s="130"/>
      <c r="D2620" s="130"/>
      <c r="E2620" s="131"/>
      <c r="F2620" s="132" t="s">
        <v>26</v>
      </c>
      <c r="G2620" s="80" t="s">
        <v>26</v>
      </c>
      <c r="H2620" s="80" t="s">
        <v>26</v>
      </c>
      <c r="I2620" s="81" t="s">
        <v>26</v>
      </c>
      <c r="J2620" s="64"/>
      <c r="K2620" s="87" t="s">
        <v>26</v>
      </c>
      <c r="L2620" s="82" t="s">
        <v>26</v>
      </c>
      <c r="M2620" s="83" t="s">
        <v>26</v>
      </c>
      <c r="N2620" s="84" t="s">
        <v>26</v>
      </c>
      <c r="O2620" s="85" t="s">
        <v>26</v>
      </c>
      <c r="P2620" s="7">
        <f t="shared" si="414"/>
        <v>2686</v>
      </c>
      <c r="Q2620" s="8"/>
    </row>
    <row r="2621" spans="1:17" s="9" customFormat="1" ht="15.75" thickBot="1" x14ac:dyDescent="0.3">
      <c r="A2621" s="1"/>
      <c r="B2621" s="122" t="s">
        <v>26</v>
      </c>
      <c r="C2621" s="123"/>
      <c r="D2621" s="123"/>
      <c r="E2621" s="124"/>
      <c r="F2621" s="133" t="s">
        <v>26</v>
      </c>
      <c r="G2621" s="94" t="s">
        <v>26</v>
      </c>
      <c r="H2621" s="94" t="s">
        <v>26</v>
      </c>
      <c r="I2621" s="95" t="s">
        <v>26</v>
      </c>
      <c r="J2621" s="64"/>
      <c r="K2621" s="96" t="s">
        <v>26</v>
      </c>
      <c r="L2621" s="97" t="s">
        <v>26</v>
      </c>
      <c r="M2621" s="98" t="s">
        <v>26</v>
      </c>
      <c r="N2621" s="99" t="s">
        <v>26</v>
      </c>
      <c r="O2621" s="100" t="s">
        <v>26</v>
      </c>
      <c r="P2621" s="7">
        <f t="shared" si="414"/>
        <v>2687</v>
      </c>
      <c r="Q2621" s="8"/>
    </row>
    <row r="2622" spans="1:17" s="9" customFormat="1" ht="16.5" thickTop="1" thickBot="1" x14ac:dyDescent="0.3">
      <c r="A2622" s="1"/>
      <c r="B2622" s="101"/>
      <c r="C2622" s="101"/>
      <c r="D2622" s="101"/>
      <c r="E2622" s="101"/>
      <c r="F2622" s="101"/>
      <c r="G2622" s="101"/>
      <c r="H2622" s="128" t="s">
        <v>50</v>
      </c>
      <c r="I2622" s="103">
        <f>SUM(I2596:I2621)</f>
        <v>1390</v>
      </c>
      <c r="J2622" s="104"/>
      <c r="K2622" s="105">
        <f>SUM(K2596:K2621)</f>
        <v>0.95620511769233996</v>
      </c>
      <c r="L2622" s="106"/>
      <c r="M2622" s="107"/>
      <c r="N2622" s="108"/>
      <c r="O2622" s="105">
        <f>SUM(O2596:O2621)</f>
        <v>0</v>
      </c>
      <c r="P2622" s="7">
        <f t="shared" si="414"/>
        <v>2688</v>
      </c>
      <c r="Q2622" s="8"/>
    </row>
    <row r="2623" spans="1:17" s="9" customFormat="1" ht="16.5" customHeight="1" thickTop="1" thickBot="1" x14ac:dyDescent="0.3">
      <c r="A2623" s="1"/>
      <c r="B2623" s="58" t="s">
        <v>51</v>
      </c>
      <c r="C2623" s="109"/>
      <c r="D2623" s="109"/>
      <c r="E2623" s="109"/>
      <c r="F2623" s="109"/>
      <c r="G2623" s="109"/>
      <c r="H2623" s="110"/>
      <c r="I2623" s="111"/>
      <c r="J2623" s="60"/>
      <c r="K2623" s="134" t="s">
        <v>14</v>
      </c>
      <c r="L2623" s="61" t="s">
        <v>15</v>
      </c>
      <c r="M2623" s="61" t="s">
        <v>16</v>
      </c>
      <c r="N2623" s="61" t="s">
        <v>17</v>
      </c>
      <c r="O2623" s="61" t="s">
        <v>18</v>
      </c>
      <c r="P2623" s="7">
        <f t="shared" si="414"/>
        <v>2689</v>
      </c>
      <c r="Q2623" s="8"/>
    </row>
    <row r="2624" spans="1:17" s="9" customFormat="1" ht="22.5" customHeight="1" thickTop="1" thickBot="1" x14ac:dyDescent="0.3">
      <c r="A2624" s="1"/>
      <c r="B2624" s="112" t="s">
        <v>52</v>
      </c>
      <c r="C2624" s="113"/>
      <c r="D2624" s="113"/>
      <c r="E2624" s="114"/>
      <c r="F2624" s="115" t="s">
        <v>42</v>
      </c>
      <c r="G2624" s="63" t="s">
        <v>20</v>
      </c>
      <c r="H2624" s="63" t="s">
        <v>34</v>
      </c>
      <c r="I2624" s="63" t="s">
        <v>34</v>
      </c>
      <c r="J2624" s="28"/>
      <c r="K2624" s="135"/>
      <c r="L2624" s="61"/>
      <c r="M2624" s="61"/>
      <c r="N2624" s="61"/>
      <c r="O2624" s="61"/>
      <c r="P2624" s="7">
        <f t="shared" si="414"/>
        <v>2690</v>
      </c>
      <c r="Q2624" s="8"/>
    </row>
    <row r="2625" spans="1:17" s="9" customFormat="1" ht="15.75" thickTop="1" x14ac:dyDescent="0.25">
      <c r="A2625" s="1"/>
      <c r="B2625" s="136"/>
      <c r="C2625" s="137"/>
      <c r="D2625" s="137"/>
      <c r="E2625" s="138"/>
      <c r="F2625" s="139"/>
      <c r="G2625" s="69"/>
      <c r="H2625" s="69"/>
      <c r="I2625" s="81"/>
      <c r="J2625" s="64"/>
      <c r="K2625" s="70"/>
      <c r="L2625" s="117"/>
      <c r="M2625" s="118"/>
      <c r="N2625" s="119"/>
      <c r="O2625" s="120"/>
      <c r="P2625" s="7">
        <f t="shared" si="414"/>
        <v>2691</v>
      </c>
      <c r="Q2625" s="8">
        <f t="shared" ref="Q2625" si="416">+Q2596</f>
        <v>2629</v>
      </c>
    </row>
    <row r="2626" spans="1:17" s="9" customFormat="1" ht="15.75" thickBot="1" x14ac:dyDescent="0.3">
      <c r="A2626" s="1"/>
      <c r="B2626" s="140" t="s">
        <v>26</v>
      </c>
      <c r="C2626" s="141"/>
      <c r="D2626" s="141"/>
      <c r="E2626" s="142"/>
      <c r="F2626" s="143">
        <v>0</v>
      </c>
      <c r="G2626" s="144" t="s">
        <v>26</v>
      </c>
      <c r="H2626" s="143">
        <v>0</v>
      </c>
      <c r="I2626" s="143">
        <v>0</v>
      </c>
      <c r="J2626" s="64"/>
      <c r="K2626" s="145" t="s">
        <v>26</v>
      </c>
      <c r="L2626" s="146" t="s">
        <v>26</v>
      </c>
      <c r="M2626" s="147" t="s">
        <v>26</v>
      </c>
      <c r="N2626" s="143">
        <v>0</v>
      </c>
      <c r="O2626" s="143">
        <v>0</v>
      </c>
      <c r="P2626" s="7">
        <f t="shared" si="414"/>
        <v>2692</v>
      </c>
      <c r="Q2626" s="8"/>
    </row>
    <row r="2627" spans="1:17" s="9" customFormat="1" ht="16.5" thickTop="1" thickBot="1" x14ac:dyDescent="0.3">
      <c r="A2627" s="1"/>
      <c r="B2627" s="101"/>
      <c r="C2627" s="101"/>
      <c r="D2627" s="101"/>
      <c r="E2627" s="101"/>
      <c r="F2627" s="101"/>
      <c r="G2627" s="101"/>
      <c r="H2627" s="128" t="s">
        <v>53</v>
      </c>
      <c r="I2627" s="103">
        <f>SUM(I2625:I2626)</f>
        <v>0</v>
      </c>
      <c r="J2627" s="28"/>
      <c r="K2627" s="148">
        <f>SUM(K2625:K2626)</f>
        <v>0</v>
      </c>
      <c r="L2627" s="149"/>
      <c r="M2627" s="150"/>
      <c r="N2627" s="151"/>
      <c r="O2627" s="148">
        <f>SUM(O2625:O2626)</f>
        <v>0</v>
      </c>
      <c r="P2627" s="7">
        <f t="shared" si="414"/>
        <v>2693</v>
      </c>
      <c r="Q2627" s="8"/>
    </row>
    <row r="2628" spans="1:17" s="9" customFormat="1" ht="16.5" thickTop="1" thickBot="1" x14ac:dyDescent="0.3">
      <c r="A2628" s="1"/>
      <c r="B2628" s="28"/>
      <c r="C2628" s="28"/>
      <c r="D2628" s="28"/>
      <c r="E2628" s="152"/>
      <c r="F2628" s="152"/>
      <c r="G2628" s="152"/>
      <c r="H2628" s="153"/>
      <c r="I2628" s="154"/>
      <c r="J2628" s="28"/>
      <c r="K2628" s="155"/>
      <c r="L2628" s="156"/>
      <c r="M2628" s="156"/>
      <c r="N2628" s="156"/>
      <c r="O2628" s="157"/>
      <c r="P2628" s="7">
        <f t="shared" si="414"/>
        <v>2694</v>
      </c>
      <c r="Q2628" s="8"/>
    </row>
    <row r="2629" spans="1:17" s="9" customFormat="1" ht="16.5" customHeight="1" thickTop="1" thickBot="1" x14ac:dyDescent="0.3">
      <c r="A2629" s="1"/>
      <c r="B2629" s="28"/>
      <c r="C2629" s="28"/>
      <c r="D2629" s="158"/>
      <c r="E2629" s="159" t="s">
        <v>54</v>
      </c>
      <c r="F2629" s="159"/>
      <c r="G2629" s="159"/>
      <c r="H2629" s="159"/>
      <c r="I2629" s="160">
        <f>I2577+I2593+I2622+I2627</f>
        <v>1453.663</v>
      </c>
      <c r="J2629" s="28"/>
      <c r="K2629" s="161"/>
      <c r="L2629" s="162"/>
      <c r="M2629" s="162"/>
      <c r="N2629" s="162"/>
      <c r="O2629" s="163"/>
      <c r="P2629" s="7">
        <f t="shared" si="414"/>
        <v>2695</v>
      </c>
      <c r="Q2629" s="8"/>
    </row>
    <row r="2630" spans="1:17" s="9" customFormat="1" ht="16.5" thickTop="1" thickBot="1" x14ac:dyDescent="0.3">
      <c r="A2630" s="1"/>
      <c r="B2630" s="28"/>
      <c r="C2630" s="28"/>
      <c r="D2630" s="158"/>
      <c r="E2630" s="164" t="s">
        <v>55</v>
      </c>
      <c r="F2630" s="164"/>
      <c r="G2630" s="164"/>
      <c r="H2630" s="165">
        <v>0.2</v>
      </c>
      <c r="I2630" s="166">
        <f>(I2629*H2630)</f>
        <v>290.73259999999999</v>
      </c>
      <c r="J2630" s="28"/>
      <c r="K2630" s="167"/>
      <c r="L2630" s="168"/>
      <c r="M2630" s="168"/>
      <c r="N2630" s="168"/>
      <c r="O2630" s="169"/>
      <c r="P2630" s="7">
        <f t="shared" si="414"/>
        <v>2696</v>
      </c>
      <c r="Q2630" s="8"/>
    </row>
    <row r="2631" spans="1:17" s="9" customFormat="1" ht="16.5" thickTop="1" thickBot="1" x14ac:dyDescent="0.3">
      <c r="A2631" s="1"/>
      <c r="B2631" s="28"/>
      <c r="C2631" s="28"/>
      <c r="D2631" s="158"/>
      <c r="E2631" s="170" t="s">
        <v>56</v>
      </c>
      <c r="F2631" s="170"/>
      <c r="G2631" s="170"/>
      <c r="H2631" s="171">
        <v>0</v>
      </c>
      <c r="I2631" s="166">
        <v>0</v>
      </c>
      <c r="J2631" s="28"/>
      <c r="K2631" s="172">
        <f>+K2577+K2593+K2622+K2627</f>
        <v>1</v>
      </c>
      <c r="L2631" s="173"/>
      <c r="M2631" s="174"/>
      <c r="N2631" s="175"/>
      <c r="O2631" s="172">
        <f>+O2577+O2593+O2622+O2627</f>
        <v>0</v>
      </c>
      <c r="P2631" s="7">
        <f t="shared" si="414"/>
        <v>2697</v>
      </c>
      <c r="Q2631" s="8"/>
    </row>
    <row r="2632" spans="1:17" s="9" customFormat="1" ht="16.5" thickTop="1" thickBot="1" x14ac:dyDescent="0.3">
      <c r="A2632" s="1"/>
      <c r="B2632" s="28" t="s">
        <v>27</v>
      </c>
      <c r="C2632" s="28"/>
      <c r="D2632" s="158"/>
      <c r="E2632" s="170" t="s">
        <v>57</v>
      </c>
      <c r="F2632" s="170"/>
      <c r="G2632" s="170"/>
      <c r="H2632" s="170"/>
      <c r="I2632" s="166">
        <f>+I2629+I2630</f>
        <v>1744.3956000000001</v>
      </c>
      <c r="J2632" s="28"/>
      <c r="K2632" s="176" t="s">
        <v>58</v>
      </c>
      <c r="L2632" s="177"/>
      <c r="M2632" s="178"/>
      <c r="N2632" s="179"/>
      <c r="O2632" s="176" t="s">
        <v>59</v>
      </c>
      <c r="P2632" s="7">
        <f t="shared" si="414"/>
        <v>2698</v>
      </c>
      <c r="Q2632" s="8"/>
    </row>
    <row r="2633" spans="1:17" s="9" customFormat="1" ht="16.5" thickTop="1" thickBot="1" x14ac:dyDescent="0.3">
      <c r="A2633" s="1"/>
      <c r="B2633" s="28" t="s">
        <v>27</v>
      </c>
      <c r="C2633" s="28"/>
      <c r="D2633" s="158"/>
      <c r="E2633" s="180" t="s">
        <v>60</v>
      </c>
      <c r="F2633" s="181"/>
      <c r="G2633" s="181"/>
      <c r="H2633" s="182"/>
      <c r="I2633" s="183">
        <f>ROUND(I2632,2)</f>
        <v>1744.4</v>
      </c>
      <c r="J2633" s="152"/>
      <c r="K2633" s="184"/>
      <c r="L2633" s="185"/>
      <c r="M2633" s="184"/>
      <c r="N2633" s="185"/>
      <c r="O2633" s="185"/>
      <c r="P2633" s="7">
        <f t="shared" si="414"/>
        <v>2699</v>
      </c>
      <c r="Q2633" s="8"/>
    </row>
    <row r="2634" spans="1:17" s="9" customFormat="1" ht="15.75" thickTop="1" x14ac:dyDescent="0.25">
      <c r="A2634" s="1"/>
      <c r="B2634" s="5"/>
      <c r="C2634" s="5"/>
      <c r="D2634" s="28"/>
      <c r="E2634" s="101"/>
      <c r="F2634" s="101"/>
      <c r="G2634" s="101"/>
      <c r="H2634" s="186"/>
      <c r="I2634" s="101"/>
      <c r="J2634" s="28"/>
      <c r="K2634" s="14"/>
      <c r="L2634" s="15"/>
      <c r="M2634" s="14"/>
      <c r="N2634" s="15"/>
      <c r="O2634" s="15"/>
      <c r="P2634" s="7">
        <f t="shared" si="414"/>
        <v>2700</v>
      </c>
      <c r="Q2634" s="8"/>
    </row>
    <row r="2635" spans="1:17" s="9" customFormat="1" x14ac:dyDescent="0.25">
      <c r="A2635" s="1"/>
      <c r="B2635" s="5"/>
      <c r="C2635" s="5"/>
      <c r="D2635" s="28"/>
      <c r="E2635" s="101"/>
      <c r="F2635" s="101"/>
      <c r="G2635" s="101"/>
      <c r="H2635" s="186"/>
      <c r="I2635" s="101"/>
      <c r="J2635" s="28"/>
      <c r="K2635" s="14"/>
      <c r="L2635" s="15"/>
      <c r="M2635" s="14"/>
      <c r="N2635" s="15"/>
      <c r="O2635" s="15"/>
      <c r="P2635" s="7">
        <f t="shared" si="414"/>
        <v>2701</v>
      </c>
      <c r="Q2635" s="8"/>
    </row>
    <row r="2636" spans="1:17" s="9" customFormat="1" ht="15.75" thickBot="1" x14ac:dyDescent="0.3">
      <c r="A2636" s="1"/>
      <c r="B2636" s="2"/>
      <c r="C2636" s="2"/>
      <c r="D2636" s="2"/>
      <c r="E2636" s="2"/>
      <c r="F2636" s="2"/>
      <c r="G2636" s="2"/>
      <c r="H2636" s="3"/>
      <c r="I2636" s="4"/>
      <c r="J2636" s="5"/>
      <c r="K2636" s="6"/>
      <c r="L2636" s="6"/>
      <c r="M2636" s="6"/>
      <c r="N2636" s="6"/>
      <c r="O2636" s="6"/>
      <c r="P2636" s="7"/>
      <c r="Q2636" s="8"/>
    </row>
    <row r="2637" spans="1:17" s="9" customFormat="1" ht="16.5" thickTop="1" thickBot="1" x14ac:dyDescent="0.3">
      <c r="A2637" s="1"/>
      <c r="B2637" s="10" t="s">
        <v>0</v>
      </c>
      <c r="C2637" s="11" t="str">
        <f>'[1]PRESUPUESTO REFERENCIAL'!$B$6</f>
        <v>CONSTRUCCIÓN DEL MALECÓN EN LA PARROQUIA URBANA SATÉLITE LA AURORA</v>
      </c>
      <c r="D2637" s="12"/>
      <c r="E2637" s="12"/>
      <c r="F2637" s="12"/>
      <c r="G2637" s="12"/>
      <c r="H2637" s="12"/>
      <c r="I2637" s="13"/>
      <c r="J2637" s="5"/>
      <c r="K2637" s="14"/>
      <c r="L2637" s="14"/>
      <c r="M2637" s="14"/>
      <c r="N2637" s="14"/>
      <c r="O2637" s="15"/>
      <c r="P2637" s="7"/>
      <c r="Q2637" s="8"/>
    </row>
    <row r="2638" spans="1:17" s="9" customFormat="1" ht="15.75" thickTop="1" x14ac:dyDescent="0.25">
      <c r="A2638" s="1"/>
      <c r="B2638" s="16" t="s">
        <v>1</v>
      </c>
      <c r="C2638" s="17"/>
      <c r="D2638" s="17"/>
      <c r="E2638" s="17"/>
      <c r="F2638" s="17"/>
      <c r="G2638" s="17"/>
      <c r="H2638" s="17"/>
      <c r="I2638" s="18"/>
      <c r="J2638" s="5"/>
      <c r="K2638" s="14"/>
      <c r="L2638" s="14"/>
      <c r="M2638" s="14"/>
      <c r="N2638" s="14"/>
      <c r="O2638" s="15"/>
      <c r="P2638" s="7"/>
      <c r="Q2638" s="8"/>
    </row>
    <row r="2639" spans="1:17" s="9" customFormat="1" x14ac:dyDescent="0.25">
      <c r="A2639" s="1"/>
      <c r="B2639" s="5"/>
      <c r="C2639" s="5"/>
      <c r="D2639" s="5"/>
      <c r="E2639" s="5"/>
      <c r="F2639" s="5"/>
      <c r="G2639" s="19"/>
      <c r="H2639" s="19"/>
      <c r="I2639" s="19"/>
      <c r="J2639" s="5"/>
      <c r="K2639" s="14"/>
      <c r="L2639" s="14"/>
      <c r="M2639" s="14"/>
      <c r="N2639" s="14"/>
      <c r="O2639" s="15"/>
      <c r="P2639" s="7"/>
      <c r="Q2639" s="8"/>
    </row>
    <row r="2640" spans="1:17" s="9" customFormat="1" x14ac:dyDescent="0.25">
      <c r="A2640" s="1"/>
      <c r="B2640" s="5"/>
      <c r="C2640" s="20" t="s">
        <v>2</v>
      </c>
      <c r="D2640" s="21" t="s">
        <v>3</v>
      </c>
      <c r="E2640" s="22"/>
      <c r="F2640" s="22"/>
      <c r="G2640" s="19"/>
      <c r="H2640" s="19"/>
      <c r="I2640" s="19"/>
      <c r="J2640" s="5"/>
      <c r="K2640" s="14"/>
      <c r="L2640" s="14"/>
      <c r="M2640" s="14"/>
      <c r="N2640" s="14"/>
      <c r="O2640" s="15"/>
      <c r="P2640" s="7"/>
      <c r="Q2640" s="8"/>
    </row>
    <row r="2641" spans="1:17" s="9" customFormat="1" x14ac:dyDescent="0.25">
      <c r="A2641" s="1"/>
      <c r="B2641" s="5"/>
      <c r="C2641" s="20" t="s">
        <v>4</v>
      </c>
      <c r="D2641" s="21" t="s">
        <v>5</v>
      </c>
      <c r="E2641" s="5"/>
      <c r="F2641" s="5"/>
      <c r="G2641" s="19"/>
      <c r="H2641" s="19"/>
      <c r="I2641" s="19"/>
      <c r="J2641" s="5"/>
      <c r="K2641" s="14"/>
      <c r="L2641" s="14"/>
      <c r="M2641" s="14"/>
      <c r="N2641" s="14"/>
      <c r="O2641" s="15"/>
      <c r="P2641" s="7"/>
      <c r="Q2641" s="8"/>
    </row>
    <row r="2642" spans="1:17" s="9" customFormat="1" x14ac:dyDescent="0.25">
      <c r="A2642" s="1"/>
      <c r="B2642" s="23"/>
      <c r="C2642" s="2"/>
      <c r="D2642" s="24"/>
      <c r="E2642" s="2"/>
      <c r="F2642" s="2"/>
      <c r="G2642" s="19"/>
      <c r="H2642" s="19"/>
      <c r="I2642" s="19"/>
      <c r="J2642" s="5"/>
      <c r="K2642" s="14"/>
      <c r="L2642" s="14"/>
      <c r="M2642" s="14"/>
      <c r="N2642" s="14"/>
      <c r="O2642" s="15"/>
      <c r="P2642" s="7"/>
      <c r="Q2642" s="8"/>
    </row>
    <row r="2643" spans="1:17" s="9" customFormat="1" ht="15.75" thickBot="1" x14ac:dyDescent="0.3">
      <c r="A2643" s="1"/>
      <c r="B2643" s="25" t="s">
        <v>6</v>
      </c>
      <c r="C2643" s="26"/>
      <c r="D2643" s="26"/>
      <c r="E2643" s="26"/>
      <c r="F2643" s="26"/>
      <c r="G2643" s="26"/>
      <c r="H2643" s="26"/>
      <c r="I2643" s="27"/>
      <c r="J2643" s="28"/>
      <c r="K2643" s="29"/>
      <c r="L2643" s="30"/>
      <c r="M2643" s="30"/>
      <c r="N2643" s="30"/>
      <c r="O2643" s="31"/>
      <c r="P2643" s="7"/>
      <c r="Q2643" s="8"/>
    </row>
    <row r="2644" spans="1:17" s="9" customFormat="1" ht="15.75" customHeight="1" thickTop="1" x14ac:dyDescent="0.25">
      <c r="A2644" s="1"/>
      <c r="B2644" s="32"/>
      <c r="C2644" s="33"/>
      <c r="D2644" s="34"/>
      <c r="E2644" s="34"/>
      <c r="F2644" s="34"/>
      <c r="G2644" s="34"/>
      <c r="H2644" s="35"/>
      <c r="I2644" s="36" t="s">
        <v>7</v>
      </c>
      <c r="J2644" s="37"/>
      <c r="K2644" s="38" t="s">
        <v>8</v>
      </c>
      <c r="L2644" s="39"/>
      <c r="M2644" s="39"/>
      <c r="N2644" s="39"/>
      <c r="O2644" s="40"/>
      <c r="P2644" s="7"/>
      <c r="Q2644" s="8"/>
    </row>
    <row r="2645" spans="1:17" s="9" customFormat="1" x14ac:dyDescent="0.25">
      <c r="A2645" s="1"/>
      <c r="B2645" s="41" t="s">
        <v>9</v>
      </c>
      <c r="C2645" s="42">
        <f>+'[1]PRESUPUESTO REFERENCIAL'!B1155</f>
        <v>1032</v>
      </c>
      <c r="D2645" s="43"/>
      <c r="E2645" s="41" t="s">
        <v>10</v>
      </c>
      <c r="F2645" s="44" t="str">
        <f>+'[1]PRESUPUESTO REFERENCIAL'!D1155</f>
        <v>u</v>
      </c>
      <c r="G2645" s="45"/>
      <c r="H2645" s="46" t="s">
        <v>11</v>
      </c>
      <c r="I2645" s="47">
        <v>2</v>
      </c>
      <c r="J2645" s="37"/>
      <c r="K2645" s="48"/>
      <c r="L2645" s="49"/>
      <c r="M2645" s="49"/>
      <c r="N2645" s="49"/>
      <c r="O2645" s="50"/>
      <c r="P2645" s="7"/>
      <c r="Q2645" s="8"/>
    </row>
    <row r="2646" spans="1:17" s="9" customFormat="1" ht="15.75" thickBot="1" x14ac:dyDescent="0.3">
      <c r="A2646" s="1"/>
      <c r="B2646" s="51" t="s">
        <v>12</v>
      </c>
      <c r="C2646" s="52" t="str">
        <f>+'[1]PRESUPUESTO REFERENCIAL'!C1155</f>
        <v>RELOJ BIOMETRICO</v>
      </c>
      <c r="D2646" s="53"/>
      <c r="E2646" s="53"/>
      <c r="F2646" s="53"/>
      <c r="G2646" s="53"/>
      <c r="H2646" s="53"/>
      <c r="I2646" s="54"/>
      <c r="J2646" s="28"/>
      <c r="K2646" s="55"/>
      <c r="L2646" s="56"/>
      <c r="M2646" s="56"/>
      <c r="N2646" s="56"/>
      <c r="O2646" s="57"/>
      <c r="P2646" s="7"/>
      <c r="Q2646" s="8"/>
    </row>
    <row r="2647" spans="1:17" s="9" customFormat="1" ht="16.5" customHeight="1" thickTop="1" thickBot="1" x14ac:dyDescent="0.3">
      <c r="A2647" s="1"/>
      <c r="B2647" s="58" t="s">
        <v>13</v>
      </c>
      <c r="C2647" s="59"/>
      <c r="D2647" s="59"/>
      <c r="E2647" s="59"/>
      <c r="F2647" s="59"/>
      <c r="G2647" s="59"/>
      <c r="H2647" s="59"/>
      <c r="I2647" s="59"/>
      <c r="J2647" s="60"/>
      <c r="K2647" s="61" t="s">
        <v>14</v>
      </c>
      <c r="L2647" s="61" t="s">
        <v>15</v>
      </c>
      <c r="M2647" s="61" t="s">
        <v>16</v>
      </c>
      <c r="N2647" s="61" t="s">
        <v>17</v>
      </c>
      <c r="O2647" s="61" t="s">
        <v>18</v>
      </c>
      <c r="P2647" s="7"/>
      <c r="Q2647" s="8"/>
    </row>
    <row r="2648" spans="1:17" s="9" customFormat="1" ht="22.5" thickTop="1" thickBot="1" x14ac:dyDescent="0.3">
      <c r="A2648" s="1"/>
      <c r="B2648" s="62" t="s">
        <v>19</v>
      </c>
      <c r="C2648" s="62"/>
      <c r="D2648" s="62"/>
      <c r="E2648" s="63" t="s">
        <v>20</v>
      </c>
      <c r="F2648" s="63" t="s">
        <v>21</v>
      </c>
      <c r="G2648" s="63" t="s">
        <v>22</v>
      </c>
      <c r="H2648" s="63" t="s">
        <v>23</v>
      </c>
      <c r="I2648" s="63" t="s">
        <v>24</v>
      </c>
      <c r="J2648" s="64"/>
      <c r="K2648" s="61"/>
      <c r="L2648" s="61"/>
      <c r="M2648" s="61"/>
      <c r="N2648" s="61"/>
      <c r="O2648" s="61"/>
      <c r="P2648" s="7">
        <f t="shared" ref="P2648" si="417">ROW(A2649)+65</f>
        <v>2714</v>
      </c>
      <c r="Q2648" s="8"/>
    </row>
    <row r="2649" spans="1:17" s="9" customFormat="1" ht="16.5" customHeight="1" thickTop="1" thickBot="1" x14ac:dyDescent="0.3">
      <c r="A2649" s="1" t="s">
        <v>25</v>
      </c>
      <c r="B2649" s="65" t="str">
        <f>INDEX([1]EQUIPOS!$A$3:$I$326,MATCH('APUS2 (1001 - 1053)'!A2649,[1]EQUIPOS!$A$3:$A$326,0),2)</f>
        <v>HERRAMIENTA MENOR (5% MO)</v>
      </c>
      <c r="C2649" s="66"/>
      <c r="D2649" s="67"/>
      <c r="E2649" s="68" t="s">
        <v>26</v>
      </c>
      <c r="F2649" s="68">
        <v>0.05</v>
      </c>
      <c r="G2649" s="68" t="s">
        <v>27</v>
      </c>
      <c r="H2649" s="68" t="s">
        <v>26</v>
      </c>
      <c r="I2649" s="69">
        <f>(I2678*5%)</f>
        <v>1.2740000000000002</v>
      </c>
      <c r="J2649" s="64"/>
      <c r="K2649" s="70">
        <f>((I2649*100%)/$I$2714)</f>
        <v>8.9293599317051173E-4</v>
      </c>
      <c r="L2649" s="71">
        <f>INDEX([1]EQUIPOS!$A$3:$I$326,MATCH('[1]APUS (1 - 1000)'!A2649,[1]EQUIPOS!$A$3:$A$326,0),6)</f>
        <v>4292100117</v>
      </c>
      <c r="M2649" s="72" t="str">
        <f>INDEX([1]EQUIPOS!$A$3:$I$326,MATCH('[1]APUS (1 - 1000)'!A2649,[1]EQUIPOS!$A$3:$A$326,0),7)</f>
        <v>NP</v>
      </c>
      <c r="N2649" s="73">
        <f>INDEX([1]EQUIPOS!$A$3:$I$326,MATCH('[1]APUS (1 - 1000)'!A2649,[1]EQUIPOS!$A$3:$A$326,0),8)</f>
        <v>0</v>
      </c>
      <c r="O2649" s="74">
        <f>INDEX([1]EQUIPOS!$A$3:$I$326,MATCH('[1]APUS (1 - 1000)'!A2649,[1]EQUIPOS!$A$3:$A$326,0),9)</f>
        <v>0</v>
      </c>
      <c r="P2649" s="7">
        <f t="shared" ref="P2649:P2712" si="418">+P2648+1</f>
        <v>2715</v>
      </c>
      <c r="Q2649" s="8">
        <f t="shared" ref="Q2649" si="419">IF($A2649=0," ",$P2648)</f>
        <v>2714</v>
      </c>
    </row>
    <row r="2650" spans="1:17" s="9" customFormat="1" ht="16.5" thickTop="1" thickBot="1" x14ac:dyDescent="0.3">
      <c r="A2650" s="1"/>
      <c r="B2650" s="75"/>
      <c r="C2650" s="76"/>
      <c r="D2650" s="77"/>
      <c r="E2650" s="78"/>
      <c r="F2650" s="79"/>
      <c r="G2650" s="79"/>
      <c r="H2650" s="80"/>
      <c r="I2650" s="81"/>
      <c r="J2650" s="64"/>
      <c r="K2650" s="70"/>
      <c r="L2650" s="82"/>
      <c r="M2650" s="83"/>
      <c r="N2650" s="84"/>
      <c r="O2650" s="85"/>
      <c r="P2650" s="7">
        <f t="shared" si="418"/>
        <v>2716</v>
      </c>
      <c r="Q2650" s="8">
        <f t="shared" ref="Q2650" si="420">+$Q2649</f>
        <v>2714</v>
      </c>
    </row>
    <row r="2651" spans="1:17" s="9" customFormat="1" ht="16.5" thickTop="1" thickBot="1" x14ac:dyDescent="0.3">
      <c r="A2651" s="1"/>
      <c r="B2651" s="75"/>
      <c r="C2651" s="76"/>
      <c r="D2651" s="77"/>
      <c r="E2651" s="78"/>
      <c r="F2651" s="79"/>
      <c r="G2651" s="79"/>
      <c r="H2651" s="80"/>
      <c r="I2651" s="81"/>
      <c r="J2651" s="64"/>
      <c r="K2651" s="70"/>
      <c r="L2651" s="82"/>
      <c r="M2651" s="83"/>
      <c r="N2651" s="84"/>
      <c r="O2651" s="85"/>
      <c r="P2651" s="7">
        <f t="shared" si="418"/>
        <v>2717</v>
      </c>
      <c r="Q2651" s="8"/>
    </row>
    <row r="2652" spans="1:17" s="9" customFormat="1" ht="16.5" thickTop="1" thickBot="1" x14ac:dyDescent="0.3">
      <c r="A2652" s="1"/>
      <c r="B2652" s="75"/>
      <c r="C2652" s="76"/>
      <c r="D2652" s="77"/>
      <c r="E2652" s="78"/>
      <c r="F2652" s="79"/>
      <c r="G2652" s="79"/>
      <c r="H2652" s="80"/>
      <c r="I2652" s="81"/>
      <c r="J2652" s="64"/>
      <c r="K2652" s="70"/>
      <c r="L2652" s="82"/>
      <c r="M2652" s="83"/>
      <c r="N2652" s="84"/>
      <c r="O2652" s="85"/>
      <c r="P2652" s="7">
        <f t="shared" si="418"/>
        <v>2718</v>
      </c>
      <c r="Q2652" s="8"/>
    </row>
    <row r="2653" spans="1:17" s="9" customFormat="1" ht="16.5" thickTop="1" thickBot="1" x14ac:dyDescent="0.3">
      <c r="A2653" s="1"/>
      <c r="B2653" s="75"/>
      <c r="C2653" s="76"/>
      <c r="D2653" s="77"/>
      <c r="E2653" s="78"/>
      <c r="F2653" s="79"/>
      <c r="G2653" s="79"/>
      <c r="H2653" s="80"/>
      <c r="I2653" s="81"/>
      <c r="J2653" s="64"/>
      <c r="K2653" s="70"/>
      <c r="L2653" s="82"/>
      <c r="M2653" s="83"/>
      <c r="N2653" s="84"/>
      <c r="O2653" s="85"/>
      <c r="P2653" s="7">
        <f t="shared" si="418"/>
        <v>2719</v>
      </c>
      <c r="Q2653" s="8"/>
    </row>
    <row r="2654" spans="1:17" s="9" customFormat="1" ht="16.5" thickTop="1" thickBot="1" x14ac:dyDescent="0.3">
      <c r="A2654" s="1"/>
      <c r="B2654" s="75"/>
      <c r="C2654" s="76"/>
      <c r="D2654" s="77"/>
      <c r="E2654" s="78"/>
      <c r="F2654" s="79"/>
      <c r="G2654" s="86"/>
      <c r="H2654" s="80"/>
      <c r="I2654" s="81"/>
      <c r="J2654" s="64"/>
      <c r="K2654" s="87"/>
      <c r="L2654" s="82"/>
      <c r="M2654" s="83"/>
      <c r="N2654" s="84"/>
      <c r="O2654" s="85"/>
      <c r="P2654" s="7">
        <f t="shared" si="418"/>
        <v>2720</v>
      </c>
      <c r="Q2654" s="8"/>
    </row>
    <row r="2655" spans="1:17" s="9" customFormat="1" ht="16.5" thickTop="1" thickBot="1" x14ac:dyDescent="0.3">
      <c r="A2655" s="1"/>
      <c r="B2655" s="75"/>
      <c r="C2655" s="76"/>
      <c r="D2655" s="77"/>
      <c r="E2655" s="78"/>
      <c r="F2655" s="79"/>
      <c r="G2655" s="86"/>
      <c r="H2655" s="80"/>
      <c r="I2655" s="81"/>
      <c r="J2655" s="64"/>
      <c r="K2655" s="87"/>
      <c r="L2655" s="82"/>
      <c r="M2655" s="83"/>
      <c r="N2655" s="84"/>
      <c r="O2655" s="85"/>
      <c r="P2655" s="7">
        <f t="shared" si="418"/>
        <v>2721</v>
      </c>
      <c r="Q2655" s="8"/>
    </row>
    <row r="2656" spans="1:17" s="9" customFormat="1" ht="16.5" thickTop="1" thickBot="1" x14ac:dyDescent="0.3">
      <c r="A2656" s="1"/>
      <c r="B2656" s="75"/>
      <c r="C2656" s="76"/>
      <c r="D2656" s="77"/>
      <c r="E2656" s="78"/>
      <c r="F2656" s="79"/>
      <c r="G2656" s="86"/>
      <c r="H2656" s="80"/>
      <c r="I2656" s="81"/>
      <c r="J2656" s="64"/>
      <c r="K2656" s="87"/>
      <c r="L2656" s="82"/>
      <c r="M2656" s="83"/>
      <c r="N2656" s="84"/>
      <c r="O2656" s="85"/>
      <c r="P2656" s="7">
        <f t="shared" si="418"/>
        <v>2722</v>
      </c>
      <c r="Q2656" s="8"/>
    </row>
    <row r="2657" spans="1:17" s="9" customFormat="1" ht="16.5" thickTop="1" thickBot="1" x14ac:dyDescent="0.3">
      <c r="A2657" s="1"/>
      <c r="B2657" s="75"/>
      <c r="C2657" s="76"/>
      <c r="D2657" s="77"/>
      <c r="E2657" s="78"/>
      <c r="F2657" s="79"/>
      <c r="G2657" s="86"/>
      <c r="H2657" s="80"/>
      <c r="I2657" s="81"/>
      <c r="J2657" s="64"/>
      <c r="K2657" s="87"/>
      <c r="L2657" s="82"/>
      <c r="M2657" s="83"/>
      <c r="N2657" s="84"/>
      <c r="O2657" s="85"/>
      <c r="P2657" s="7">
        <f t="shared" si="418"/>
        <v>2723</v>
      </c>
      <c r="Q2657" s="8"/>
    </row>
    <row r="2658" spans="1:17" s="9" customFormat="1" ht="16.5" thickTop="1" thickBot="1" x14ac:dyDescent="0.3">
      <c r="A2658" s="1"/>
      <c r="B2658" s="75"/>
      <c r="C2658" s="76"/>
      <c r="D2658" s="77"/>
      <c r="E2658" s="78"/>
      <c r="F2658" s="79"/>
      <c r="G2658" s="86"/>
      <c r="H2658" s="80"/>
      <c r="I2658" s="81"/>
      <c r="J2658" s="64"/>
      <c r="K2658" s="87"/>
      <c r="L2658" s="82"/>
      <c r="M2658" s="83"/>
      <c r="N2658" s="84"/>
      <c r="O2658" s="85"/>
      <c r="P2658" s="7">
        <f t="shared" si="418"/>
        <v>2724</v>
      </c>
      <c r="Q2658" s="8"/>
    </row>
    <row r="2659" spans="1:17" s="9" customFormat="1" ht="16.5" thickTop="1" thickBot="1" x14ac:dyDescent="0.3">
      <c r="A2659" s="1"/>
      <c r="B2659" s="75"/>
      <c r="C2659" s="76"/>
      <c r="D2659" s="77"/>
      <c r="E2659" s="78"/>
      <c r="F2659" s="79"/>
      <c r="G2659" s="86"/>
      <c r="H2659" s="80"/>
      <c r="I2659" s="81"/>
      <c r="J2659" s="64"/>
      <c r="K2659" s="87"/>
      <c r="L2659" s="82"/>
      <c r="M2659" s="83"/>
      <c r="N2659" s="84"/>
      <c r="O2659" s="85"/>
      <c r="P2659" s="7">
        <f t="shared" si="418"/>
        <v>2725</v>
      </c>
      <c r="Q2659" s="8"/>
    </row>
    <row r="2660" spans="1:17" s="9" customFormat="1" ht="16.5" thickTop="1" thickBot="1" x14ac:dyDescent="0.3">
      <c r="A2660" s="1"/>
      <c r="B2660" s="75"/>
      <c r="C2660" s="76"/>
      <c r="D2660" s="77"/>
      <c r="E2660" s="78"/>
      <c r="F2660" s="79"/>
      <c r="G2660" s="86"/>
      <c r="H2660" s="80"/>
      <c r="I2660" s="81"/>
      <c r="J2660" s="64"/>
      <c r="K2660" s="87"/>
      <c r="L2660" s="82"/>
      <c r="M2660" s="83"/>
      <c r="N2660" s="84"/>
      <c r="O2660" s="85"/>
      <c r="P2660" s="7">
        <f t="shared" si="418"/>
        <v>2726</v>
      </c>
      <c r="Q2660" s="8"/>
    </row>
    <row r="2661" spans="1:17" s="9" customFormat="1" ht="16.5" thickTop="1" thickBot="1" x14ac:dyDescent="0.3">
      <c r="A2661" s="1"/>
      <c r="B2661" s="88"/>
      <c r="C2661" s="89"/>
      <c r="D2661" s="90"/>
      <c r="E2661" s="91"/>
      <c r="F2661" s="92"/>
      <c r="G2661" s="93"/>
      <c r="H2661" s="94"/>
      <c r="I2661" s="95"/>
      <c r="J2661" s="64"/>
      <c r="K2661" s="96"/>
      <c r="L2661" s="97"/>
      <c r="M2661" s="98"/>
      <c r="N2661" s="99"/>
      <c r="O2661" s="100"/>
      <c r="P2661" s="7">
        <f t="shared" si="418"/>
        <v>2727</v>
      </c>
      <c r="Q2661" s="8"/>
    </row>
    <row r="2662" spans="1:17" s="9" customFormat="1" ht="16.5" thickTop="1" thickBot="1" x14ac:dyDescent="0.3">
      <c r="A2662" s="1"/>
      <c r="B2662" s="101"/>
      <c r="C2662" s="101"/>
      <c r="D2662" s="101"/>
      <c r="E2662" s="101"/>
      <c r="F2662" s="101"/>
      <c r="G2662" s="101"/>
      <c r="H2662" s="102" t="s">
        <v>29</v>
      </c>
      <c r="I2662" s="103">
        <f>SUM(I2649:I2661)</f>
        <v>1.2740000000000002</v>
      </c>
      <c r="J2662" s="104"/>
      <c r="K2662" s="105">
        <f>SUM(K2649:K2661)</f>
        <v>8.9293599317051173E-4</v>
      </c>
      <c r="L2662" s="106"/>
      <c r="M2662" s="107"/>
      <c r="N2662" s="108"/>
      <c r="O2662" s="105">
        <f>SUM(O2649:O2661)</f>
        <v>0</v>
      </c>
      <c r="P2662" s="7">
        <f t="shared" si="418"/>
        <v>2728</v>
      </c>
      <c r="Q2662" s="8"/>
    </row>
    <row r="2663" spans="1:17" s="9" customFormat="1" ht="16.5" customHeight="1" thickTop="1" thickBot="1" x14ac:dyDescent="0.3">
      <c r="A2663" s="1"/>
      <c r="B2663" s="58" t="s">
        <v>30</v>
      </c>
      <c r="C2663" s="109"/>
      <c r="D2663" s="109"/>
      <c r="E2663" s="109"/>
      <c r="F2663" s="109"/>
      <c r="G2663" s="109"/>
      <c r="H2663" s="110"/>
      <c r="I2663" s="111"/>
      <c r="J2663" s="60"/>
      <c r="K2663" s="61" t="s">
        <v>14</v>
      </c>
      <c r="L2663" s="61" t="s">
        <v>15</v>
      </c>
      <c r="M2663" s="61" t="s">
        <v>16</v>
      </c>
      <c r="N2663" s="61" t="s">
        <v>17</v>
      </c>
      <c r="O2663" s="61" t="s">
        <v>18</v>
      </c>
      <c r="P2663" s="7">
        <f t="shared" si="418"/>
        <v>2729</v>
      </c>
      <c r="Q2663" s="8"/>
    </row>
    <row r="2664" spans="1:17" s="9" customFormat="1" ht="22.5" customHeight="1" thickTop="1" thickBot="1" x14ac:dyDescent="0.3">
      <c r="A2664" s="1"/>
      <c r="B2664" s="112" t="s">
        <v>31</v>
      </c>
      <c r="C2664" s="113"/>
      <c r="D2664" s="114"/>
      <c r="E2664" s="115" t="s">
        <v>20</v>
      </c>
      <c r="F2664" s="115" t="s">
        <v>32</v>
      </c>
      <c r="G2664" s="63" t="s">
        <v>33</v>
      </c>
      <c r="H2664" s="116" t="s">
        <v>23</v>
      </c>
      <c r="I2664" s="116" t="s">
        <v>34</v>
      </c>
      <c r="J2664" s="28"/>
      <c r="K2664" s="61"/>
      <c r="L2664" s="61"/>
      <c r="M2664" s="61"/>
      <c r="N2664" s="61"/>
      <c r="O2664" s="61"/>
      <c r="P2664" s="7">
        <f t="shared" si="418"/>
        <v>2730</v>
      </c>
      <c r="Q2664" s="8"/>
    </row>
    <row r="2665" spans="1:17" s="9" customFormat="1" ht="16.5" customHeight="1" thickTop="1" thickBot="1" x14ac:dyDescent="0.3">
      <c r="A2665" s="1" t="s">
        <v>128</v>
      </c>
      <c r="B2665" s="65" t="str">
        <f>INDEX([1]SUELDOS!$B$3:$O$294,MATCH('APUS2 (1001 - 1053)'!A2665,[1]SUELDOS!$B$3:$B$294,0),2)</f>
        <v>TECNICO ELECTROMECANICO DE CONSTRUCCION</v>
      </c>
      <c r="C2665" s="66"/>
      <c r="D2665" s="67"/>
      <c r="E2665" s="68">
        <v>1</v>
      </c>
      <c r="F2665" s="68">
        <f>INDEX([1]SUELDOS!$B$3:$O$294,MATCH('APUS2 (1001 - 1053)'!A2665,[1]SUELDOS!$B$3:$B$294,0),10)</f>
        <v>4.28</v>
      </c>
      <c r="G2665" s="79">
        <f t="shared" ref="G2665:G2667" si="421">+E2665*F2665</f>
        <v>4.28</v>
      </c>
      <c r="H2665" s="69">
        <f>I2645</f>
        <v>2</v>
      </c>
      <c r="I2665" s="81">
        <f>(G2665*H2665)</f>
        <v>8.56</v>
      </c>
      <c r="J2665" s="64"/>
      <c r="K2665" s="70">
        <f t="shared" ref="K2665:K2667" si="422">((I2665*100%)/$I$2714)</f>
        <v>5.9996327327626209E-3</v>
      </c>
      <c r="L2665" s="117">
        <f>INDEX([1]SUELDOS!$B$3:$O$294,MATCH('APUS2 (1001 - 1053)'!A2665,[1]SUELDOS!$B$3:$B$294,0),11)</f>
        <v>851230012</v>
      </c>
      <c r="M2665" s="118" t="str">
        <f>INDEX([1]SUELDOS!$B$3:$O$294,MATCH('APUS2 (1001 - 1053)'!A2665,[1]SUELDOS!$B$3:$B$294,0),12)</f>
        <v>NP</v>
      </c>
      <c r="N2665" s="119">
        <f>INDEX([1]SUELDOS!$B$3:$O$294,MATCH('APUS2 (1001 - 1053)'!A2665,[1]SUELDOS!$B$3:$B$294,0),13)</f>
        <v>0</v>
      </c>
      <c r="O2665" s="120">
        <f>INDEX([1]SUELDOS!$B$3:$O$294,MATCH('APUS2 (1001 - 1053)'!A2665,[1]SUELDOS!$B$3:$B$294,0),14)</f>
        <v>0</v>
      </c>
      <c r="P2665" s="7">
        <f t="shared" si="418"/>
        <v>2731</v>
      </c>
      <c r="Q2665" s="8">
        <f t="shared" ref="Q2665" si="423">+Q2649</f>
        <v>2714</v>
      </c>
    </row>
    <row r="2666" spans="1:17" s="9" customFormat="1" ht="16.5" customHeight="1" thickTop="1" thickBot="1" x14ac:dyDescent="0.3">
      <c r="A2666" s="1" t="s">
        <v>129</v>
      </c>
      <c r="B2666" s="75" t="str">
        <f>INDEX([1]SUELDOS!$B$3:$O$294,MATCH('APUS2 (1001 - 1053)'!A2666,[1]SUELDOS!$B$3:$B$294,0),2)</f>
        <v>AYUDANTE DE ELECTRICISTA</v>
      </c>
      <c r="C2666" s="76"/>
      <c r="D2666" s="77"/>
      <c r="E2666" s="79">
        <v>1</v>
      </c>
      <c r="F2666" s="79">
        <f>INDEX([1]SUELDOS!$B$3:$O$294,MATCH('APUS2 (1001 - 1053)'!A2666,[1]SUELDOS!$B$3:$B$294,0),10)</f>
        <v>4.2300000000000004</v>
      </c>
      <c r="G2666" s="79">
        <f t="shared" si="421"/>
        <v>4.2300000000000004</v>
      </c>
      <c r="H2666" s="80">
        <f>I2645</f>
        <v>2</v>
      </c>
      <c r="I2666" s="81">
        <f t="shared" ref="I2666:I2667" si="424">(G2666*H2666)</f>
        <v>8.4600000000000009</v>
      </c>
      <c r="J2666" s="64"/>
      <c r="K2666" s="70">
        <f t="shared" si="422"/>
        <v>5.9295435653238058E-3</v>
      </c>
      <c r="L2666" s="82">
        <f>INDEX([1]SUELDOS!$B$3:$O$294,MATCH('APUS2 (1001 - 1053)'!A2666,[1]SUELDOS!$B$3:$B$294,0),11)</f>
        <v>851230012</v>
      </c>
      <c r="M2666" s="82" t="str">
        <f>INDEX([1]SUELDOS!$B$3:$O$294,MATCH('APUS2 (1001 - 1053)'!A2666,[1]SUELDOS!$B$3:$B$294,0),12)</f>
        <v>NP</v>
      </c>
      <c r="N2666" s="121">
        <f>INDEX([1]SUELDOS!$B$3:$O$294,MATCH('APUS2 (1001 - 1053)'!A2666,[1]SUELDOS!$B$3:$B$294,0),13)</f>
        <v>0</v>
      </c>
      <c r="O2666" s="85">
        <f>INDEX([1]SUELDOS!$B$3:$O$294,MATCH('APUS2 (1001 - 1053)'!A2666,[1]SUELDOS!$B$3:$B$294,0),14)</f>
        <v>0</v>
      </c>
      <c r="P2666" s="7">
        <f t="shared" si="418"/>
        <v>2732</v>
      </c>
      <c r="Q2666" s="8"/>
    </row>
    <row r="2667" spans="1:17" s="9" customFormat="1" ht="16.5" customHeight="1" thickTop="1" thickBot="1" x14ac:dyDescent="0.3">
      <c r="A2667" s="1" t="s">
        <v>38</v>
      </c>
      <c r="B2667" s="75" t="str">
        <f>INDEX([1]SUELDOS!$B$3:$O$294,MATCH('APUS2 (1001 - 1053)'!A2667,[1]SUELDOS!$B$3:$B$294,0),2)</f>
        <v>PEON</v>
      </c>
      <c r="C2667" s="76"/>
      <c r="D2667" s="77"/>
      <c r="E2667" s="79">
        <v>1</v>
      </c>
      <c r="F2667" s="79">
        <f>INDEX([1]SUELDOS!$B$3:$O$294,MATCH('APUS2 (1001 - 1053)'!A2667,[1]SUELDOS!$B$3:$B$294,0),10)</f>
        <v>4.2300000000000004</v>
      </c>
      <c r="G2667" s="79">
        <f t="shared" si="421"/>
        <v>4.2300000000000004</v>
      </c>
      <c r="H2667" s="80">
        <f>I2645</f>
        <v>2</v>
      </c>
      <c r="I2667" s="81">
        <f t="shared" si="424"/>
        <v>8.4600000000000009</v>
      </c>
      <c r="J2667" s="64"/>
      <c r="K2667" s="70">
        <f t="shared" si="422"/>
        <v>5.9295435653238058E-3</v>
      </c>
      <c r="L2667" s="82">
        <f>INDEX([1]SUELDOS!$B$3:$O$294,MATCH('APUS2 (1001 - 1053)'!A2667,[1]SUELDOS!$B$3:$B$294,0),11)</f>
        <v>851230012</v>
      </c>
      <c r="M2667" s="82" t="str">
        <f>INDEX([1]SUELDOS!$B$3:$O$294,MATCH('APUS2 (1001 - 1053)'!A2667,[1]SUELDOS!$B$3:$B$294,0),12)</f>
        <v>NP</v>
      </c>
      <c r="N2667" s="121">
        <f>INDEX([1]SUELDOS!$B$3:$O$294,MATCH('APUS2 (1001 - 1053)'!A2667,[1]SUELDOS!$B$3:$B$294,0),13)</f>
        <v>0</v>
      </c>
      <c r="O2667" s="85">
        <f>INDEX([1]SUELDOS!$B$3:$O$294,MATCH('APUS2 (1001 - 1053)'!A2667,[1]SUELDOS!$B$3:$B$294,0),14)</f>
        <v>0</v>
      </c>
      <c r="P2667" s="7">
        <f t="shared" si="418"/>
        <v>2733</v>
      </c>
      <c r="Q2667" s="8"/>
    </row>
    <row r="2668" spans="1:17" s="9" customFormat="1" ht="16.5" thickTop="1" thickBot="1" x14ac:dyDescent="0.3">
      <c r="A2668" s="1"/>
      <c r="B2668" s="75"/>
      <c r="C2668" s="76"/>
      <c r="D2668" s="77"/>
      <c r="E2668" s="79"/>
      <c r="F2668" s="79"/>
      <c r="G2668" s="79"/>
      <c r="H2668" s="80"/>
      <c r="I2668" s="81"/>
      <c r="J2668" s="64"/>
      <c r="K2668" s="70"/>
      <c r="L2668" s="82"/>
      <c r="M2668" s="82"/>
      <c r="N2668" s="121"/>
      <c r="O2668" s="85"/>
      <c r="P2668" s="7">
        <f t="shared" si="418"/>
        <v>2734</v>
      </c>
      <c r="Q2668" s="8"/>
    </row>
    <row r="2669" spans="1:17" s="9" customFormat="1" ht="16.5" thickTop="1" thickBot="1" x14ac:dyDescent="0.3">
      <c r="A2669" s="1"/>
      <c r="B2669" s="75"/>
      <c r="C2669" s="76"/>
      <c r="D2669" s="77"/>
      <c r="E2669" s="79"/>
      <c r="F2669" s="79"/>
      <c r="G2669" s="79"/>
      <c r="H2669" s="80"/>
      <c r="I2669" s="81"/>
      <c r="J2669" s="64"/>
      <c r="K2669" s="70"/>
      <c r="L2669" s="82"/>
      <c r="M2669" s="82"/>
      <c r="N2669" s="121"/>
      <c r="O2669" s="85"/>
      <c r="P2669" s="7">
        <f t="shared" si="418"/>
        <v>2735</v>
      </c>
      <c r="Q2669" s="8"/>
    </row>
    <row r="2670" spans="1:17" s="9" customFormat="1" ht="16.5" thickTop="1" thickBot="1" x14ac:dyDescent="0.3">
      <c r="A2670" s="1"/>
      <c r="B2670" s="75"/>
      <c r="C2670" s="76"/>
      <c r="D2670" s="77"/>
      <c r="E2670" s="79"/>
      <c r="F2670" s="79"/>
      <c r="G2670" s="79"/>
      <c r="H2670" s="80"/>
      <c r="I2670" s="81"/>
      <c r="J2670" s="64"/>
      <c r="K2670" s="70"/>
      <c r="L2670" s="82"/>
      <c r="M2670" s="82"/>
      <c r="N2670" s="121"/>
      <c r="O2670" s="85"/>
      <c r="P2670" s="7">
        <f t="shared" si="418"/>
        <v>2736</v>
      </c>
      <c r="Q2670" s="8"/>
    </row>
    <row r="2671" spans="1:17" s="9" customFormat="1" ht="16.5" thickTop="1" thickBot="1" x14ac:dyDescent="0.3">
      <c r="A2671" s="1"/>
      <c r="B2671" s="75"/>
      <c r="C2671" s="76"/>
      <c r="D2671" s="77"/>
      <c r="E2671" s="78"/>
      <c r="F2671" s="79"/>
      <c r="G2671" s="79"/>
      <c r="H2671" s="80"/>
      <c r="I2671" s="81"/>
      <c r="J2671" s="64"/>
      <c r="K2671" s="70"/>
      <c r="L2671" s="82"/>
      <c r="M2671" s="82"/>
      <c r="N2671" s="121"/>
      <c r="O2671" s="85"/>
      <c r="P2671" s="7">
        <f t="shared" si="418"/>
        <v>2737</v>
      </c>
      <c r="Q2671" s="8"/>
    </row>
    <row r="2672" spans="1:17" s="9" customFormat="1" ht="16.5" thickTop="1" thickBot="1" x14ac:dyDescent="0.3">
      <c r="A2672" s="1"/>
      <c r="B2672" s="75"/>
      <c r="C2672" s="76"/>
      <c r="D2672" s="77"/>
      <c r="E2672" s="78"/>
      <c r="F2672" s="79"/>
      <c r="G2672" s="79"/>
      <c r="H2672" s="80"/>
      <c r="I2672" s="81"/>
      <c r="J2672" s="64"/>
      <c r="K2672" s="87"/>
      <c r="L2672" s="82"/>
      <c r="M2672" s="82"/>
      <c r="N2672" s="121"/>
      <c r="O2672" s="85"/>
      <c r="P2672" s="7">
        <f t="shared" si="418"/>
        <v>2738</v>
      </c>
      <c r="Q2672" s="8"/>
    </row>
    <row r="2673" spans="1:17" s="9" customFormat="1" ht="16.5" thickTop="1" thickBot="1" x14ac:dyDescent="0.3">
      <c r="A2673" s="1"/>
      <c r="B2673" s="75"/>
      <c r="C2673" s="76"/>
      <c r="D2673" s="77"/>
      <c r="E2673" s="78"/>
      <c r="F2673" s="79"/>
      <c r="G2673" s="79"/>
      <c r="H2673" s="80"/>
      <c r="I2673" s="81"/>
      <c r="J2673" s="64"/>
      <c r="K2673" s="87"/>
      <c r="L2673" s="82"/>
      <c r="M2673" s="82"/>
      <c r="N2673" s="121"/>
      <c r="O2673" s="85"/>
      <c r="P2673" s="7">
        <f t="shared" si="418"/>
        <v>2739</v>
      </c>
      <c r="Q2673" s="8"/>
    </row>
    <row r="2674" spans="1:17" s="9" customFormat="1" ht="16.5" thickTop="1" thickBot="1" x14ac:dyDescent="0.3">
      <c r="A2674" s="1"/>
      <c r="B2674" s="75"/>
      <c r="C2674" s="76"/>
      <c r="D2674" s="77"/>
      <c r="E2674" s="78"/>
      <c r="F2674" s="79"/>
      <c r="G2674" s="79"/>
      <c r="H2674" s="80"/>
      <c r="I2674" s="81"/>
      <c r="J2674" s="64"/>
      <c r="K2674" s="87"/>
      <c r="L2674" s="82"/>
      <c r="M2674" s="82"/>
      <c r="N2674" s="121"/>
      <c r="O2674" s="85"/>
      <c r="P2674" s="7">
        <f t="shared" si="418"/>
        <v>2740</v>
      </c>
      <c r="Q2674" s="8"/>
    </row>
    <row r="2675" spans="1:17" s="9" customFormat="1" ht="16.5" thickTop="1" thickBot="1" x14ac:dyDescent="0.3">
      <c r="A2675" s="1"/>
      <c r="B2675" s="75"/>
      <c r="C2675" s="76"/>
      <c r="D2675" s="77"/>
      <c r="E2675" s="78"/>
      <c r="F2675" s="79"/>
      <c r="G2675" s="79"/>
      <c r="H2675" s="80"/>
      <c r="I2675" s="81"/>
      <c r="J2675" s="64"/>
      <c r="K2675" s="87"/>
      <c r="L2675" s="82"/>
      <c r="M2675" s="82"/>
      <c r="N2675" s="121"/>
      <c r="O2675" s="85"/>
      <c r="P2675" s="7">
        <f t="shared" si="418"/>
        <v>2741</v>
      </c>
      <c r="Q2675" s="8"/>
    </row>
    <row r="2676" spans="1:17" s="9" customFormat="1" ht="16.5" thickTop="1" thickBot="1" x14ac:dyDescent="0.3">
      <c r="A2676" s="1"/>
      <c r="B2676" s="75"/>
      <c r="C2676" s="76"/>
      <c r="D2676" s="77"/>
      <c r="E2676" s="78"/>
      <c r="F2676" s="79"/>
      <c r="G2676" s="79"/>
      <c r="H2676" s="80"/>
      <c r="I2676" s="81"/>
      <c r="J2676" s="64"/>
      <c r="K2676" s="87"/>
      <c r="L2676" s="82"/>
      <c r="M2676" s="82"/>
      <c r="N2676" s="121"/>
      <c r="O2676" s="85"/>
      <c r="P2676" s="7">
        <f t="shared" si="418"/>
        <v>2742</v>
      </c>
      <c r="Q2676" s="8"/>
    </row>
    <row r="2677" spans="1:17" s="9" customFormat="1" ht="16.5" thickTop="1" thickBot="1" x14ac:dyDescent="0.3">
      <c r="A2677" s="1"/>
      <c r="B2677" s="122" t="s">
        <v>26</v>
      </c>
      <c r="C2677" s="123"/>
      <c r="D2677" s="124"/>
      <c r="E2677" s="91" t="s">
        <v>26</v>
      </c>
      <c r="F2677" s="125" t="s">
        <v>26</v>
      </c>
      <c r="G2677" s="126" t="s">
        <v>26</v>
      </c>
      <c r="H2677" s="94" t="s">
        <v>26</v>
      </c>
      <c r="I2677" s="127" t="s">
        <v>26</v>
      </c>
      <c r="J2677" s="64"/>
      <c r="K2677" s="96" t="s">
        <v>26</v>
      </c>
      <c r="L2677" s="97" t="s">
        <v>26</v>
      </c>
      <c r="M2677" s="98" t="s">
        <v>26</v>
      </c>
      <c r="N2677" s="99" t="s">
        <v>26</v>
      </c>
      <c r="O2677" s="100" t="s">
        <v>26</v>
      </c>
      <c r="P2677" s="7">
        <f t="shared" si="418"/>
        <v>2743</v>
      </c>
      <c r="Q2677" s="8"/>
    </row>
    <row r="2678" spans="1:17" s="9" customFormat="1" ht="16.5" thickTop="1" thickBot="1" x14ac:dyDescent="0.3">
      <c r="A2678" s="1"/>
      <c r="B2678" s="101"/>
      <c r="C2678" s="101"/>
      <c r="D2678" s="101"/>
      <c r="E2678" s="101"/>
      <c r="F2678" s="101"/>
      <c r="G2678" s="101"/>
      <c r="H2678" s="128" t="s">
        <v>39</v>
      </c>
      <c r="I2678" s="103">
        <f>SUM(I2665:I2677)</f>
        <v>25.480000000000004</v>
      </c>
      <c r="J2678" s="104"/>
      <c r="K2678" s="105">
        <f>SUM(K2665:K2677)</f>
        <v>1.7858719863410234E-2</v>
      </c>
      <c r="L2678" s="106"/>
      <c r="M2678" s="107"/>
      <c r="N2678" s="108"/>
      <c r="O2678" s="105">
        <f>SUM(O2665:O2677)</f>
        <v>0</v>
      </c>
      <c r="P2678" s="7">
        <f t="shared" si="418"/>
        <v>2744</v>
      </c>
      <c r="Q2678" s="8"/>
    </row>
    <row r="2679" spans="1:17" s="9" customFormat="1" ht="16.5" customHeight="1" thickTop="1" thickBot="1" x14ac:dyDescent="0.3">
      <c r="A2679" s="1"/>
      <c r="B2679" s="58" t="s">
        <v>40</v>
      </c>
      <c r="C2679" s="109"/>
      <c r="D2679" s="109"/>
      <c r="E2679" s="109"/>
      <c r="F2679" s="109"/>
      <c r="G2679" s="109"/>
      <c r="H2679" s="110"/>
      <c r="I2679" s="111"/>
      <c r="J2679" s="60"/>
      <c r="K2679" s="61" t="s">
        <v>14</v>
      </c>
      <c r="L2679" s="61" t="s">
        <v>15</v>
      </c>
      <c r="M2679" s="61" t="s">
        <v>16</v>
      </c>
      <c r="N2679" s="61" t="s">
        <v>17</v>
      </c>
      <c r="O2679" s="61" t="s">
        <v>18</v>
      </c>
      <c r="P2679" s="7">
        <f t="shared" si="418"/>
        <v>2745</v>
      </c>
      <c r="Q2679" s="8"/>
    </row>
    <row r="2680" spans="1:17" s="9" customFormat="1" ht="22.5" thickTop="1" thickBot="1" x14ac:dyDescent="0.3">
      <c r="A2680" s="1"/>
      <c r="B2680" s="112" t="s">
        <v>41</v>
      </c>
      <c r="C2680" s="113"/>
      <c r="D2680" s="113"/>
      <c r="E2680" s="114"/>
      <c r="F2680" s="63" t="s">
        <v>42</v>
      </c>
      <c r="G2680" s="63" t="s">
        <v>20</v>
      </c>
      <c r="H2680" s="63" t="s">
        <v>34</v>
      </c>
      <c r="I2680" s="63" t="s">
        <v>24</v>
      </c>
      <c r="J2680" s="28"/>
      <c r="K2680" s="61"/>
      <c r="L2680" s="61"/>
      <c r="M2680" s="61"/>
      <c r="N2680" s="61"/>
      <c r="O2680" s="61"/>
      <c r="P2680" s="7">
        <f t="shared" si="418"/>
        <v>2746</v>
      </c>
      <c r="Q2680" s="8"/>
    </row>
    <row r="2681" spans="1:17" s="9" customFormat="1" ht="15.75" customHeight="1" thickTop="1" x14ac:dyDescent="0.25">
      <c r="A2681" s="1" t="s">
        <v>130</v>
      </c>
      <c r="B2681" s="129" t="str">
        <f>INDEX('[1]MATERIAL-TRANSPORTE'!$A$3:$K$1016,MATCH('APUS2 (1001 - 1053)'!A2681,'[1]MATERIAL-TRANSPORTE'!$A$3:$A$1016,0),2)</f>
        <v>RELOJ BIOMETRICO</v>
      </c>
      <c r="C2681" s="130"/>
      <c r="D2681" s="130"/>
      <c r="E2681" s="131"/>
      <c r="F2681" s="132" t="str">
        <f>INDEX('[1]MATERIAL-TRANSPORTE'!$A$3:$K$1016,MATCH('APUS2 (1001 - 1053)'!A2681,'[1]MATERIAL-TRANSPORTE'!$A$3:$A$1016,0),6)</f>
        <v>u</v>
      </c>
      <c r="G2681" s="80">
        <v>1</v>
      </c>
      <c r="H2681" s="80">
        <f>INDEX('[1]MATERIAL-TRANSPORTE'!$A$3:$K$1016,MATCH('APUS2 (1001 - 1053)'!A2681,'[1]MATERIAL-TRANSPORTE'!$A$3:$A$1016,0),7)</f>
        <v>1400</v>
      </c>
      <c r="I2681" s="81">
        <f t="shared" ref="I2681" si="425">(G2681*H2681)</f>
        <v>1400</v>
      </c>
      <c r="J2681" s="64"/>
      <c r="K2681" s="70">
        <f>((I2681*100%)/$I$2714)</f>
        <v>0.98124834414341933</v>
      </c>
      <c r="L2681" s="82" t="str">
        <f>INDEX('[1]MATERIAL-TRANSPORTE'!$A$3:$K$1016,MATCH('APUS2 (1001 - 1053)'!A2681,'[1]MATERIAL-TRANSPORTE'!$A$3:$A$1016,0),8)</f>
        <v>452300051</v>
      </c>
      <c r="M2681" s="83" t="str">
        <f>INDEX('[1]MATERIAL-TRANSPORTE'!$A$3:$K$1016,MATCH('APUS2 (1001 - 1053)'!A2681,'[1]MATERIAL-TRANSPORTE'!$A$3:$A$1016,0),9)</f>
        <v>NP</v>
      </c>
      <c r="N2681" s="84">
        <f>INDEX('[1]MATERIAL-TRANSPORTE'!$A$3:$K$1016,MATCH('APUS2 (1001 - 1053)'!A2681,'[1]MATERIAL-TRANSPORTE'!$A$3:$A$1016,0),10)</f>
        <v>0</v>
      </c>
      <c r="O2681" s="85">
        <f>INDEX('[1]MATERIAL-TRANSPORTE'!$A$3:$K$1016,MATCH('APUS2 (1001 - 1053)'!A2681,'[1]MATERIAL-TRANSPORTE'!$A$3:$A$1016,0),11)</f>
        <v>0</v>
      </c>
      <c r="P2681" s="7">
        <f t="shared" si="418"/>
        <v>2747</v>
      </c>
      <c r="Q2681" s="8">
        <f t="shared" ref="Q2681" si="426">+Q2665</f>
        <v>2714</v>
      </c>
    </row>
    <row r="2682" spans="1:17" s="9" customFormat="1" x14ac:dyDescent="0.25">
      <c r="A2682" s="1"/>
      <c r="B2682" s="129"/>
      <c r="C2682" s="130"/>
      <c r="D2682" s="130"/>
      <c r="E2682" s="131"/>
      <c r="F2682" s="132"/>
      <c r="G2682" s="80"/>
      <c r="H2682" s="80"/>
      <c r="I2682" s="81"/>
      <c r="J2682" s="64"/>
      <c r="K2682" s="87"/>
      <c r="L2682" s="82"/>
      <c r="M2682" s="83"/>
      <c r="N2682" s="84"/>
      <c r="O2682" s="85"/>
      <c r="P2682" s="7">
        <f t="shared" si="418"/>
        <v>2748</v>
      </c>
      <c r="Q2682" s="8"/>
    </row>
    <row r="2683" spans="1:17" s="9" customFormat="1" x14ac:dyDescent="0.25">
      <c r="A2683" s="1"/>
      <c r="B2683" s="129"/>
      <c r="C2683" s="130"/>
      <c r="D2683" s="130"/>
      <c r="E2683" s="131"/>
      <c r="F2683" s="132"/>
      <c r="G2683" s="80"/>
      <c r="H2683" s="80"/>
      <c r="I2683" s="81"/>
      <c r="J2683" s="64"/>
      <c r="K2683" s="87"/>
      <c r="L2683" s="82"/>
      <c r="M2683" s="83"/>
      <c r="N2683" s="84"/>
      <c r="O2683" s="85"/>
      <c r="P2683" s="7">
        <f t="shared" si="418"/>
        <v>2749</v>
      </c>
      <c r="Q2683" s="8"/>
    </row>
    <row r="2684" spans="1:17" s="9" customFormat="1" x14ac:dyDescent="0.25">
      <c r="A2684" s="1"/>
      <c r="B2684" s="129"/>
      <c r="C2684" s="130"/>
      <c r="D2684" s="130"/>
      <c r="E2684" s="131"/>
      <c r="F2684" s="132"/>
      <c r="G2684" s="80"/>
      <c r="H2684" s="80"/>
      <c r="I2684" s="81"/>
      <c r="J2684" s="64"/>
      <c r="K2684" s="87"/>
      <c r="L2684" s="82"/>
      <c r="M2684" s="83"/>
      <c r="N2684" s="84"/>
      <c r="O2684" s="85"/>
      <c r="P2684" s="7">
        <f t="shared" si="418"/>
        <v>2750</v>
      </c>
      <c r="Q2684" s="8"/>
    </row>
    <row r="2685" spans="1:17" s="9" customFormat="1" x14ac:dyDescent="0.25">
      <c r="A2685" s="1"/>
      <c r="B2685" s="129"/>
      <c r="C2685" s="130"/>
      <c r="D2685" s="130"/>
      <c r="E2685" s="131"/>
      <c r="F2685" s="132"/>
      <c r="G2685" s="80"/>
      <c r="H2685" s="80"/>
      <c r="I2685" s="81"/>
      <c r="J2685" s="64"/>
      <c r="K2685" s="87"/>
      <c r="L2685" s="82"/>
      <c r="M2685" s="83"/>
      <c r="N2685" s="84"/>
      <c r="O2685" s="85"/>
      <c r="P2685" s="7">
        <f t="shared" si="418"/>
        <v>2751</v>
      </c>
      <c r="Q2685" s="8"/>
    </row>
    <row r="2686" spans="1:17" s="9" customFormat="1" x14ac:dyDescent="0.25">
      <c r="A2686" s="1"/>
      <c r="B2686" s="129"/>
      <c r="C2686" s="130"/>
      <c r="D2686" s="130"/>
      <c r="E2686" s="131"/>
      <c r="F2686" s="132"/>
      <c r="G2686" s="80"/>
      <c r="H2686" s="80"/>
      <c r="I2686" s="81"/>
      <c r="J2686" s="64"/>
      <c r="K2686" s="87"/>
      <c r="L2686" s="82"/>
      <c r="M2686" s="83"/>
      <c r="N2686" s="84"/>
      <c r="O2686" s="85"/>
      <c r="P2686" s="7">
        <f t="shared" si="418"/>
        <v>2752</v>
      </c>
      <c r="Q2686" s="8"/>
    </row>
    <row r="2687" spans="1:17" s="9" customFormat="1" x14ac:dyDescent="0.25">
      <c r="A2687" s="1"/>
      <c r="B2687" s="129"/>
      <c r="C2687" s="130"/>
      <c r="D2687" s="130"/>
      <c r="E2687" s="131"/>
      <c r="F2687" s="132"/>
      <c r="G2687" s="80"/>
      <c r="H2687" s="80"/>
      <c r="I2687" s="81"/>
      <c r="J2687" s="64"/>
      <c r="K2687" s="87"/>
      <c r="L2687" s="82"/>
      <c r="M2687" s="83"/>
      <c r="N2687" s="84"/>
      <c r="O2687" s="85"/>
      <c r="P2687" s="7">
        <f t="shared" si="418"/>
        <v>2753</v>
      </c>
      <c r="Q2687" s="8"/>
    </row>
    <row r="2688" spans="1:17" s="9" customFormat="1" x14ac:dyDescent="0.25">
      <c r="A2688" s="1"/>
      <c r="B2688" s="129"/>
      <c r="C2688" s="130"/>
      <c r="D2688" s="130"/>
      <c r="E2688" s="131"/>
      <c r="F2688" s="132"/>
      <c r="G2688" s="80"/>
      <c r="H2688" s="80"/>
      <c r="I2688" s="81"/>
      <c r="J2688" s="64"/>
      <c r="K2688" s="87"/>
      <c r="L2688" s="82"/>
      <c r="M2688" s="83"/>
      <c r="N2688" s="84"/>
      <c r="O2688" s="85"/>
      <c r="P2688" s="7">
        <f t="shared" si="418"/>
        <v>2754</v>
      </c>
      <c r="Q2688" s="8"/>
    </row>
    <row r="2689" spans="1:17" s="9" customFormat="1" x14ac:dyDescent="0.25">
      <c r="A2689" s="1"/>
      <c r="B2689" s="129"/>
      <c r="C2689" s="130"/>
      <c r="D2689" s="130"/>
      <c r="E2689" s="131"/>
      <c r="F2689" s="132"/>
      <c r="G2689" s="80"/>
      <c r="H2689" s="80"/>
      <c r="I2689" s="81"/>
      <c r="J2689" s="64"/>
      <c r="K2689" s="87"/>
      <c r="L2689" s="82"/>
      <c r="M2689" s="83"/>
      <c r="N2689" s="84"/>
      <c r="O2689" s="85"/>
      <c r="P2689" s="7">
        <f t="shared" si="418"/>
        <v>2755</v>
      </c>
      <c r="Q2689" s="8"/>
    </row>
    <row r="2690" spans="1:17" s="9" customFormat="1" x14ac:dyDescent="0.25">
      <c r="A2690" s="1"/>
      <c r="B2690" s="129"/>
      <c r="C2690" s="130"/>
      <c r="D2690" s="130"/>
      <c r="E2690" s="131"/>
      <c r="F2690" s="132"/>
      <c r="G2690" s="80"/>
      <c r="H2690" s="80"/>
      <c r="I2690" s="81"/>
      <c r="J2690" s="64"/>
      <c r="K2690" s="87"/>
      <c r="L2690" s="82"/>
      <c r="M2690" s="83"/>
      <c r="N2690" s="84"/>
      <c r="O2690" s="85"/>
      <c r="P2690" s="7">
        <f t="shared" si="418"/>
        <v>2756</v>
      </c>
      <c r="Q2690" s="8"/>
    </row>
    <row r="2691" spans="1:17" s="9" customFormat="1" x14ac:dyDescent="0.25">
      <c r="A2691" s="1"/>
      <c r="B2691" s="129"/>
      <c r="C2691" s="130"/>
      <c r="D2691" s="130"/>
      <c r="E2691" s="131"/>
      <c r="F2691" s="132"/>
      <c r="G2691" s="80"/>
      <c r="H2691" s="80"/>
      <c r="I2691" s="81"/>
      <c r="J2691" s="64"/>
      <c r="K2691" s="87"/>
      <c r="L2691" s="82"/>
      <c r="M2691" s="83"/>
      <c r="N2691" s="84"/>
      <c r="O2691" s="85"/>
      <c r="P2691" s="7">
        <f t="shared" si="418"/>
        <v>2757</v>
      </c>
      <c r="Q2691" s="8"/>
    </row>
    <row r="2692" spans="1:17" s="9" customFormat="1" x14ac:dyDescent="0.25">
      <c r="A2692" s="1"/>
      <c r="B2692" s="129"/>
      <c r="C2692" s="130"/>
      <c r="D2692" s="130"/>
      <c r="E2692" s="131"/>
      <c r="F2692" s="132"/>
      <c r="G2692" s="80"/>
      <c r="H2692" s="80"/>
      <c r="I2692" s="81"/>
      <c r="J2692" s="64"/>
      <c r="K2692" s="87"/>
      <c r="L2692" s="82"/>
      <c r="M2692" s="83"/>
      <c r="N2692" s="84"/>
      <c r="O2692" s="85"/>
      <c r="P2692" s="7">
        <f t="shared" si="418"/>
        <v>2758</v>
      </c>
      <c r="Q2692" s="8"/>
    </row>
    <row r="2693" spans="1:17" s="9" customFormat="1" x14ac:dyDescent="0.25">
      <c r="A2693" s="1"/>
      <c r="B2693" s="129"/>
      <c r="C2693" s="130"/>
      <c r="D2693" s="130"/>
      <c r="E2693" s="131"/>
      <c r="F2693" s="132"/>
      <c r="G2693" s="80"/>
      <c r="H2693" s="80"/>
      <c r="I2693" s="81"/>
      <c r="J2693" s="64"/>
      <c r="K2693" s="87"/>
      <c r="L2693" s="82"/>
      <c r="M2693" s="83"/>
      <c r="N2693" s="84"/>
      <c r="O2693" s="85"/>
      <c r="P2693" s="7">
        <f t="shared" si="418"/>
        <v>2759</v>
      </c>
      <c r="Q2693" s="8"/>
    </row>
    <row r="2694" spans="1:17" s="9" customFormat="1" x14ac:dyDescent="0.25">
      <c r="A2694" s="1"/>
      <c r="B2694" s="129"/>
      <c r="C2694" s="130"/>
      <c r="D2694" s="130"/>
      <c r="E2694" s="131"/>
      <c r="F2694" s="132"/>
      <c r="G2694" s="80"/>
      <c r="H2694" s="80"/>
      <c r="I2694" s="81"/>
      <c r="J2694" s="64"/>
      <c r="K2694" s="87"/>
      <c r="L2694" s="82"/>
      <c r="M2694" s="83"/>
      <c r="N2694" s="84"/>
      <c r="O2694" s="85"/>
      <c r="P2694" s="7">
        <f t="shared" si="418"/>
        <v>2760</v>
      </c>
      <c r="Q2694" s="8"/>
    </row>
    <row r="2695" spans="1:17" s="9" customFormat="1" x14ac:dyDescent="0.25">
      <c r="A2695" s="1"/>
      <c r="B2695" s="129"/>
      <c r="C2695" s="130"/>
      <c r="D2695" s="130"/>
      <c r="E2695" s="131"/>
      <c r="F2695" s="132"/>
      <c r="G2695" s="80"/>
      <c r="H2695" s="80"/>
      <c r="I2695" s="81"/>
      <c r="J2695" s="64"/>
      <c r="K2695" s="87"/>
      <c r="L2695" s="82"/>
      <c r="M2695" s="83"/>
      <c r="N2695" s="84"/>
      <c r="O2695" s="85"/>
      <c r="P2695" s="7">
        <f t="shared" si="418"/>
        <v>2761</v>
      </c>
      <c r="Q2695" s="8"/>
    </row>
    <row r="2696" spans="1:17" s="9" customFormat="1" x14ac:dyDescent="0.25">
      <c r="A2696" s="1"/>
      <c r="B2696" s="129"/>
      <c r="C2696" s="130"/>
      <c r="D2696" s="130"/>
      <c r="E2696" s="131"/>
      <c r="F2696" s="132"/>
      <c r="G2696" s="80"/>
      <c r="H2696" s="80"/>
      <c r="I2696" s="81"/>
      <c r="J2696" s="64"/>
      <c r="K2696" s="87"/>
      <c r="L2696" s="82"/>
      <c r="M2696" s="83"/>
      <c r="N2696" s="84"/>
      <c r="O2696" s="85"/>
      <c r="P2696" s="7">
        <f t="shared" si="418"/>
        <v>2762</v>
      </c>
      <c r="Q2696" s="8"/>
    </row>
    <row r="2697" spans="1:17" s="9" customFormat="1" x14ac:dyDescent="0.25">
      <c r="A2697" s="1"/>
      <c r="B2697" s="129"/>
      <c r="C2697" s="130"/>
      <c r="D2697" s="130"/>
      <c r="E2697" s="131"/>
      <c r="F2697" s="132"/>
      <c r="G2697" s="80"/>
      <c r="H2697" s="80"/>
      <c r="I2697" s="81"/>
      <c r="J2697" s="64"/>
      <c r="K2697" s="87"/>
      <c r="L2697" s="82"/>
      <c r="M2697" s="83"/>
      <c r="N2697" s="84"/>
      <c r="O2697" s="85"/>
      <c r="P2697" s="7">
        <f t="shared" si="418"/>
        <v>2763</v>
      </c>
      <c r="Q2697" s="8"/>
    </row>
    <row r="2698" spans="1:17" s="9" customFormat="1" x14ac:dyDescent="0.25">
      <c r="A2698" s="1"/>
      <c r="B2698" s="129" t="s">
        <v>26</v>
      </c>
      <c r="C2698" s="130"/>
      <c r="D2698" s="130"/>
      <c r="E2698" s="131"/>
      <c r="F2698" s="132" t="s">
        <v>26</v>
      </c>
      <c r="G2698" s="80" t="s">
        <v>26</v>
      </c>
      <c r="H2698" s="80" t="s">
        <v>26</v>
      </c>
      <c r="I2698" s="81" t="s">
        <v>26</v>
      </c>
      <c r="J2698" s="64"/>
      <c r="K2698" s="87" t="s">
        <v>26</v>
      </c>
      <c r="L2698" s="82" t="s">
        <v>26</v>
      </c>
      <c r="M2698" s="83" t="s">
        <v>26</v>
      </c>
      <c r="N2698" s="84" t="s">
        <v>26</v>
      </c>
      <c r="O2698" s="85" t="s">
        <v>26</v>
      </c>
      <c r="P2698" s="7">
        <f t="shared" si="418"/>
        <v>2764</v>
      </c>
      <c r="Q2698" s="8"/>
    </row>
    <row r="2699" spans="1:17" s="9" customFormat="1" x14ac:dyDescent="0.25">
      <c r="A2699" s="1"/>
      <c r="B2699" s="129" t="s">
        <v>26</v>
      </c>
      <c r="C2699" s="130"/>
      <c r="D2699" s="130"/>
      <c r="E2699" s="131"/>
      <c r="F2699" s="132" t="s">
        <v>26</v>
      </c>
      <c r="G2699" s="80" t="s">
        <v>26</v>
      </c>
      <c r="H2699" s="80" t="s">
        <v>26</v>
      </c>
      <c r="I2699" s="81" t="s">
        <v>26</v>
      </c>
      <c r="J2699" s="64"/>
      <c r="K2699" s="87" t="s">
        <v>26</v>
      </c>
      <c r="L2699" s="82" t="s">
        <v>26</v>
      </c>
      <c r="M2699" s="83" t="s">
        <v>26</v>
      </c>
      <c r="N2699" s="84" t="s">
        <v>26</v>
      </c>
      <c r="O2699" s="85" t="s">
        <v>26</v>
      </c>
      <c r="P2699" s="7">
        <f t="shared" si="418"/>
        <v>2765</v>
      </c>
      <c r="Q2699" s="8"/>
    </row>
    <row r="2700" spans="1:17" s="9" customFormat="1" x14ac:dyDescent="0.25">
      <c r="A2700" s="1"/>
      <c r="B2700" s="129" t="s">
        <v>26</v>
      </c>
      <c r="C2700" s="130"/>
      <c r="D2700" s="130"/>
      <c r="E2700" s="131"/>
      <c r="F2700" s="132" t="s">
        <v>26</v>
      </c>
      <c r="G2700" s="80" t="s">
        <v>26</v>
      </c>
      <c r="H2700" s="80" t="s">
        <v>26</v>
      </c>
      <c r="I2700" s="81" t="s">
        <v>26</v>
      </c>
      <c r="J2700" s="64"/>
      <c r="K2700" s="87" t="s">
        <v>26</v>
      </c>
      <c r="L2700" s="82" t="s">
        <v>26</v>
      </c>
      <c r="M2700" s="83" t="s">
        <v>26</v>
      </c>
      <c r="N2700" s="84" t="s">
        <v>26</v>
      </c>
      <c r="O2700" s="85" t="s">
        <v>26</v>
      </c>
      <c r="P2700" s="7">
        <f t="shared" si="418"/>
        <v>2766</v>
      </c>
      <c r="Q2700" s="8"/>
    </row>
    <row r="2701" spans="1:17" s="9" customFormat="1" x14ac:dyDescent="0.25">
      <c r="A2701" s="1"/>
      <c r="B2701" s="129" t="s">
        <v>26</v>
      </c>
      <c r="C2701" s="130"/>
      <c r="D2701" s="130"/>
      <c r="E2701" s="131"/>
      <c r="F2701" s="132" t="s">
        <v>26</v>
      </c>
      <c r="G2701" s="80" t="s">
        <v>26</v>
      </c>
      <c r="H2701" s="80" t="s">
        <v>26</v>
      </c>
      <c r="I2701" s="81" t="s">
        <v>26</v>
      </c>
      <c r="J2701" s="64"/>
      <c r="K2701" s="87" t="s">
        <v>26</v>
      </c>
      <c r="L2701" s="82" t="s">
        <v>26</v>
      </c>
      <c r="M2701" s="83" t="s">
        <v>26</v>
      </c>
      <c r="N2701" s="84" t="s">
        <v>26</v>
      </c>
      <c r="O2701" s="85" t="s">
        <v>26</v>
      </c>
      <c r="P2701" s="7">
        <f t="shared" si="418"/>
        <v>2767</v>
      </c>
      <c r="Q2701" s="8"/>
    </row>
    <row r="2702" spans="1:17" s="9" customFormat="1" x14ac:dyDescent="0.25">
      <c r="A2702" s="1"/>
      <c r="B2702" s="129" t="s">
        <v>26</v>
      </c>
      <c r="C2702" s="130"/>
      <c r="D2702" s="130"/>
      <c r="E2702" s="131"/>
      <c r="F2702" s="132" t="s">
        <v>26</v>
      </c>
      <c r="G2702" s="80" t="s">
        <v>26</v>
      </c>
      <c r="H2702" s="80" t="s">
        <v>26</v>
      </c>
      <c r="I2702" s="81" t="s">
        <v>26</v>
      </c>
      <c r="J2702" s="64"/>
      <c r="K2702" s="87" t="s">
        <v>26</v>
      </c>
      <c r="L2702" s="82" t="s">
        <v>26</v>
      </c>
      <c r="M2702" s="83" t="s">
        <v>26</v>
      </c>
      <c r="N2702" s="84" t="s">
        <v>26</v>
      </c>
      <c r="O2702" s="85" t="s">
        <v>26</v>
      </c>
      <c r="P2702" s="7">
        <f t="shared" si="418"/>
        <v>2768</v>
      </c>
      <c r="Q2702" s="8"/>
    </row>
    <row r="2703" spans="1:17" s="9" customFormat="1" x14ac:dyDescent="0.25">
      <c r="A2703" s="1"/>
      <c r="B2703" s="129" t="s">
        <v>26</v>
      </c>
      <c r="C2703" s="130"/>
      <c r="D2703" s="130"/>
      <c r="E2703" s="131"/>
      <c r="F2703" s="132" t="s">
        <v>26</v>
      </c>
      <c r="G2703" s="80" t="s">
        <v>26</v>
      </c>
      <c r="H2703" s="80" t="s">
        <v>26</v>
      </c>
      <c r="I2703" s="81" t="s">
        <v>26</v>
      </c>
      <c r="J2703" s="64"/>
      <c r="K2703" s="87" t="s">
        <v>26</v>
      </c>
      <c r="L2703" s="82" t="s">
        <v>26</v>
      </c>
      <c r="M2703" s="83" t="s">
        <v>26</v>
      </c>
      <c r="N2703" s="84" t="s">
        <v>26</v>
      </c>
      <c r="O2703" s="85" t="s">
        <v>26</v>
      </c>
      <c r="P2703" s="7">
        <f t="shared" si="418"/>
        <v>2769</v>
      </c>
      <c r="Q2703" s="8"/>
    </row>
    <row r="2704" spans="1:17" s="9" customFormat="1" x14ac:dyDescent="0.25">
      <c r="A2704" s="1"/>
      <c r="B2704" s="129" t="s">
        <v>26</v>
      </c>
      <c r="C2704" s="130"/>
      <c r="D2704" s="130"/>
      <c r="E2704" s="131"/>
      <c r="F2704" s="132" t="s">
        <v>26</v>
      </c>
      <c r="G2704" s="80" t="s">
        <v>26</v>
      </c>
      <c r="H2704" s="80" t="s">
        <v>26</v>
      </c>
      <c r="I2704" s="81" t="s">
        <v>26</v>
      </c>
      <c r="J2704" s="64"/>
      <c r="K2704" s="87" t="s">
        <v>26</v>
      </c>
      <c r="L2704" s="82" t="s">
        <v>26</v>
      </c>
      <c r="M2704" s="83" t="s">
        <v>26</v>
      </c>
      <c r="N2704" s="84" t="s">
        <v>26</v>
      </c>
      <c r="O2704" s="85" t="s">
        <v>26</v>
      </c>
      <c r="P2704" s="7">
        <f t="shared" si="418"/>
        <v>2770</v>
      </c>
      <c r="Q2704" s="8"/>
    </row>
    <row r="2705" spans="1:17" s="9" customFormat="1" x14ac:dyDescent="0.25">
      <c r="A2705" s="1"/>
      <c r="B2705" s="129" t="s">
        <v>26</v>
      </c>
      <c r="C2705" s="130"/>
      <c r="D2705" s="130"/>
      <c r="E2705" s="131"/>
      <c r="F2705" s="132" t="s">
        <v>26</v>
      </c>
      <c r="G2705" s="80" t="s">
        <v>26</v>
      </c>
      <c r="H2705" s="80" t="s">
        <v>26</v>
      </c>
      <c r="I2705" s="81" t="s">
        <v>26</v>
      </c>
      <c r="J2705" s="64"/>
      <c r="K2705" s="87" t="s">
        <v>26</v>
      </c>
      <c r="L2705" s="82" t="s">
        <v>26</v>
      </c>
      <c r="M2705" s="83" t="s">
        <v>26</v>
      </c>
      <c r="N2705" s="84" t="s">
        <v>26</v>
      </c>
      <c r="O2705" s="85" t="s">
        <v>26</v>
      </c>
      <c r="P2705" s="7">
        <f t="shared" si="418"/>
        <v>2771</v>
      </c>
      <c r="Q2705" s="8"/>
    </row>
    <row r="2706" spans="1:17" s="9" customFormat="1" ht="15.75" thickBot="1" x14ac:dyDescent="0.3">
      <c r="A2706" s="1"/>
      <c r="B2706" s="122" t="s">
        <v>26</v>
      </c>
      <c r="C2706" s="123"/>
      <c r="D2706" s="123"/>
      <c r="E2706" s="124"/>
      <c r="F2706" s="133" t="s">
        <v>26</v>
      </c>
      <c r="G2706" s="94" t="s">
        <v>26</v>
      </c>
      <c r="H2706" s="94" t="s">
        <v>26</v>
      </c>
      <c r="I2706" s="95" t="s">
        <v>26</v>
      </c>
      <c r="J2706" s="64"/>
      <c r="K2706" s="96" t="s">
        <v>26</v>
      </c>
      <c r="L2706" s="97" t="s">
        <v>26</v>
      </c>
      <c r="M2706" s="98" t="s">
        <v>26</v>
      </c>
      <c r="N2706" s="99" t="s">
        <v>26</v>
      </c>
      <c r="O2706" s="100" t="s">
        <v>26</v>
      </c>
      <c r="P2706" s="7">
        <f t="shared" si="418"/>
        <v>2772</v>
      </c>
      <c r="Q2706" s="8"/>
    </row>
    <row r="2707" spans="1:17" s="9" customFormat="1" ht="16.5" thickTop="1" thickBot="1" x14ac:dyDescent="0.3">
      <c r="A2707" s="1"/>
      <c r="B2707" s="101"/>
      <c r="C2707" s="101"/>
      <c r="D2707" s="101"/>
      <c r="E2707" s="101"/>
      <c r="F2707" s="101"/>
      <c r="G2707" s="101"/>
      <c r="H2707" s="128" t="s">
        <v>50</v>
      </c>
      <c r="I2707" s="103">
        <f>SUM(I2681:I2706)</f>
        <v>1400</v>
      </c>
      <c r="J2707" s="104"/>
      <c r="K2707" s="105">
        <f>SUM(K2681:K2706)</f>
        <v>0.98124834414341933</v>
      </c>
      <c r="L2707" s="106"/>
      <c r="M2707" s="107"/>
      <c r="N2707" s="108"/>
      <c r="O2707" s="105">
        <f>SUM(O2681:O2706)</f>
        <v>0</v>
      </c>
      <c r="P2707" s="7">
        <f t="shared" si="418"/>
        <v>2773</v>
      </c>
      <c r="Q2707" s="8"/>
    </row>
    <row r="2708" spans="1:17" s="9" customFormat="1" ht="16.5" customHeight="1" thickTop="1" thickBot="1" x14ac:dyDescent="0.3">
      <c r="A2708" s="1"/>
      <c r="B2708" s="58" t="s">
        <v>51</v>
      </c>
      <c r="C2708" s="109"/>
      <c r="D2708" s="109"/>
      <c r="E2708" s="109"/>
      <c r="F2708" s="109"/>
      <c r="G2708" s="109"/>
      <c r="H2708" s="110"/>
      <c r="I2708" s="111"/>
      <c r="J2708" s="60"/>
      <c r="K2708" s="134" t="s">
        <v>14</v>
      </c>
      <c r="L2708" s="61" t="s">
        <v>15</v>
      </c>
      <c r="M2708" s="61" t="s">
        <v>16</v>
      </c>
      <c r="N2708" s="61" t="s">
        <v>17</v>
      </c>
      <c r="O2708" s="61" t="s">
        <v>18</v>
      </c>
      <c r="P2708" s="7">
        <f t="shared" si="418"/>
        <v>2774</v>
      </c>
      <c r="Q2708" s="8"/>
    </row>
    <row r="2709" spans="1:17" s="9" customFormat="1" ht="22.5" customHeight="1" thickTop="1" thickBot="1" x14ac:dyDescent="0.3">
      <c r="A2709" s="1"/>
      <c r="B2709" s="112" t="s">
        <v>52</v>
      </c>
      <c r="C2709" s="113"/>
      <c r="D2709" s="113"/>
      <c r="E2709" s="114"/>
      <c r="F2709" s="115" t="s">
        <v>42</v>
      </c>
      <c r="G2709" s="63" t="s">
        <v>20</v>
      </c>
      <c r="H2709" s="63" t="s">
        <v>34</v>
      </c>
      <c r="I2709" s="63" t="s">
        <v>34</v>
      </c>
      <c r="J2709" s="28"/>
      <c r="K2709" s="135"/>
      <c r="L2709" s="61"/>
      <c r="M2709" s="61"/>
      <c r="N2709" s="61"/>
      <c r="O2709" s="61"/>
      <c r="P2709" s="7">
        <f t="shared" si="418"/>
        <v>2775</v>
      </c>
      <c r="Q2709" s="8"/>
    </row>
    <row r="2710" spans="1:17" s="9" customFormat="1" ht="15.75" thickTop="1" x14ac:dyDescent="0.25">
      <c r="A2710" s="1"/>
      <c r="B2710" s="136"/>
      <c r="C2710" s="137"/>
      <c r="D2710" s="137"/>
      <c r="E2710" s="138"/>
      <c r="F2710" s="139"/>
      <c r="G2710" s="69"/>
      <c r="H2710" s="69"/>
      <c r="I2710" s="81"/>
      <c r="J2710" s="64"/>
      <c r="K2710" s="70"/>
      <c r="L2710" s="117"/>
      <c r="M2710" s="118"/>
      <c r="N2710" s="119"/>
      <c r="O2710" s="120"/>
      <c r="P2710" s="7">
        <f t="shared" si="418"/>
        <v>2776</v>
      </c>
      <c r="Q2710" s="8">
        <f t="shared" ref="Q2710" si="427">+Q2681</f>
        <v>2714</v>
      </c>
    </row>
    <row r="2711" spans="1:17" s="9" customFormat="1" ht="15.75" thickBot="1" x14ac:dyDescent="0.3">
      <c r="A2711" s="1"/>
      <c r="B2711" s="140" t="s">
        <v>26</v>
      </c>
      <c r="C2711" s="141"/>
      <c r="D2711" s="141"/>
      <c r="E2711" s="142"/>
      <c r="F2711" s="143">
        <v>0</v>
      </c>
      <c r="G2711" s="144" t="s">
        <v>26</v>
      </c>
      <c r="H2711" s="143">
        <v>0</v>
      </c>
      <c r="I2711" s="143">
        <v>0</v>
      </c>
      <c r="J2711" s="64"/>
      <c r="K2711" s="145" t="s">
        <v>26</v>
      </c>
      <c r="L2711" s="146" t="s">
        <v>26</v>
      </c>
      <c r="M2711" s="147" t="s">
        <v>26</v>
      </c>
      <c r="N2711" s="143">
        <v>0</v>
      </c>
      <c r="O2711" s="143">
        <v>0</v>
      </c>
      <c r="P2711" s="7">
        <f t="shared" si="418"/>
        <v>2777</v>
      </c>
      <c r="Q2711" s="8"/>
    </row>
    <row r="2712" spans="1:17" s="9" customFormat="1" ht="16.5" thickTop="1" thickBot="1" x14ac:dyDescent="0.3">
      <c r="A2712" s="1"/>
      <c r="B2712" s="101"/>
      <c r="C2712" s="101"/>
      <c r="D2712" s="101"/>
      <c r="E2712" s="101"/>
      <c r="F2712" s="101"/>
      <c r="G2712" s="101"/>
      <c r="H2712" s="128" t="s">
        <v>53</v>
      </c>
      <c r="I2712" s="103">
        <f>SUM(I2710:I2711)</f>
        <v>0</v>
      </c>
      <c r="J2712" s="28"/>
      <c r="K2712" s="148">
        <f>SUM(K2710:K2711)</f>
        <v>0</v>
      </c>
      <c r="L2712" s="149"/>
      <c r="M2712" s="150"/>
      <c r="N2712" s="151"/>
      <c r="O2712" s="148">
        <f>SUM(O2710:O2711)</f>
        <v>0</v>
      </c>
      <c r="P2712" s="7">
        <f t="shared" si="418"/>
        <v>2778</v>
      </c>
      <c r="Q2712" s="8"/>
    </row>
    <row r="2713" spans="1:17" s="9" customFormat="1" ht="16.5" thickTop="1" thickBot="1" x14ac:dyDescent="0.3">
      <c r="A2713" s="1"/>
      <c r="B2713" s="28"/>
      <c r="C2713" s="28"/>
      <c r="D2713" s="28"/>
      <c r="E2713" s="152"/>
      <c r="F2713" s="152"/>
      <c r="G2713" s="152"/>
      <c r="H2713" s="153"/>
      <c r="I2713" s="154"/>
      <c r="J2713" s="28"/>
      <c r="K2713" s="155"/>
      <c r="L2713" s="156"/>
      <c r="M2713" s="156"/>
      <c r="N2713" s="156"/>
      <c r="O2713" s="157"/>
      <c r="P2713" s="7">
        <f t="shared" ref="P2713:P2776" si="428">+P2712+1</f>
        <v>2779</v>
      </c>
      <c r="Q2713" s="8"/>
    </row>
    <row r="2714" spans="1:17" s="9" customFormat="1" ht="16.5" customHeight="1" thickTop="1" thickBot="1" x14ac:dyDescent="0.3">
      <c r="A2714" s="1"/>
      <c r="B2714" s="28"/>
      <c r="C2714" s="28"/>
      <c r="D2714" s="158"/>
      <c r="E2714" s="159" t="s">
        <v>54</v>
      </c>
      <c r="F2714" s="159"/>
      <c r="G2714" s="159"/>
      <c r="H2714" s="159"/>
      <c r="I2714" s="160">
        <f>I2662+I2678+I2707+I2712</f>
        <v>1426.7539999999999</v>
      </c>
      <c r="J2714" s="28"/>
      <c r="K2714" s="161"/>
      <c r="L2714" s="162"/>
      <c r="M2714" s="162"/>
      <c r="N2714" s="162"/>
      <c r="O2714" s="163"/>
      <c r="P2714" s="7">
        <f t="shared" si="428"/>
        <v>2780</v>
      </c>
      <c r="Q2714" s="8"/>
    </row>
    <row r="2715" spans="1:17" s="9" customFormat="1" ht="16.5" thickTop="1" thickBot="1" x14ac:dyDescent="0.3">
      <c r="A2715" s="1"/>
      <c r="B2715" s="28"/>
      <c r="C2715" s="28"/>
      <c r="D2715" s="158"/>
      <c r="E2715" s="164" t="s">
        <v>55</v>
      </c>
      <c r="F2715" s="164"/>
      <c r="G2715" s="164"/>
      <c r="H2715" s="165">
        <v>0.2</v>
      </c>
      <c r="I2715" s="166">
        <f>(I2714*H2715)</f>
        <v>285.35079999999999</v>
      </c>
      <c r="J2715" s="28"/>
      <c r="K2715" s="167"/>
      <c r="L2715" s="168"/>
      <c r="M2715" s="168"/>
      <c r="N2715" s="168"/>
      <c r="O2715" s="169"/>
      <c r="P2715" s="7">
        <f t="shared" si="428"/>
        <v>2781</v>
      </c>
      <c r="Q2715" s="8"/>
    </row>
    <row r="2716" spans="1:17" s="9" customFormat="1" ht="16.5" thickTop="1" thickBot="1" x14ac:dyDescent="0.3">
      <c r="A2716" s="1"/>
      <c r="B2716" s="28"/>
      <c r="C2716" s="28"/>
      <c r="D2716" s="158"/>
      <c r="E2716" s="170" t="s">
        <v>56</v>
      </c>
      <c r="F2716" s="170"/>
      <c r="G2716" s="170"/>
      <c r="H2716" s="171">
        <v>0</v>
      </c>
      <c r="I2716" s="166">
        <v>0</v>
      </c>
      <c r="J2716" s="28"/>
      <c r="K2716" s="172">
        <f>+K2662+K2678+K2707+K2712</f>
        <v>1</v>
      </c>
      <c r="L2716" s="173"/>
      <c r="M2716" s="174"/>
      <c r="N2716" s="175"/>
      <c r="O2716" s="172">
        <f>+O2662+O2678+O2707+O2712</f>
        <v>0</v>
      </c>
      <c r="P2716" s="7">
        <f t="shared" si="428"/>
        <v>2782</v>
      </c>
      <c r="Q2716" s="8"/>
    </row>
    <row r="2717" spans="1:17" s="9" customFormat="1" ht="16.5" thickTop="1" thickBot="1" x14ac:dyDescent="0.3">
      <c r="A2717" s="1"/>
      <c r="B2717" s="28" t="s">
        <v>27</v>
      </c>
      <c r="C2717" s="28"/>
      <c r="D2717" s="158"/>
      <c r="E2717" s="170" t="s">
        <v>57</v>
      </c>
      <c r="F2717" s="170"/>
      <c r="G2717" s="170"/>
      <c r="H2717" s="170"/>
      <c r="I2717" s="166">
        <f>+I2714+I2715</f>
        <v>1712.1047999999998</v>
      </c>
      <c r="J2717" s="28"/>
      <c r="K2717" s="176" t="s">
        <v>58</v>
      </c>
      <c r="L2717" s="177"/>
      <c r="M2717" s="178"/>
      <c r="N2717" s="179"/>
      <c r="O2717" s="176" t="s">
        <v>59</v>
      </c>
      <c r="P2717" s="7">
        <f t="shared" si="428"/>
        <v>2783</v>
      </c>
      <c r="Q2717" s="8"/>
    </row>
    <row r="2718" spans="1:17" s="9" customFormat="1" ht="16.5" thickTop="1" thickBot="1" x14ac:dyDescent="0.3">
      <c r="A2718" s="1"/>
      <c r="B2718" s="28" t="s">
        <v>27</v>
      </c>
      <c r="C2718" s="28"/>
      <c r="D2718" s="158"/>
      <c r="E2718" s="180" t="s">
        <v>60</v>
      </c>
      <c r="F2718" s="181"/>
      <c r="G2718" s="181"/>
      <c r="H2718" s="182"/>
      <c r="I2718" s="183">
        <f>ROUND(I2717,2)</f>
        <v>1712.1</v>
      </c>
      <c r="J2718" s="152"/>
      <c r="K2718" s="184"/>
      <c r="L2718" s="185"/>
      <c r="M2718" s="184"/>
      <c r="N2718" s="185"/>
      <c r="O2718" s="185"/>
      <c r="P2718" s="7">
        <f t="shared" si="428"/>
        <v>2784</v>
      </c>
      <c r="Q2718" s="8"/>
    </row>
    <row r="2719" spans="1:17" s="9" customFormat="1" ht="15.75" thickTop="1" x14ac:dyDescent="0.25">
      <c r="A2719" s="1"/>
      <c r="B2719" s="5"/>
      <c r="C2719" s="5"/>
      <c r="D2719" s="28"/>
      <c r="E2719" s="101"/>
      <c r="F2719" s="101"/>
      <c r="G2719" s="101"/>
      <c r="H2719" s="186"/>
      <c r="I2719" s="101"/>
      <c r="J2719" s="28"/>
      <c r="K2719" s="14"/>
      <c r="L2719" s="15"/>
      <c r="M2719" s="14"/>
      <c r="N2719" s="15"/>
      <c r="O2719" s="15"/>
      <c r="P2719" s="7">
        <f t="shared" si="428"/>
        <v>2785</v>
      </c>
      <c r="Q2719" s="8"/>
    </row>
    <row r="2720" spans="1:17" s="9" customFormat="1" x14ac:dyDescent="0.25">
      <c r="A2720" s="1"/>
      <c r="B2720" s="5"/>
      <c r="C2720" s="5"/>
      <c r="D2720" s="28"/>
      <c r="E2720" s="101"/>
      <c r="F2720" s="101"/>
      <c r="G2720" s="101"/>
      <c r="H2720" s="186"/>
      <c r="I2720" s="101"/>
      <c r="J2720" s="28"/>
      <c r="K2720" s="14"/>
      <c r="L2720" s="15"/>
      <c r="M2720" s="14"/>
      <c r="N2720" s="15"/>
      <c r="O2720" s="15"/>
      <c r="P2720" s="7">
        <f t="shared" si="428"/>
        <v>2786</v>
      </c>
      <c r="Q2720" s="8"/>
    </row>
    <row r="2721" spans="1:17" s="9" customFormat="1" ht="15.75" thickBot="1" x14ac:dyDescent="0.3">
      <c r="A2721" s="1"/>
      <c r="B2721" s="2"/>
      <c r="C2721" s="2"/>
      <c r="D2721" s="2"/>
      <c r="E2721" s="2"/>
      <c r="F2721" s="2"/>
      <c r="G2721" s="2"/>
      <c r="H2721" s="3"/>
      <c r="I2721" s="4"/>
      <c r="J2721" s="5"/>
      <c r="K2721" s="6"/>
      <c r="L2721" s="6"/>
      <c r="M2721" s="6"/>
      <c r="N2721" s="6"/>
      <c r="O2721" s="6"/>
      <c r="P2721" s="7"/>
      <c r="Q2721" s="8"/>
    </row>
    <row r="2722" spans="1:17" s="9" customFormat="1" ht="16.5" thickTop="1" thickBot="1" x14ac:dyDescent="0.3">
      <c r="A2722" s="1"/>
      <c r="B2722" s="10" t="s">
        <v>0</v>
      </c>
      <c r="C2722" s="11" t="str">
        <f>'[1]PRESUPUESTO REFERENCIAL'!$B$6</f>
        <v>CONSTRUCCIÓN DEL MALECÓN EN LA PARROQUIA URBANA SATÉLITE LA AURORA</v>
      </c>
      <c r="D2722" s="12"/>
      <c r="E2722" s="12"/>
      <c r="F2722" s="12"/>
      <c r="G2722" s="12"/>
      <c r="H2722" s="12"/>
      <c r="I2722" s="13"/>
      <c r="J2722" s="5"/>
      <c r="K2722" s="14"/>
      <c r="L2722" s="14"/>
      <c r="M2722" s="14"/>
      <c r="N2722" s="14"/>
      <c r="O2722" s="15"/>
      <c r="P2722" s="7"/>
      <c r="Q2722" s="8"/>
    </row>
    <row r="2723" spans="1:17" s="9" customFormat="1" ht="15.75" thickTop="1" x14ac:dyDescent="0.25">
      <c r="A2723" s="1"/>
      <c r="B2723" s="16" t="s">
        <v>1</v>
      </c>
      <c r="C2723" s="17"/>
      <c r="D2723" s="17"/>
      <c r="E2723" s="17"/>
      <c r="F2723" s="17"/>
      <c r="G2723" s="17"/>
      <c r="H2723" s="17"/>
      <c r="I2723" s="18"/>
      <c r="J2723" s="5"/>
      <c r="K2723" s="14"/>
      <c r="L2723" s="14"/>
      <c r="M2723" s="14"/>
      <c r="N2723" s="14"/>
      <c r="O2723" s="15"/>
      <c r="P2723" s="7"/>
      <c r="Q2723" s="8"/>
    </row>
    <row r="2724" spans="1:17" s="9" customFormat="1" x14ac:dyDescent="0.25">
      <c r="A2724" s="1"/>
      <c r="B2724" s="5"/>
      <c r="C2724" s="5"/>
      <c r="D2724" s="5"/>
      <c r="E2724" s="5"/>
      <c r="F2724" s="5"/>
      <c r="G2724" s="19"/>
      <c r="H2724" s="19"/>
      <c r="I2724" s="19"/>
      <c r="J2724" s="5"/>
      <c r="K2724" s="14"/>
      <c r="L2724" s="14"/>
      <c r="M2724" s="14"/>
      <c r="N2724" s="14"/>
      <c r="O2724" s="15"/>
      <c r="P2724" s="7"/>
      <c r="Q2724" s="8"/>
    </row>
    <row r="2725" spans="1:17" s="9" customFormat="1" x14ac:dyDescent="0.25">
      <c r="A2725" s="1"/>
      <c r="B2725" s="5"/>
      <c r="C2725" s="20" t="s">
        <v>2</v>
      </c>
      <c r="D2725" s="21" t="s">
        <v>3</v>
      </c>
      <c r="E2725" s="22"/>
      <c r="F2725" s="22"/>
      <c r="G2725" s="19"/>
      <c r="H2725" s="19"/>
      <c r="I2725" s="19"/>
      <c r="J2725" s="5"/>
      <c r="K2725" s="14"/>
      <c r="L2725" s="14"/>
      <c r="M2725" s="14"/>
      <c r="N2725" s="14"/>
      <c r="O2725" s="15"/>
      <c r="P2725" s="7"/>
      <c r="Q2725" s="8"/>
    </row>
    <row r="2726" spans="1:17" s="9" customFormat="1" x14ac:dyDescent="0.25">
      <c r="A2726" s="1"/>
      <c r="B2726" s="5"/>
      <c r="C2726" s="20" t="s">
        <v>4</v>
      </c>
      <c r="D2726" s="21" t="s">
        <v>5</v>
      </c>
      <c r="E2726" s="5"/>
      <c r="F2726" s="5"/>
      <c r="G2726" s="19"/>
      <c r="H2726" s="19"/>
      <c r="I2726" s="19"/>
      <c r="J2726" s="5"/>
      <c r="K2726" s="14"/>
      <c r="L2726" s="14"/>
      <c r="M2726" s="14"/>
      <c r="N2726" s="14"/>
      <c r="O2726" s="15"/>
      <c r="P2726" s="7"/>
      <c r="Q2726" s="8"/>
    </row>
    <row r="2727" spans="1:17" s="9" customFormat="1" x14ac:dyDescent="0.25">
      <c r="A2727" s="1"/>
      <c r="B2727" s="23"/>
      <c r="C2727" s="2"/>
      <c r="D2727" s="24"/>
      <c r="E2727" s="2"/>
      <c r="F2727" s="2"/>
      <c r="G2727" s="19"/>
      <c r="H2727" s="19"/>
      <c r="I2727" s="19"/>
      <c r="J2727" s="5"/>
      <c r="K2727" s="14"/>
      <c r="L2727" s="14"/>
      <c r="M2727" s="14"/>
      <c r="N2727" s="14"/>
      <c r="O2727" s="15"/>
      <c r="P2727" s="7"/>
      <c r="Q2727" s="8"/>
    </row>
    <row r="2728" spans="1:17" s="9" customFormat="1" ht="15.75" thickBot="1" x14ac:dyDescent="0.3">
      <c r="A2728" s="1"/>
      <c r="B2728" s="25" t="s">
        <v>6</v>
      </c>
      <c r="C2728" s="26"/>
      <c r="D2728" s="26"/>
      <c r="E2728" s="26"/>
      <c r="F2728" s="26"/>
      <c r="G2728" s="26"/>
      <c r="H2728" s="26"/>
      <c r="I2728" s="27"/>
      <c r="J2728" s="28"/>
      <c r="K2728" s="29"/>
      <c r="L2728" s="30"/>
      <c r="M2728" s="30"/>
      <c r="N2728" s="30"/>
      <c r="O2728" s="31"/>
      <c r="P2728" s="7"/>
      <c r="Q2728" s="8"/>
    </row>
    <row r="2729" spans="1:17" s="9" customFormat="1" ht="15.75" customHeight="1" thickTop="1" x14ac:dyDescent="0.25">
      <c r="A2729" s="1"/>
      <c r="B2729" s="32"/>
      <c r="C2729" s="33"/>
      <c r="D2729" s="34"/>
      <c r="E2729" s="34"/>
      <c r="F2729" s="34"/>
      <c r="G2729" s="34"/>
      <c r="H2729" s="35"/>
      <c r="I2729" s="36" t="s">
        <v>7</v>
      </c>
      <c r="J2729" s="37"/>
      <c r="K2729" s="38" t="s">
        <v>8</v>
      </c>
      <c r="L2729" s="39"/>
      <c r="M2729" s="39"/>
      <c r="N2729" s="39"/>
      <c r="O2729" s="40"/>
      <c r="P2729" s="7"/>
      <c r="Q2729" s="8"/>
    </row>
    <row r="2730" spans="1:17" s="9" customFormat="1" x14ac:dyDescent="0.25">
      <c r="A2730" s="1"/>
      <c r="B2730" s="41" t="s">
        <v>9</v>
      </c>
      <c r="C2730" s="42">
        <f>+'[1]PRESUPUESTO REFERENCIAL'!B1156</f>
        <v>1033</v>
      </c>
      <c r="D2730" s="43"/>
      <c r="E2730" s="41" t="s">
        <v>10</v>
      </c>
      <c r="F2730" s="44" t="str">
        <f>+'[1]PRESUPUESTO REFERENCIAL'!D1156</f>
        <v>u</v>
      </c>
      <c r="G2730" s="45"/>
      <c r="H2730" s="46" t="s">
        <v>11</v>
      </c>
      <c r="I2730" s="47">
        <v>2</v>
      </c>
      <c r="J2730" s="37"/>
      <c r="K2730" s="48"/>
      <c r="L2730" s="49"/>
      <c r="M2730" s="49"/>
      <c r="N2730" s="49"/>
      <c r="O2730" s="50"/>
      <c r="P2730" s="7"/>
      <c r="Q2730" s="8"/>
    </row>
    <row r="2731" spans="1:17" s="9" customFormat="1" ht="15.75" thickBot="1" x14ac:dyDescent="0.3">
      <c r="A2731" s="1"/>
      <c r="B2731" s="51" t="s">
        <v>12</v>
      </c>
      <c r="C2731" s="52" t="str">
        <f>+'[1]PRESUPUESTO REFERENCIAL'!C1156</f>
        <v>TELEVISOR SMART TV ANDROID 55"</v>
      </c>
      <c r="D2731" s="53"/>
      <c r="E2731" s="53"/>
      <c r="F2731" s="53"/>
      <c r="G2731" s="53"/>
      <c r="H2731" s="53"/>
      <c r="I2731" s="54"/>
      <c r="J2731" s="28"/>
      <c r="K2731" s="55"/>
      <c r="L2731" s="56"/>
      <c r="M2731" s="56"/>
      <c r="N2731" s="56"/>
      <c r="O2731" s="57"/>
      <c r="P2731" s="7"/>
      <c r="Q2731" s="8"/>
    </row>
    <row r="2732" spans="1:17" s="9" customFormat="1" ht="16.5" customHeight="1" thickTop="1" thickBot="1" x14ac:dyDescent="0.3">
      <c r="A2732" s="1"/>
      <c r="B2732" s="58" t="s">
        <v>13</v>
      </c>
      <c r="C2732" s="59"/>
      <c r="D2732" s="59"/>
      <c r="E2732" s="59"/>
      <c r="F2732" s="59"/>
      <c r="G2732" s="59"/>
      <c r="H2732" s="59"/>
      <c r="I2732" s="59"/>
      <c r="J2732" s="60"/>
      <c r="K2732" s="61" t="s">
        <v>14</v>
      </c>
      <c r="L2732" s="61" t="s">
        <v>15</v>
      </c>
      <c r="M2732" s="61" t="s">
        <v>16</v>
      </c>
      <c r="N2732" s="61" t="s">
        <v>17</v>
      </c>
      <c r="O2732" s="61" t="s">
        <v>18</v>
      </c>
      <c r="P2732" s="7"/>
      <c r="Q2732" s="8"/>
    </row>
    <row r="2733" spans="1:17" s="9" customFormat="1" ht="22.5" thickTop="1" thickBot="1" x14ac:dyDescent="0.3">
      <c r="A2733" s="1"/>
      <c r="B2733" s="62" t="s">
        <v>19</v>
      </c>
      <c r="C2733" s="62"/>
      <c r="D2733" s="62"/>
      <c r="E2733" s="63" t="s">
        <v>20</v>
      </c>
      <c r="F2733" s="63" t="s">
        <v>21</v>
      </c>
      <c r="G2733" s="63" t="s">
        <v>22</v>
      </c>
      <c r="H2733" s="63" t="s">
        <v>23</v>
      </c>
      <c r="I2733" s="63" t="s">
        <v>24</v>
      </c>
      <c r="J2733" s="64"/>
      <c r="K2733" s="61"/>
      <c r="L2733" s="61"/>
      <c r="M2733" s="61"/>
      <c r="N2733" s="61"/>
      <c r="O2733" s="61"/>
      <c r="P2733" s="7">
        <f t="shared" ref="P2733" si="429">ROW(A2734)+65</f>
        <v>2799</v>
      </c>
      <c r="Q2733" s="8"/>
    </row>
    <row r="2734" spans="1:17" s="9" customFormat="1" ht="16.5" customHeight="1" thickTop="1" thickBot="1" x14ac:dyDescent="0.3">
      <c r="A2734" s="1" t="s">
        <v>25</v>
      </c>
      <c r="B2734" s="65" t="str">
        <f>INDEX([1]EQUIPOS!$A$3:$I$326,MATCH('APUS2 (1001 - 1053)'!A2734,[1]EQUIPOS!$A$3:$A$326,0),2)</f>
        <v>HERRAMIENTA MENOR (5% MO)</v>
      </c>
      <c r="C2734" s="66"/>
      <c r="D2734" s="67"/>
      <c r="E2734" s="68" t="s">
        <v>26</v>
      </c>
      <c r="F2734" s="68">
        <v>0.05</v>
      </c>
      <c r="G2734" s="68" t="s">
        <v>27</v>
      </c>
      <c r="H2734" s="68" t="s">
        <v>26</v>
      </c>
      <c r="I2734" s="69">
        <f>(I2763*5%)</f>
        <v>1.7440000000000002</v>
      </c>
      <c r="J2734" s="64"/>
      <c r="K2734" s="70">
        <f>((I2734*100%)/$I$2799)</f>
        <v>1.2826132362155852E-3</v>
      </c>
      <c r="L2734" s="71">
        <f>INDEX([1]EQUIPOS!$A$3:$I$326,MATCH('APUS2 (1001 - 1053)'!A2734,[1]EQUIPOS!$A$3:$A$326,0),6)</f>
        <v>4292100117</v>
      </c>
      <c r="M2734" s="72" t="str">
        <f>INDEX([1]EQUIPOS!$A$3:$I$326,MATCH('APUS2 (1001 - 1053)'!A2734,[1]EQUIPOS!$A$3:$A$326,0),7)</f>
        <v>NP</v>
      </c>
      <c r="N2734" s="73">
        <f>INDEX([1]EQUIPOS!$A$3:$I$326,MATCH('APUS2 (1001 - 1053)'!A2734,[1]EQUIPOS!$A$3:$A$326,0),8)</f>
        <v>0</v>
      </c>
      <c r="O2734" s="74">
        <f>INDEX([1]EQUIPOS!$A$3:$I$326,MATCH('APUS2 (1001 - 1053)'!A2734,[1]EQUIPOS!$A$3:$A$326,0),9)</f>
        <v>0</v>
      </c>
      <c r="P2734" s="7">
        <f t="shared" ref="P2734:P2735" si="430">+P2733+1</f>
        <v>2800</v>
      </c>
      <c r="Q2734" s="8">
        <f t="shared" ref="Q2734" si="431">IF($A2734=0," ",$P2733)</f>
        <v>2799</v>
      </c>
    </row>
    <row r="2735" spans="1:17" s="9" customFormat="1" ht="16.5" thickTop="1" thickBot="1" x14ac:dyDescent="0.3">
      <c r="A2735" s="1" t="s">
        <v>131</v>
      </c>
      <c r="B2735" s="75" t="str">
        <f>INDEX([1]EQUIPOS!$A$3:$I$326,MATCH('APUS2 (1001 - 1053)'!A2735,[1]EQUIPOS!$A$3:$A$326,0),2)</f>
        <v>ANDAMIO METALICO</v>
      </c>
      <c r="C2735" s="76"/>
      <c r="D2735" s="77"/>
      <c r="E2735" s="78">
        <v>1</v>
      </c>
      <c r="F2735" s="79">
        <f>INDEX([1]EQUIPOS!$A$3:$I$326,MATCH('APUS2 (1001 - 1053)'!A2735,[1]EQUIPOS!$A$3:$A$326,0),5)</f>
        <v>3.75</v>
      </c>
      <c r="G2735" s="79">
        <f>+E2735*F2735</f>
        <v>3.75</v>
      </c>
      <c r="H2735" s="80">
        <f>I2730</f>
        <v>2</v>
      </c>
      <c r="I2735" s="81">
        <f>(G2735*H2735)</f>
        <v>7.5</v>
      </c>
      <c r="J2735" s="64"/>
      <c r="K2735" s="70">
        <f t="shared" ref="K2735:K2736" si="432">((I2735*100%)/$I$2799)</f>
        <v>5.5158252704225275E-3</v>
      </c>
      <c r="L2735" s="82">
        <f>INDEX([1]EQUIPOS!$A$3:$I$326,MATCH('APUS2 (1001 - 1053)'!A2735,[1]EQUIPOS!$A$3:$A$326,0),6)</f>
        <v>421900017</v>
      </c>
      <c r="M2735" s="83" t="str">
        <f>INDEX([1]EQUIPOS!$A$3:$I$326,MATCH('APUS2 (1001 - 1053)'!A2735,[1]EQUIPOS!$A$3:$A$326,0),7)</f>
        <v>NP</v>
      </c>
      <c r="N2735" s="84">
        <f>INDEX([1]EQUIPOS!$A$3:$I$326,MATCH('APUS2 (1001 - 1053)'!A2735,[1]EQUIPOS!$A$3:$A$326,0),8)</f>
        <v>0</v>
      </c>
      <c r="O2735" s="85">
        <f>INDEX([1]EQUIPOS!$A$3:$I$326,MATCH('APUS2 (1001 - 1053)'!A2735,[1]EQUIPOS!$A$3:$A$326,0),9)</f>
        <v>0</v>
      </c>
      <c r="P2735" s="7">
        <f t="shared" si="430"/>
        <v>2801</v>
      </c>
      <c r="Q2735" s="8">
        <f t="shared" ref="Q2735" si="433">+$Q2734</f>
        <v>2799</v>
      </c>
    </row>
    <row r="2736" spans="1:17" s="9" customFormat="1" ht="16.5" thickTop="1" thickBot="1" x14ac:dyDescent="0.3">
      <c r="A2736" s="1" t="s">
        <v>132</v>
      </c>
      <c r="B2736" s="75" t="str">
        <f>INDEX([1]EQUIPOS!$A$3:$I$326,MATCH('APUS2 (1001 - 1053)'!A2736,[1]EQUIPOS!$A$3:$A$326,0),2)</f>
        <v xml:space="preserve">CAMION </v>
      </c>
      <c r="C2736" s="76"/>
      <c r="D2736" s="77"/>
      <c r="E2736" s="78">
        <v>1</v>
      </c>
      <c r="F2736" s="79">
        <f>INDEX([1]EQUIPOS!$A$3:$I$326,MATCH('APUS2 (1001 - 1053)'!A2736,[1]EQUIPOS!$A$3:$A$326,0),5)</f>
        <v>45</v>
      </c>
      <c r="G2736" s="79">
        <f t="shared" ref="G2736" si="434">+E2736*F2736</f>
        <v>45</v>
      </c>
      <c r="H2736" s="80">
        <f>I2730</f>
        <v>2</v>
      </c>
      <c r="I2736" s="81">
        <f>(G2736*H2736)</f>
        <v>90</v>
      </c>
      <c r="J2736" s="64"/>
      <c r="K2736" s="70">
        <f t="shared" si="432"/>
        <v>6.618990324507032E-2</v>
      </c>
      <c r="L2736" s="82">
        <f>INDEX([1]EQUIPOS!$A$3:$I$326,MATCH('APUS2 (1001 - 1053)'!A2736,[1]EQUIPOS!$A$3:$A$326,0),6)</f>
        <v>491140011</v>
      </c>
      <c r="M2736" s="83" t="str">
        <f>INDEX([1]EQUIPOS!$A$3:$I$326,MATCH('APUS2 (1001 - 1053)'!A2736,[1]EQUIPOS!$A$3:$A$326,0),7)</f>
        <v>NP</v>
      </c>
      <c r="N2736" s="84">
        <f>INDEX([1]EQUIPOS!$A$3:$I$326,MATCH('APUS2 (1001 - 1053)'!A2736,[1]EQUIPOS!$A$3:$A$326,0),8)</f>
        <v>0</v>
      </c>
      <c r="O2736" s="85">
        <f>INDEX([1]EQUIPOS!$A$3:$I$326,MATCH('APUS2 (1001 - 1053)'!A2736,[1]EQUIPOS!$A$3:$A$326,0),9)</f>
        <v>0</v>
      </c>
      <c r="P2736" s="7">
        <f t="shared" si="428"/>
        <v>2802</v>
      </c>
      <c r="Q2736" s="8"/>
    </row>
    <row r="2737" spans="1:17" s="9" customFormat="1" ht="16.5" thickTop="1" thickBot="1" x14ac:dyDescent="0.3">
      <c r="A2737" s="1"/>
      <c r="B2737" s="75"/>
      <c r="C2737" s="76"/>
      <c r="D2737" s="77"/>
      <c r="E2737" s="78"/>
      <c r="F2737" s="79"/>
      <c r="G2737" s="79"/>
      <c r="H2737" s="80"/>
      <c r="I2737" s="81"/>
      <c r="J2737" s="64"/>
      <c r="K2737" s="70"/>
      <c r="L2737" s="82"/>
      <c r="M2737" s="83"/>
      <c r="N2737" s="84"/>
      <c r="O2737" s="85"/>
      <c r="P2737" s="7">
        <f t="shared" si="428"/>
        <v>2803</v>
      </c>
      <c r="Q2737" s="8"/>
    </row>
    <row r="2738" spans="1:17" s="9" customFormat="1" ht="16.5" thickTop="1" thickBot="1" x14ac:dyDescent="0.3">
      <c r="A2738" s="1"/>
      <c r="B2738" s="75"/>
      <c r="C2738" s="76"/>
      <c r="D2738" s="77"/>
      <c r="E2738" s="78"/>
      <c r="F2738" s="79"/>
      <c r="G2738" s="79"/>
      <c r="H2738" s="80"/>
      <c r="I2738" s="81"/>
      <c r="J2738" s="64"/>
      <c r="K2738" s="70"/>
      <c r="L2738" s="82"/>
      <c r="M2738" s="83"/>
      <c r="N2738" s="84"/>
      <c r="O2738" s="85"/>
      <c r="P2738" s="7">
        <f t="shared" si="428"/>
        <v>2804</v>
      </c>
      <c r="Q2738" s="8"/>
    </row>
    <row r="2739" spans="1:17" s="9" customFormat="1" ht="16.5" thickTop="1" thickBot="1" x14ac:dyDescent="0.3">
      <c r="A2739" s="1"/>
      <c r="B2739" s="75"/>
      <c r="C2739" s="76"/>
      <c r="D2739" s="77"/>
      <c r="E2739" s="78"/>
      <c r="F2739" s="79"/>
      <c r="G2739" s="86"/>
      <c r="H2739" s="80"/>
      <c r="I2739" s="81"/>
      <c r="J2739" s="64"/>
      <c r="K2739" s="87"/>
      <c r="L2739" s="82"/>
      <c r="M2739" s="83"/>
      <c r="N2739" s="84"/>
      <c r="O2739" s="85"/>
      <c r="P2739" s="7">
        <f t="shared" si="428"/>
        <v>2805</v>
      </c>
      <c r="Q2739" s="8"/>
    </row>
    <row r="2740" spans="1:17" s="9" customFormat="1" ht="16.5" thickTop="1" thickBot="1" x14ac:dyDescent="0.3">
      <c r="A2740" s="1"/>
      <c r="B2740" s="75"/>
      <c r="C2740" s="76"/>
      <c r="D2740" s="77"/>
      <c r="E2740" s="78"/>
      <c r="F2740" s="79"/>
      <c r="G2740" s="86"/>
      <c r="H2740" s="80"/>
      <c r="I2740" s="81"/>
      <c r="J2740" s="64"/>
      <c r="K2740" s="87"/>
      <c r="L2740" s="82"/>
      <c r="M2740" s="83"/>
      <c r="N2740" s="84"/>
      <c r="O2740" s="85"/>
      <c r="P2740" s="7">
        <f t="shared" si="428"/>
        <v>2806</v>
      </c>
      <c r="Q2740" s="8"/>
    </row>
    <row r="2741" spans="1:17" s="9" customFormat="1" ht="16.5" thickTop="1" thickBot="1" x14ac:dyDescent="0.3">
      <c r="A2741" s="1"/>
      <c r="B2741" s="75"/>
      <c r="C2741" s="76"/>
      <c r="D2741" s="77"/>
      <c r="E2741" s="78"/>
      <c r="F2741" s="79"/>
      <c r="G2741" s="86"/>
      <c r="H2741" s="80"/>
      <c r="I2741" s="81"/>
      <c r="J2741" s="64"/>
      <c r="K2741" s="87"/>
      <c r="L2741" s="82"/>
      <c r="M2741" s="83"/>
      <c r="N2741" s="84"/>
      <c r="O2741" s="85"/>
      <c r="P2741" s="7">
        <f t="shared" si="428"/>
        <v>2807</v>
      </c>
      <c r="Q2741" s="8"/>
    </row>
    <row r="2742" spans="1:17" s="9" customFormat="1" ht="16.5" thickTop="1" thickBot="1" x14ac:dyDescent="0.3">
      <c r="A2742" s="1"/>
      <c r="B2742" s="75"/>
      <c r="C2742" s="76"/>
      <c r="D2742" s="77"/>
      <c r="E2742" s="78"/>
      <c r="F2742" s="79"/>
      <c r="G2742" s="86"/>
      <c r="H2742" s="80"/>
      <c r="I2742" s="81"/>
      <c r="J2742" s="64"/>
      <c r="K2742" s="87"/>
      <c r="L2742" s="82"/>
      <c r="M2742" s="83"/>
      <c r="N2742" s="84"/>
      <c r="O2742" s="85"/>
      <c r="P2742" s="7">
        <f t="shared" si="428"/>
        <v>2808</v>
      </c>
      <c r="Q2742" s="8"/>
    </row>
    <row r="2743" spans="1:17" s="9" customFormat="1" ht="16.5" thickTop="1" thickBot="1" x14ac:dyDescent="0.3">
      <c r="A2743" s="1"/>
      <c r="B2743" s="75"/>
      <c r="C2743" s="76"/>
      <c r="D2743" s="77"/>
      <c r="E2743" s="78"/>
      <c r="F2743" s="79"/>
      <c r="G2743" s="86"/>
      <c r="H2743" s="80"/>
      <c r="I2743" s="81"/>
      <c r="J2743" s="64"/>
      <c r="K2743" s="87"/>
      <c r="L2743" s="82"/>
      <c r="M2743" s="83"/>
      <c r="N2743" s="84"/>
      <c r="O2743" s="85"/>
      <c r="P2743" s="7">
        <f t="shared" si="428"/>
        <v>2809</v>
      </c>
      <c r="Q2743" s="8"/>
    </row>
    <row r="2744" spans="1:17" s="9" customFormat="1" ht="16.5" thickTop="1" thickBot="1" x14ac:dyDescent="0.3">
      <c r="A2744" s="1"/>
      <c r="B2744" s="75"/>
      <c r="C2744" s="76"/>
      <c r="D2744" s="77"/>
      <c r="E2744" s="78"/>
      <c r="F2744" s="79"/>
      <c r="G2744" s="86"/>
      <c r="H2744" s="80"/>
      <c r="I2744" s="81"/>
      <c r="J2744" s="64"/>
      <c r="K2744" s="87"/>
      <c r="L2744" s="82"/>
      <c r="M2744" s="83"/>
      <c r="N2744" s="84"/>
      <c r="O2744" s="85"/>
      <c r="P2744" s="7">
        <f t="shared" si="428"/>
        <v>2810</v>
      </c>
      <c r="Q2744" s="8"/>
    </row>
    <row r="2745" spans="1:17" s="9" customFormat="1" ht="16.5" thickTop="1" thickBot="1" x14ac:dyDescent="0.3">
      <c r="A2745" s="1"/>
      <c r="B2745" s="75"/>
      <c r="C2745" s="76"/>
      <c r="D2745" s="77"/>
      <c r="E2745" s="78"/>
      <c r="F2745" s="79"/>
      <c r="G2745" s="86"/>
      <c r="H2745" s="80"/>
      <c r="I2745" s="81"/>
      <c r="J2745" s="64"/>
      <c r="K2745" s="87"/>
      <c r="L2745" s="82"/>
      <c r="M2745" s="83"/>
      <c r="N2745" s="84"/>
      <c r="O2745" s="85"/>
      <c r="P2745" s="7">
        <f t="shared" si="428"/>
        <v>2811</v>
      </c>
      <c r="Q2745" s="8"/>
    </row>
    <row r="2746" spans="1:17" s="9" customFormat="1" ht="16.5" thickTop="1" thickBot="1" x14ac:dyDescent="0.3">
      <c r="A2746" s="1"/>
      <c r="B2746" s="88"/>
      <c r="C2746" s="89"/>
      <c r="D2746" s="90"/>
      <c r="E2746" s="91"/>
      <c r="F2746" s="92"/>
      <c r="G2746" s="93"/>
      <c r="H2746" s="94"/>
      <c r="I2746" s="95"/>
      <c r="J2746" s="64"/>
      <c r="K2746" s="96"/>
      <c r="L2746" s="97"/>
      <c r="M2746" s="98"/>
      <c r="N2746" s="99"/>
      <c r="O2746" s="100"/>
      <c r="P2746" s="7">
        <f t="shared" si="428"/>
        <v>2812</v>
      </c>
      <c r="Q2746" s="8"/>
    </row>
    <row r="2747" spans="1:17" s="9" customFormat="1" ht="16.5" thickTop="1" thickBot="1" x14ac:dyDescent="0.3">
      <c r="A2747" s="1"/>
      <c r="B2747" s="101"/>
      <c r="C2747" s="101"/>
      <c r="D2747" s="101"/>
      <c r="E2747" s="101"/>
      <c r="F2747" s="101"/>
      <c r="G2747" s="101"/>
      <c r="H2747" s="102" t="s">
        <v>29</v>
      </c>
      <c r="I2747" s="103">
        <f>SUM(I2734:I2746)</f>
        <v>99.244</v>
      </c>
      <c r="J2747" s="104"/>
      <c r="K2747" s="105">
        <f>SUM(K2734:K2746)</f>
        <v>7.298834175170843E-2</v>
      </c>
      <c r="L2747" s="106"/>
      <c r="M2747" s="107"/>
      <c r="N2747" s="108"/>
      <c r="O2747" s="105">
        <f>SUM(O2734:O2746)</f>
        <v>0</v>
      </c>
      <c r="P2747" s="7">
        <f t="shared" si="428"/>
        <v>2813</v>
      </c>
      <c r="Q2747" s="8"/>
    </row>
    <row r="2748" spans="1:17" s="9" customFormat="1" ht="16.5" customHeight="1" thickTop="1" thickBot="1" x14ac:dyDescent="0.3">
      <c r="A2748" s="1"/>
      <c r="B2748" s="58" t="s">
        <v>30</v>
      </c>
      <c r="C2748" s="109"/>
      <c r="D2748" s="109"/>
      <c r="E2748" s="109"/>
      <c r="F2748" s="109"/>
      <c r="G2748" s="109"/>
      <c r="H2748" s="110"/>
      <c r="I2748" s="111"/>
      <c r="J2748" s="60"/>
      <c r="K2748" s="61" t="s">
        <v>14</v>
      </c>
      <c r="L2748" s="61" t="s">
        <v>15</v>
      </c>
      <c r="M2748" s="61" t="s">
        <v>16</v>
      </c>
      <c r="N2748" s="61" t="s">
        <v>17</v>
      </c>
      <c r="O2748" s="61" t="s">
        <v>18</v>
      </c>
      <c r="P2748" s="7">
        <f t="shared" si="428"/>
        <v>2814</v>
      </c>
      <c r="Q2748" s="8"/>
    </row>
    <row r="2749" spans="1:17" s="9" customFormat="1" ht="22.5" customHeight="1" thickTop="1" thickBot="1" x14ac:dyDescent="0.3">
      <c r="A2749" s="1"/>
      <c r="B2749" s="112" t="s">
        <v>31</v>
      </c>
      <c r="C2749" s="113"/>
      <c r="D2749" s="114"/>
      <c r="E2749" s="115" t="s">
        <v>20</v>
      </c>
      <c r="F2749" s="115" t="s">
        <v>32</v>
      </c>
      <c r="G2749" s="63" t="s">
        <v>33</v>
      </c>
      <c r="H2749" s="116" t="s">
        <v>23</v>
      </c>
      <c r="I2749" s="116" t="s">
        <v>34</v>
      </c>
      <c r="J2749" s="28"/>
      <c r="K2749" s="61"/>
      <c r="L2749" s="61"/>
      <c r="M2749" s="61"/>
      <c r="N2749" s="61"/>
      <c r="O2749" s="61"/>
      <c r="P2749" s="7">
        <f t="shared" si="428"/>
        <v>2815</v>
      </c>
      <c r="Q2749" s="8"/>
    </row>
    <row r="2750" spans="1:17" s="9" customFormat="1" ht="16.5" customHeight="1" thickTop="1" thickBot="1" x14ac:dyDescent="0.3">
      <c r="A2750" s="1" t="s">
        <v>36</v>
      </c>
      <c r="B2750" s="65" t="str">
        <f>INDEX([1]SUELDOS!$B$3:$O$294,MATCH('APUS2 (1001 - 1053)'!A2750,[1]SUELDOS!$B$3:$B$294,0),2)</f>
        <v>MAESTRO ELECTRICO/LINIERO/SUBESTACIONES</v>
      </c>
      <c r="C2750" s="66"/>
      <c r="D2750" s="67"/>
      <c r="E2750" s="68">
        <v>1</v>
      </c>
      <c r="F2750" s="68">
        <f>INDEX([1]SUELDOS!$B$3:$O$294,MATCH('APUS2 (1001 - 1053)'!A2750,[1]SUELDOS!$B$3:$B$294,0),10)</f>
        <v>4.75</v>
      </c>
      <c r="G2750" s="79">
        <f t="shared" ref="G2750:G2752" si="435">+E2750*F2750</f>
        <v>4.75</v>
      </c>
      <c r="H2750" s="69">
        <f>I2730</f>
        <v>2</v>
      </c>
      <c r="I2750" s="81">
        <f t="shared" ref="I2750:I2752" si="436">(G2750*H2750)</f>
        <v>9.5</v>
      </c>
      <c r="J2750" s="64"/>
      <c r="K2750" s="70">
        <f t="shared" ref="K2750:K2752" si="437">((I2750*100%)/$I$2799)</f>
        <v>6.9867120092018675E-3</v>
      </c>
      <c r="L2750" s="117">
        <f>INDEX([1]SUELDOS!$B$3:$O$294,MATCH('APUS2 (1001 - 1053)'!A2750,[1]SUELDOS!$B$3:$B$294,0),11)</f>
        <v>851230012</v>
      </c>
      <c r="M2750" s="118" t="str">
        <f>INDEX([1]SUELDOS!$B$3:$O$294,MATCH('APUS2 (1001 - 1053)'!A2750,[1]SUELDOS!$B$3:$B$294,0),12)</f>
        <v>NP</v>
      </c>
      <c r="N2750" s="119">
        <f>INDEX([1]SUELDOS!$B$3:$O$294,MATCH('APUS2 (1001 - 1053)'!A2750,[1]SUELDOS!$B$3:$B$294,0),13)</f>
        <v>0</v>
      </c>
      <c r="O2750" s="120">
        <f>INDEX([1]SUELDOS!$B$3:$O$294,MATCH('APUS2 (1001 - 1053)'!A2750,[1]SUELDOS!$B$3:$B$294,0),14)</f>
        <v>0</v>
      </c>
      <c r="P2750" s="7">
        <f t="shared" si="428"/>
        <v>2816</v>
      </c>
      <c r="Q2750" s="8">
        <f t="shared" ref="Q2750" si="438">+Q2734</f>
        <v>2799</v>
      </c>
    </row>
    <row r="2751" spans="1:17" s="9" customFormat="1" ht="16.5" customHeight="1" thickTop="1" thickBot="1" x14ac:dyDescent="0.3">
      <c r="A2751" s="1" t="s">
        <v>129</v>
      </c>
      <c r="B2751" s="75" t="str">
        <f>INDEX([1]SUELDOS!$B$3:$O$294,MATCH('APUS2 (1001 - 1053)'!A2751,[1]SUELDOS!$B$3:$B$294,0),2)</f>
        <v>AYUDANTE DE ELECTRICISTA</v>
      </c>
      <c r="C2751" s="76"/>
      <c r="D2751" s="77"/>
      <c r="E2751" s="79">
        <v>2</v>
      </c>
      <c r="F2751" s="79">
        <f>INDEX([1]SUELDOS!$B$3:$O$294,MATCH('APUS2 (1001 - 1053)'!A2751,[1]SUELDOS!$B$3:$B$294,0),10)</f>
        <v>4.2300000000000004</v>
      </c>
      <c r="G2751" s="79">
        <f t="shared" si="435"/>
        <v>8.4600000000000009</v>
      </c>
      <c r="H2751" s="80">
        <f>I2730</f>
        <v>2</v>
      </c>
      <c r="I2751" s="81">
        <f t="shared" si="436"/>
        <v>16.920000000000002</v>
      </c>
      <c r="J2751" s="64"/>
      <c r="K2751" s="70">
        <f t="shared" si="437"/>
        <v>1.2443701810073222E-2</v>
      </c>
      <c r="L2751" s="82">
        <f>INDEX([1]SUELDOS!$B$3:$O$294,MATCH('APUS2 (1001 - 1053)'!A2751,[1]SUELDOS!$B$3:$B$294,0),11)</f>
        <v>851230012</v>
      </c>
      <c r="M2751" s="82" t="str">
        <f>INDEX([1]SUELDOS!$B$3:$O$294,MATCH('APUS2 (1001 - 1053)'!A2751,[1]SUELDOS!$B$3:$B$294,0),12)</f>
        <v>NP</v>
      </c>
      <c r="N2751" s="121">
        <f>INDEX([1]SUELDOS!$B$3:$O$294,MATCH('APUS2 (1001 - 1053)'!A2751,[1]SUELDOS!$B$3:$B$294,0),13)</f>
        <v>0</v>
      </c>
      <c r="O2751" s="85">
        <f>INDEX([1]SUELDOS!$B$3:$O$294,MATCH('APUS2 (1001 - 1053)'!A2751,[1]SUELDOS!$B$3:$B$294,0),14)</f>
        <v>0</v>
      </c>
      <c r="P2751" s="7">
        <f t="shared" si="428"/>
        <v>2817</v>
      </c>
      <c r="Q2751" s="8"/>
    </row>
    <row r="2752" spans="1:17" s="9" customFormat="1" ht="16.5" thickTop="1" thickBot="1" x14ac:dyDescent="0.3">
      <c r="A2752" s="1" t="s">
        <v>38</v>
      </c>
      <c r="B2752" s="75" t="str">
        <f>INDEX([1]SUELDOS!$B$3:$O$294,MATCH('APUS2 (1001 - 1053)'!A2752,[1]SUELDOS!$B$3:$B$294,0),2)</f>
        <v>PEON</v>
      </c>
      <c r="C2752" s="76"/>
      <c r="D2752" s="77"/>
      <c r="E2752" s="79">
        <v>1</v>
      </c>
      <c r="F2752" s="79">
        <f>INDEX([1]SUELDOS!$B$3:$O$294,MATCH('APUS2 (1001 - 1053)'!A2752,[1]SUELDOS!$B$3:$B$294,0),10)</f>
        <v>4.2300000000000004</v>
      </c>
      <c r="G2752" s="79">
        <f t="shared" si="435"/>
        <v>4.2300000000000004</v>
      </c>
      <c r="H2752" s="80">
        <f>I2730</f>
        <v>2</v>
      </c>
      <c r="I2752" s="81">
        <f t="shared" si="436"/>
        <v>8.4600000000000009</v>
      </c>
      <c r="J2752" s="64"/>
      <c r="K2752" s="70">
        <f t="shared" si="437"/>
        <v>6.2218509050366109E-3</v>
      </c>
      <c r="L2752" s="82">
        <f>INDEX([1]SUELDOS!$B$3:$O$294,MATCH('APUS2 (1001 - 1053)'!A2752,[1]SUELDOS!$B$3:$B$294,0),11)</f>
        <v>851230012</v>
      </c>
      <c r="M2752" s="82" t="str">
        <f>INDEX([1]SUELDOS!$B$3:$O$294,MATCH('APUS2 (1001 - 1053)'!A2752,[1]SUELDOS!$B$3:$B$294,0),12)</f>
        <v>NP</v>
      </c>
      <c r="N2752" s="121">
        <f>INDEX([1]SUELDOS!$B$3:$O$294,MATCH('APUS2 (1001 - 1053)'!A2752,[1]SUELDOS!$B$3:$B$294,0),13)</f>
        <v>0</v>
      </c>
      <c r="O2752" s="85">
        <f>INDEX([1]SUELDOS!$B$3:$O$294,MATCH('APUS2 (1001 - 1053)'!A2752,[1]SUELDOS!$B$3:$B$294,0),14)</f>
        <v>0</v>
      </c>
      <c r="P2752" s="7">
        <f t="shared" si="428"/>
        <v>2818</v>
      </c>
      <c r="Q2752" s="8"/>
    </row>
    <row r="2753" spans="1:17" s="9" customFormat="1" ht="16.5" thickTop="1" thickBot="1" x14ac:dyDescent="0.3">
      <c r="A2753" s="1"/>
      <c r="B2753" s="75"/>
      <c r="C2753" s="76"/>
      <c r="D2753" s="77"/>
      <c r="E2753" s="79"/>
      <c r="F2753" s="79"/>
      <c r="G2753" s="79"/>
      <c r="H2753" s="80"/>
      <c r="I2753" s="81"/>
      <c r="J2753" s="64"/>
      <c r="K2753" s="70"/>
      <c r="L2753" s="82"/>
      <c r="M2753" s="82"/>
      <c r="N2753" s="121"/>
      <c r="O2753" s="85"/>
      <c r="P2753" s="7">
        <f t="shared" si="428"/>
        <v>2819</v>
      </c>
      <c r="Q2753" s="8"/>
    </row>
    <row r="2754" spans="1:17" s="9" customFormat="1" ht="16.5" thickTop="1" thickBot="1" x14ac:dyDescent="0.3">
      <c r="A2754" s="1"/>
      <c r="B2754" s="75"/>
      <c r="C2754" s="76"/>
      <c r="D2754" s="77"/>
      <c r="E2754" s="79"/>
      <c r="F2754" s="79"/>
      <c r="G2754" s="79"/>
      <c r="H2754" s="80"/>
      <c r="I2754" s="81"/>
      <c r="J2754" s="64"/>
      <c r="K2754" s="70"/>
      <c r="L2754" s="82"/>
      <c r="M2754" s="82"/>
      <c r="N2754" s="121"/>
      <c r="O2754" s="85"/>
      <c r="P2754" s="7">
        <f t="shared" si="428"/>
        <v>2820</v>
      </c>
      <c r="Q2754" s="8"/>
    </row>
    <row r="2755" spans="1:17" s="9" customFormat="1" ht="16.5" thickTop="1" thickBot="1" x14ac:dyDescent="0.3">
      <c r="A2755" s="1"/>
      <c r="B2755" s="75"/>
      <c r="C2755" s="76"/>
      <c r="D2755" s="77"/>
      <c r="E2755" s="79"/>
      <c r="F2755" s="79"/>
      <c r="G2755" s="79"/>
      <c r="H2755" s="80"/>
      <c r="I2755" s="81"/>
      <c r="J2755" s="64"/>
      <c r="K2755" s="70"/>
      <c r="L2755" s="82"/>
      <c r="M2755" s="82"/>
      <c r="N2755" s="121"/>
      <c r="O2755" s="85"/>
      <c r="P2755" s="7">
        <f t="shared" si="428"/>
        <v>2821</v>
      </c>
      <c r="Q2755" s="8"/>
    </row>
    <row r="2756" spans="1:17" s="9" customFormat="1" ht="16.5" thickTop="1" thickBot="1" x14ac:dyDescent="0.3">
      <c r="A2756" s="1"/>
      <c r="B2756" s="75"/>
      <c r="C2756" s="76"/>
      <c r="D2756" s="77"/>
      <c r="E2756" s="78"/>
      <c r="F2756" s="79"/>
      <c r="G2756" s="79"/>
      <c r="H2756" s="80"/>
      <c r="I2756" s="81"/>
      <c r="J2756" s="64"/>
      <c r="K2756" s="70"/>
      <c r="L2756" s="82"/>
      <c r="M2756" s="82"/>
      <c r="N2756" s="121"/>
      <c r="O2756" s="85"/>
      <c r="P2756" s="7">
        <f t="shared" si="428"/>
        <v>2822</v>
      </c>
      <c r="Q2756" s="8"/>
    </row>
    <row r="2757" spans="1:17" s="9" customFormat="1" ht="16.5" thickTop="1" thickBot="1" x14ac:dyDescent="0.3">
      <c r="A2757" s="1"/>
      <c r="B2757" s="75"/>
      <c r="C2757" s="76"/>
      <c r="D2757" s="77"/>
      <c r="E2757" s="78"/>
      <c r="F2757" s="79"/>
      <c r="G2757" s="79"/>
      <c r="H2757" s="80"/>
      <c r="I2757" s="81"/>
      <c r="J2757" s="64"/>
      <c r="K2757" s="87"/>
      <c r="L2757" s="82"/>
      <c r="M2757" s="82"/>
      <c r="N2757" s="121"/>
      <c r="O2757" s="85"/>
      <c r="P2757" s="7">
        <f t="shared" si="428"/>
        <v>2823</v>
      </c>
      <c r="Q2757" s="8"/>
    </row>
    <row r="2758" spans="1:17" s="9" customFormat="1" ht="16.5" thickTop="1" thickBot="1" x14ac:dyDescent="0.3">
      <c r="A2758" s="1"/>
      <c r="B2758" s="75"/>
      <c r="C2758" s="76"/>
      <c r="D2758" s="77"/>
      <c r="E2758" s="78"/>
      <c r="F2758" s="79"/>
      <c r="G2758" s="79"/>
      <c r="H2758" s="80"/>
      <c r="I2758" s="81"/>
      <c r="J2758" s="64"/>
      <c r="K2758" s="87"/>
      <c r="L2758" s="82"/>
      <c r="M2758" s="82"/>
      <c r="N2758" s="121"/>
      <c r="O2758" s="85"/>
      <c r="P2758" s="7">
        <f t="shared" si="428"/>
        <v>2824</v>
      </c>
      <c r="Q2758" s="8"/>
    </row>
    <row r="2759" spans="1:17" s="9" customFormat="1" ht="16.5" thickTop="1" thickBot="1" x14ac:dyDescent="0.3">
      <c r="A2759" s="1"/>
      <c r="B2759" s="75"/>
      <c r="C2759" s="76"/>
      <c r="D2759" s="77"/>
      <c r="E2759" s="78"/>
      <c r="F2759" s="79"/>
      <c r="G2759" s="79"/>
      <c r="H2759" s="80"/>
      <c r="I2759" s="81"/>
      <c r="J2759" s="64"/>
      <c r="K2759" s="87"/>
      <c r="L2759" s="82"/>
      <c r="M2759" s="82"/>
      <c r="N2759" s="121"/>
      <c r="O2759" s="85"/>
      <c r="P2759" s="7">
        <f t="shared" si="428"/>
        <v>2825</v>
      </c>
      <c r="Q2759" s="8"/>
    </row>
    <row r="2760" spans="1:17" s="9" customFormat="1" ht="16.5" thickTop="1" thickBot="1" x14ac:dyDescent="0.3">
      <c r="A2760" s="1"/>
      <c r="B2760" s="75"/>
      <c r="C2760" s="76"/>
      <c r="D2760" s="77"/>
      <c r="E2760" s="78"/>
      <c r="F2760" s="79"/>
      <c r="G2760" s="79"/>
      <c r="H2760" s="80"/>
      <c r="I2760" s="81"/>
      <c r="J2760" s="64"/>
      <c r="K2760" s="87"/>
      <c r="L2760" s="82"/>
      <c r="M2760" s="82"/>
      <c r="N2760" s="121"/>
      <c r="O2760" s="85"/>
      <c r="P2760" s="7">
        <f t="shared" si="428"/>
        <v>2826</v>
      </c>
      <c r="Q2760" s="8"/>
    </row>
    <row r="2761" spans="1:17" s="9" customFormat="1" ht="16.5" thickTop="1" thickBot="1" x14ac:dyDescent="0.3">
      <c r="A2761" s="1"/>
      <c r="B2761" s="75"/>
      <c r="C2761" s="76"/>
      <c r="D2761" s="77"/>
      <c r="E2761" s="78"/>
      <c r="F2761" s="79"/>
      <c r="G2761" s="79"/>
      <c r="H2761" s="80"/>
      <c r="I2761" s="81"/>
      <c r="J2761" s="64"/>
      <c r="K2761" s="87"/>
      <c r="L2761" s="82"/>
      <c r="M2761" s="82"/>
      <c r="N2761" s="121"/>
      <c r="O2761" s="85"/>
      <c r="P2761" s="7">
        <f t="shared" si="428"/>
        <v>2827</v>
      </c>
      <c r="Q2761" s="8"/>
    </row>
    <row r="2762" spans="1:17" s="9" customFormat="1" ht="16.5" thickTop="1" thickBot="1" x14ac:dyDescent="0.3">
      <c r="A2762" s="1"/>
      <c r="B2762" s="122" t="s">
        <v>26</v>
      </c>
      <c r="C2762" s="123"/>
      <c r="D2762" s="124"/>
      <c r="E2762" s="91" t="s">
        <v>26</v>
      </c>
      <c r="F2762" s="125" t="s">
        <v>26</v>
      </c>
      <c r="G2762" s="126" t="s">
        <v>26</v>
      </c>
      <c r="H2762" s="94" t="s">
        <v>26</v>
      </c>
      <c r="I2762" s="127" t="s">
        <v>26</v>
      </c>
      <c r="J2762" s="64"/>
      <c r="K2762" s="96" t="s">
        <v>26</v>
      </c>
      <c r="L2762" s="97" t="s">
        <v>26</v>
      </c>
      <c r="M2762" s="98" t="s">
        <v>26</v>
      </c>
      <c r="N2762" s="99" t="s">
        <v>26</v>
      </c>
      <c r="O2762" s="100" t="s">
        <v>26</v>
      </c>
      <c r="P2762" s="7">
        <f t="shared" si="428"/>
        <v>2828</v>
      </c>
      <c r="Q2762" s="8"/>
    </row>
    <row r="2763" spans="1:17" s="9" customFormat="1" ht="16.5" thickTop="1" thickBot="1" x14ac:dyDescent="0.3">
      <c r="A2763" s="1"/>
      <c r="B2763" s="101"/>
      <c r="C2763" s="101"/>
      <c r="D2763" s="101"/>
      <c r="E2763" s="101"/>
      <c r="F2763" s="101"/>
      <c r="G2763" s="101"/>
      <c r="H2763" s="128" t="s">
        <v>39</v>
      </c>
      <c r="I2763" s="103">
        <f>SUM(I2750:I2762)</f>
        <v>34.880000000000003</v>
      </c>
      <c r="J2763" s="104"/>
      <c r="K2763" s="105">
        <f>SUM(K2750:K2762)</f>
        <v>2.5652264724311702E-2</v>
      </c>
      <c r="L2763" s="106"/>
      <c r="M2763" s="107"/>
      <c r="N2763" s="108"/>
      <c r="O2763" s="105">
        <f>SUM(O2750:O2762)</f>
        <v>0</v>
      </c>
      <c r="P2763" s="7">
        <f t="shared" si="428"/>
        <v>2829</v>
      </c>
      <c r="Q2763" s="8"/>
    </row>
    <row r="2764" spans="1:17" s="9" customFormat="1" ht="16.5" customHeight="1" thickTop="1" thickBot="1" x14ac:dyDescent="0.3">
      <c r="A2764" s="1"/>
      <c r="B2764" s="58" t="s">
        <v>40</v>
      </c>
      <c r="C2764" s="109"/>
      <c r="D2764" s="109"/>
      <c r="E2764" s="109"/>
      <c r="F2764" s="109"/>
      <c r="G2764" s="109"/>
      <c r="H2764" s="110"/>
      <c r="I2764" s="111"/>
      <c r="J2764" s="60"/>
      <c r="K2764" s="61" t="s">
        <v>14</v>
      </c>
      <c r="L2764" s="61" t="s">
        <v>15</v>
      </c>
      <c r="M2764" s="61" t="s">
        <v>16</v>
      </c>
      <c r="N2764" s="61" t="s">
        <v>17</v>
      </c>
      <c r="O2764" s="61" t="s">
        <v>18</v>
      </c>
      <c r="P2764" s="7">
        <f t="shared" si="428"/>
        <v>2830</v>
      </c>
      <c r="Q2764" s="8"/>
    </row>
    <row r="2765" spans="1:17" s="9" customFormat="1" ht="22.5" thickTop="1" thickBot="1" x14ac:dyDescent="0.3">
      <c r="A2765" s="1"/>
      <c r="B2765" s="112" t="s">
        <v>41</v>
      </c>
      <c r="C2765" s="113"/>
      <c r="D2765" s="113"/>
      <c r="E2765" s="114"/>
      <c r="F2765" s="63" t="s">
        <v>42</v>
      </c>
      <c r="G2765" s="63" t="s">
        <v>20</v>
      </c>
      <c r="H2765" s="63" t="s">
        <v>34</v>
      </c>
      <c r="I2765" s="63" t="s">
        <v>24</v>
      </c>
      <c r="J2765" s="28"/>
      <c r="K2765" s="61"/>
      <c r="L2765" s="61"/>
      <c r="M2765" s="61"/>
      <c r="N2765" s="61"/>
      <c r="O2765" s="61"/>
      <c r="P2765" s="7">
        <f t="shared" si="428"/>
        <v>2831</v>
      </c>
      <c r="Q2765" s="8"/>
    </row>
    <row r="2766" spans="1:17" s="9" customFormat="1" ht="15.75" customHeight="1" thickTop="1" x14ac:dyDescent="0.25">
      <c r="A2766" s="1" t="s">
        <v>133</v>
      </c>
      <c r="B2766" s="129" t="str">
        <f>INDEX('[1]MATERIAL-TRANSPORTE'!$A$3:$K$1016,MATCH('APUS2 (1001 - 1053)'!A2766,'[1]MATERIAL-TRANSPORTE'!$A$3:$A$1016,0),2)</f>
        <v>TELEVISOR SMART TV ANDROID 55"</v>
      </c>
      <c r="C2766" s="130"/>
      <c r="D2766" s="130"/>
      <c r="E2766" s="131"/>
      <c r="F2766" s="132" t="str">
        <f>INDEX('[1]MATERIAL-TRANSPORTE'!$A$3:$K$1016,MATCH('APUS2 (1001 - 1053)'!A2766,'[1]MATERIAL-TRANSPORTE'!$A$3:$A$1016,0),6)</f>
        <v>u</v>
      </c>
      <c r="G2766" s="80">
        <v>1</v>
      </c>
      <c r="H2766" s="80">
        <f>INDEX('[1]MATERIAL-TRANSPORTE'!$A$3:$K$1016,MATCH('APUS2 (1001 - 1053)'!A2766,'[1]MATERIAL-TRANSPORTE'!$A$3:$A$1016,0),7)</f>
        <v>1200</v>
      </c>
      <c r="I2766" s="81">
        <f t="shared" ref="I2766:I2767" si="439">(G2766*H2766)</f>
        <v>1200</v>
      </c>
      <c r="J2766" s="64"/>
      <c r="K2766" s="70">
        <f t="shared" ref="K2766:K2767" si="440">((I2766*100%)/$I$2799)</f>
        <v>0.88253204326760437</v>
      </c>
      <c r="L2766" s="82" t="str">
        <f>INDEX('[1]MATERIAL-TRANSPORTE'!$A$3:$K$1016,MATCH('APUS2 (1001 - 1053)'!A2766,'[1]MATERIAL-TRANSPORTE'!$A$3:$A$1016,0),8)</f>
        <v>473130011</v>
      </c>
      <c r="M2766" s="83" t="str">
        <f>INDEX('[1]MATERIAL-TRANSPORTE'!$A$3:$K$1016,MATCH('APUS2 (1001 - 1053)'!A2766,'[1]MATERIAL-TRANSPORTE'!$A$3:$A$1016,0),9)</f>
        <v>NP</v>
      </c>
      <c r="N2766" s="84">
        <f>INDEX('[1]MATERIAL-TRANSPORTE'!$A$3:$K$1016,MATCH('APUS2 (1001 - 1053)'!A2766,'[1]MATERIAL-TRANSPORTE'!$A$3:$A$1016,0),10)</f>
        <v>0</v>
      </c>
      <c r="O2766" s="85">
        <f>INDEX('[1]MATERIAL-TRANSPORTE'!$A$3:$K$1016,MATCH('APUS2 (1001 - 1053)'!A2766,'[1]MATERIAL-TRANSPORTE'!$A$3:$A$1016,0),11)</f>
        <v>0</v>
      </c>
      <c r="P2766" s="7">
        <f t="shared" si="428"/>
        <v>2832</v>
      </c>
      <c r="Q2766" s="8">
        <f t="shared" ref="Q2766" si="441">+Q2750</f>
        <v>2799</v>
      </c>
    </row>
    <row r="2767" spans="1:17" s="9" customFormat="1" ht="15.75" customHeight="1" x14ac:dyDescent="0.25">
      <c r="A2767" s="1" t="s">
        <v>134</v>
      </c>
      <c r="B2767" s="129" t="str">
        <f>INDEX('[1]MATERIAL-TRANSPORTE'!$A$3:$K$1016,MATCH('APUS2 (1001 - 1053)'!A2767,'[1]MATERIAL-TRANSPORTE'!$A$3:$A$1016,0),2)</f>
        <v>SOPORTE METALICO</v>
      </c>
      <c r="C2767" s="130"/>
      <c r="D2767" s="130"/>
      <c r="E2767" s="131"/>
      <c r="F2767" s="132" t="str">
        <f>INDEX('[1]MATERIAL-TRANSPORTE'!$A$3:$K$1016,MATCH('APUS2 (1001 - 1053)'!A2767,'[1]MATERIAL-TRANSPORTE'!$A$3:$A$1016,0),6)</f>
        <v>u</v>
      </c>
      <c r="G2767" s="80">
        <v>1</v>
      </c>
      <c r="H2767" s="80">
        <f>INDEX('[1]MATERIAL-TRANSPORTE'!$A$3:$K$1016,MATCH('APUS2 (1001 - 1053)'!A2767,'[1]MATERIAL-TRANSPORTE'!$A$3:$A$1016,0),7)</f>
        <v>25.6</v>
      </c>
      <c r="I2767" s="81">
        <f t="shared" si="439"/>
        <v>25.6</v>
      </c>
      <c r="J2767" s="64"/>
      <c r="K2767" s="70">
        <f t="shared" si="440"/>
        <v>1.8827350256375559E-2</v>
      </c>
      <c r="L2767" s="82" t="str">
        <f>INDEX('[1]MATERIAL-TRANSPORTE'!$A$3:$K$1016,MATCH('APUS2 (1001 - 1053)'!A2767,'[1]MATERIAL-TRANSPORTE'!$A$3:$A$1016,0),8)</f>
        <v>4529000122</v>
      </c>
      <c r="M2767" s="83" t="str">
        <f>INDEX('[1]MATERIAL-TRANSPORTE'!$A$3:$K$1016,MATCH('APUS2 (1001 - 1053)'!A2767,'[1]MATERIAL-TRANSPORTE'!$A$3:$A$1016,0),9)</f>
        <v>NP</v>
      </c>
      <c r="N2767" s="84">
        <f>INDEX('[1]MATERIAL-TRANSPORTE'!$A$3:$K$1016,MATCH('APUS2 (1001 - 1053)'!A2767,'[1]MATERIAL-TRANSPORTE'!$A$3:$A$1016,0),10)</f>
        <v>0</v>
      </c>
      <c r="O2767" s="85">
        <f>INDEX('[1]MATERIAL-TRANSPORTE'!$A$3:$K$1016,MATCH('APUS2 (1001 - 1053)'!A2767,'[1]MATERIAL-TRANSPORTE'!$A$3:$A$1016,0),11)</f>
        <v>0</v>
      </c>
      <c r="P2767" s="7">
        <f t="shared" si="428"/>
        <v>2833</v>
      </c>
      <c r="Q2767" s="8"/>
    </row>
    <row r="2768" spans="1:17" s="9" customFormat="1" x14ac:dyDescent="0.25">
      <c r="A2768" s="1"/>
      <c r="B2768" s="129"/>
      <c r="C2768" s="130"/>
      <c r="D2768" s="130"/>
      <c r="E2768" s="131"/>
      <c r="F2768" s="132"/>
      <c r="G2768" s="80"/>
      <c r="H2768" s="80"/>
      <c r="I2768" s="81"/>
      <c r="J2768" s="64"/>
      <c r="K2768" s="87"/>
      <c r="L2768" s="82"/>
      <c r="M2768" s="83"/>
      <c r="N2768" s="84"/>
      <c r="O2768" s="85"/>
      <c r="P2768" s="7">
        <f t="shared" si="428"/>
        <v>2834</v>
      </c>
      <c r="Q2768" s="8"/>
    </row>
    <row r="2769" spans="1:17" s="9" customFormat="1" x14ac:dyDescent="0.25">
      <c r="A2769" s="1"/>
      <c r="B2769" s="129"/>
      <c r="C2769" s="130"/>
      <c r="D2769" s="130"/>
      <c r="E2769" s="131"/>
      <c r="F2769" s="132"/>
      <c r="G2769" s="80"/>
      <c r="H2769" s="80"/>
      <c r="I2769" s="81"/>
      <c r="J2769" s="64"/>
      <c r="K2769" s="87"/>
      <c r="L2769" s="82"/>
      <c r="M2769" s="83"/>
      <c r="N2769" s="84"/>
      <c r="O2769" s="85"/>
      <c r="P2769" s="7">
        <f t="shared" si="428"/>
        <v>2835</v>
      </c>
      <c r="Q2769" s="8"/>
    </row>
    <row r="2770" spans="1:17" s="9" customFormat="1" x14ac:dyDescent="0.25">
      <c r="A2770" s="1"/>
      <c r="B2770" s="129"/>
      <c r="C2770" s="130"/>
      <c r="D2770" s="130"/>
      <c r="E2770" s="131"/>
      <c r="F2770" s="132"/>
      <c r="G2770" s="80"/>
      <c r="H2770" s="80"/>
      <c r="I2770" s="81"/>
      <c r="J2770" s="64"/>
      <c r="K2770" s="87"/>
      <c r="L2770" s="82"/>
      <c r="M2770" s="83"/>
      <c r="N2770" s="84"/>
      <c r="O2770" s="85"/>
      <c r="P2770" s="7">
        <f t="shared" si="428"/>
        <v>2836</v>
      </c>
      <c r="Q2770" s="8"/>
    </row>
    <row r="2771" spans="1:17" s="9" customFormat="1" x14ac:dyDescent="0.25">
      <c r="A2771" s="1"/>
      <c r="B2771" s="129"/>
      <c r="C2771" s="130"/>
      <c r="D2771" s="130"/>
      <c r="E2771" s="131"/>
      <c r="F2771" s="132"/>
      <c r="G2771" s="80"/>
      <c r="H2771" s="80"/>
      <c r="I2771" s="81"/>
      <c r="J2771" s="64"/>
      <c r="K2771" s="87"/>
      <c r="L2771" s="82"/>
      <c r="M2771" s="83"/>
      <c r="N2771" s="84"/>
      <c r="O2771" s="85"/>
      <c r="P2771" s="7">
        <f t="shared" si="428"/>
        <v>2837</v>
      </c>
      <c r="Q2771" s="8"/>
    </row>
    <row r="2772" spans="1:17" s="9" customFormat="1" x14ac:dyDescent="0.25">
      <c r="A2772" s="1"/>
      <c r="B2772" s="129"/>
      <c r="C2772" s="130"/>
      <c r="D2772" s="130"/>
      <c r="E2772" s="131"/>
      <c r="F2772" s="132"/>
      <c r="G2772" s="80"/>
      <c r="H2772" s="80"/>
      <c r="I2772" s="81"/>
      <c r="J2772" s="64"/>
      <c r="K2772" s="87"/>
      <c r="L2772" s="82"/>
      <c r="M2772" s="83"/>
      <c r="N2772" s="84"/>
      <c r="O2772" s="85"/>
      <c r="P2772" s="7">
        <f t="shared" si="428"/>
        <v>2838</v>
      </c>
      <c r="Q2772" s="8"/>
    </row>
    <row r="2773" spans="1:17" s="9" customFormat="1" x14ac:dyDescent="0.25">
      <c r="A2773" s="1"/>
      <c r="B2773" s="129"/>
      <c r="C2773" s="130"/>
      <c r="D2773" s="130"/>
      <c r="E2773" s="131"/>
      <c r="F2773" s="132"/>
      <c r="G2773" s="80"/>
      <c r="H2773" s="80"/>
      <c r="I2773" s="81"/>
      <c r="J2773" s="64"/>
      <c r="K2773" s="87"/>
      <c r="L2773" s="82"/>
      <c r="M2773" s="83"/>
      <c r="N2773" s="84"/>
      <c r="O2773" s="85"/>
      <c r="P2773" s="7">
        <f t="shared" si="428"/>
        <v>2839</v>
      </c>
      <c r="Q2773" s="8"/>
    </row>
    <row r="2774" spans="1:17" s="9" customFormat="1" x14ac:dyDescent="0.25">
      <c r="A2774" s="1"/>
      <c r="B2774" s="129"/>
      <c r="C2774" s="130"/>
      <c r="D2774" s="130"/>
      <c r="E2774" s="131"/>
      <c r="F2774" s="132"/>
      <c r="G2774" s="80"/>
      <c r="H2774" s="80"/>
      <c r="I2774" s="81"/>
      <c r="J2774" s="64"/>
      <c r="K2774" s="87"/>
      <c r="L2774" s="82"/>
      <c r="M2774" s="83"/>
      <c r="N2774" s="84"/>
      <c r="O2774" s="85"/>
      <c r="P2774" s="7">
        <f t="shared" si="428"/>
        <v>2840</v>
      </c>
      <c r="Q2774" s="8"/>
    </row>
    <row r="2775" spans="1:17" s="9" customFormat="1" x14ac:dyDescent="0.25">
      <c r="A2775" s="1"/>
      <c r="B2775" s="129"/>
      <c r="C2775" s="130"/>
      <c r="D2775" s="130"/>
      <c r="E2775" s="131"/>
      <c r="F2775" s="132"/>
      <c r="G2775" s="80"/>
      <c r="H2775" s="80"/>
      <c r="I2775" s="81"/>
      <c r="J2775" s="64"/>
      <c r="K2775" s="87"/>
      <c r="L2775" s="82"/>
      <c r="M2775" s="83"/>
      <c r="N2775" s="84"/>
      <c r="O2775" s="85"/>
      <c r="P2775" s="7">
        <f t="shared" si="428"/>
        <v>2841</v>
      </c>
      <c r="Q2775" s="8"/>
    </row>
    <row r="2776" spans="1:17" s="9" customFormat="1" x14ac:dyDescent="0.25">
      <c r="A2776" s="1"/>
      <c r="B2776" s="129"/>
      <c r="C2776" s="130"/>
      <c r="D2776" s="130"/>
      <c r="E2776" s="131"/>
      <c r="F2776" s="132"/>
      <c r="G2776" s="80"/>
      <c r="H2776" s="80"/>
      <c r="I2776" s="81"/>
      <c r="J2776" s="64"/>
      <c r="K2776" s="87"/>
      <c r="L2776" s="82"/>
      <c r="M2776" s="83"/>
      <c r="N2776" s="84"/>
      <c r="O2776" s="85"/>
      <c r="P2776" s="7">
        <f t="shared" si="428"/>
        <v>2842</v>
      </c>
      <c r="Q2776" s="8"/>
    </row>
    <row r="2777" spans="1:17" s="9" customFormat="1" x14ac:dyDescent="0.25">
      <c r="A2777" s="1"/>
      <c r="B2777" s="129"/>
      <c r="C2777" s="130"/>
      <c r="D2777" s="130"/>
      <c r="E2777" s="131"/>
      <c r="F2777" s="132"/>
      <c r="G2777" s="80"/>
      <c r="H2777" s="80"/>
      <c r="I2777" s="81"/>
      <c r="J2777" s="64"/>
      <c r="K2777" s="87"/>
      <c r="L2777" s="82"/>
      <c r="M2777" s="83"/>
      <c r="N2777" s="84"/>
      <c r="O2777" s="85"/>
      <c r="P2777" s="7">
        <f t="shared" ref="P2777:P2840" si="442">+P2776+1</f>
        <v>2843</v>
      </c>
      <c r="Q2777" s="8"/>
    </row>
    <row r="2778" spans="1:17" s="9" customFormat="1" x14ac:dyDescent="0.25">
      <c r="A2778" s="1"/>
      <c r="B2778" s="129"/>
      <c r="C2778" s="130"/>
      <c r="D2778" s="130"/>
      <c r="E2778" s="131"/>
      <c r="F2778" s="132"/>
      <c r="G2778" s="80"/>
      <c r="H2778" s="80"/>
      <c r="I2778" s="81"/>
      <c r="J2778" s="64"/>
      <c r="K2778" s="87"/>
      <c r="L2778" s="82"/>
      <c r="M2778" s="83"/>
      <c r="N2778" s="84"/>
      <c r="O2778" s="85"/>
      <c r="P2778" s="7">
        <f t="shared" si="442"/>
        <v>2844</v>
      </c>
      <c r="Q2778" s="8"/>
    </row>
    <row r="2779" spans="1:17" s="9" customFormat="1" x14ac:dyDescent="0.25">
      <c r="A2779" s="1"/>
      <c r="B2779" s="129"/>
      <c r="C2779" s="130"/>
      <c r="D2779" s="130"/>
      <c r="E2779" s="131"/>
      <c r="F2779" s="132"/>
      <c r="G2779" s="80"/>
      <c r="H2779" s="80"/>
      <c r="I2779" s="81"/>
      <c r="J2779" s="64"/>
      <c r="K2779" s="87"/>
      <c r="L2779" s="82"/>
      <c r="M2779" s="83"/>
      <c r="N2779" s="84"/>
      <c r="O2779" s="85"/>
      <c r="P2779" s="7">
        <f t="shared" si="442"/>
        <v>2845</v>
      </c>
      <c r="Q2779" s="8"/>
    </row>
    <row r="2780" spans="1:17" s="9" customFormat="1" x14ac:dyDescent="0.25">
      <c r="A2780" s="1"/>
      <c r="B2780" s="129"/>
      <c r="C2780" s="130"/>
      <c r="D2780" s="130"/>
      <c r="E2780" s="131"/>
      <c r="F2780" s="132"/>
      <c r="G2780" s="80"/>
      <c r="H2780" s="80"/>
      <c r="I2780" s="81"/>
      <c r="J2780" s="64"/>
      <c r="K2780" s="87"/>
      <c r="L2780" s="82"/>
      <c r="M2780" s="83"/>
      <c r="N2780" s="84"/>
      <c r="O2780" s="85"/>
      <c r="P2780" s="7">
        <f t="shared" si="442"/>
        <v>2846</v>
      </c>
      <c r="Q2780" s="8"/>
    </row>
    <row r="2781" spans="1:17" s="9" customFormat="1" x14ac:dyDescent="0.25">
      <c r="A2781" s="1"/>
      <c r="B2781" s="129"/>
      <c r="C2781" s="130"/>
      <c r="D2781" s="130"/>
      <c r="E2781" s="131"/>
      <c r="F2781" s="132"/>
      <c r="G2781" s="80"/>
      <c r="H2781" s="80"/>
      <c r="I2781" s="81"/>
      <c r="J2781" s="64"/>
      <c r="K2781" s="87"/>
      <c r="L2781" s="82"/>
      <c r="M2781" s="83"/>
      <c r="N2781" s="84"/>
      <c r="O2781" s="85"/>
      <c r="P2781" s="7">
        <f t="shared" si="442"/>
        <v>2847</v>
      </c>
      <c r="Q2781" s="8"/>
    </row>
    <row r="2782" spans="1:17" s="9" customFormat="1" x14ac:dyDescent="0.25">
      <c r="A2782" s="1"/>
      <c r="B2782" s="129"/>
      <c r="C2782" s="130"/>
      <c r="D2782" s="130"/>
      <c r="E2782" s="131"/>
      <c r="F2782" s="132"/>
      <c r="G2782" s="80"/>
      <c r="H2782" s="80"/>
      <c r="I2782" s="81"/>
      <c r="J2782" s="64"/>
      <c r="K2782" s="87"/>
      <c r="L2782" s="82"/>
      <c r="M2782" s="83"/>
      <c r="N2782" s="84"/>
      <c r="O2782" s="85"/>
      <c r="P2782" s="7">
        <f t="shared" si="442"/>
        <v>2848</v>
      </c>
      <c r="Q2782" s="8"/>
    </row>
    <row r="2783" spans="1:17" s="9" customFormat="1" x14ac:dyDescent="0.25">
      <c r="A2783" s="1"/>
      <c r="B2783" s="129" t="s">
        <v>26</v>
      </c>
      <c r="C2783" s="130"/>
      <c r="D2783" s="130"/>
      <c r="E2783" s="131"/>
      <c r="F2783" s="132" t="s">
        <v>26</v>
      </c>
      <c r="G2783" s="80" t="s">
        <v>26</v>
      </c>
      <c r="H2783" s="80" t="s">
        <v>26</v>
      </c>
      <c r="I2783" s="81" t="s">
        <v>26</v>
      </c>
      <c r="J2783" s="64"/>
      <c r="K2783" s="87" t="s">
        <v>26</v>
      </c>
      <c r="L2783" s="82" t="s">
        <v>26</v>
      </c>
      <c r="M2783" s="83" t="s">
        <v>26</v>
      </c>
      <c r="N2783" s="84" t="s">
        <v>26</v>
      </c>
      <c r="O2783" s="85" t="s">
        <v>26</v>
      </c>
      <c r="P2783" s="7">
        <f t="shared" si="442"/>
        <v>2849</v>
      </c>
      <c r="Q2783" s="8"/>
    </row>
    <row r="2784" spans="1:17" s="9" customFormat="1" x14ac:dyDescent="0.25">
      <c r="A2784" s="1"/>
      <c r="B2784" s="129" t="s">
        <v>26</v>
      </c>
      <c r="C2784" s="130"/>
      <c r="D2784" s="130"/>
      <c r="E2784" s="131"/>
      <c r="F2784" s="132" t="s">
        <v>26</v>
      </c>
      <c r="G2784" s="80" t="s">
        <v>26</v>
      </c>
      <c r="H2784" s="80" t="s">
        <v>26</v>
      </c>
      <c r="I2784" s="81" t="s">
        <v>26</v>
      </c>
      <c r="J2784" s="64"/>
      <c r="K2784" s="87" t="s">
        <v>26</v>
      </c>
      <c r="L2784" s="82" t="s">
        <v>26</v>
      </c>
      <c r="M2784" s="83" t="s">
        <v>26</v>
      </c>
      <c r="N2784" s="84" t="s">
        <v>26</v>
      </c>
      <c r="O2784" s="85" t="s">
        <v>26</v>
      </c>
      <c r="P2784" s="7">
        <f t="shared" si="442"/>
        <v>2850</v>
      </c>
      <c r="Q2784" s="8"/>
    </row>
    <row r="2785" spans="1:17" s="9" customFormat="1" x14ac:dyDescent="0.25">
      <c r="A2785" s="1"/>
      <c r="B2785" s="129" t="s">
        <v>26</v>
      </c>
      <c r="C2785" s="130"/>
      <c r="D2785" s="130"/>
      <c r="E2785" s="131"/>
      <c r="F2785" s="132" t="s">
        <v>26</v>
      </c>
      <c r="G2785" s="80" t="s">
        <v>26</v>
      </c>
      <c r="H2785" s="80" t="s">
        <v>26</v>
      </c>
      <c r="I2785" s="81" t="s">
        <v>26</v>
      </c>
      <c r="J2785" s="64"/>
      <c r="K2785" s="87" t="s">
        <v>26</v>
      </c>
      <c r="L2785" s="82" t="s">
        <v>26</v>
      </c>
      <c r="M2785" s="83" t="s">
        <v>26</v>
      </c>
      <c r="N2785" s="84" t="s">
        <v>26</v>
      </c>
      <c r="O2785" s="85" t="s">
        <v>26</v>
      </c>
      <c r="P2785" s="7">
        <f t="shared" si="442"/>
        <v>2851</v>
      </c>
      <c r="Q2785" s="8"/>
    </row>
    <row r="2786" spans="1:17" s="9" customFormat="1" x14ac:dyDescent="0.25">
      <c r="A2786" s="1"/>
      <c r="B2786" s="129" t="s">
        <v>26</v>
      </c>
      <c r="C2786" s="130"/>
      <c r="D2786" s="130"/>
      <c r="E2786" s="131"/>
      <c r="F2786" s="132" t="s">
        <v>26</v>
      </c>
      <c r="G2786" s="80" t="s">
        <v>26</v>
      </c>
      <c r="H2786" s="80" t="s">
        <v>26</v>
      </c>
      <c r="I2786" s="81" t="s">
        <v>26</v>
      </c>
      <c r="J2786" s="64"/>
      <c r="K2786" s="87" t="s">
        <v>26</v>
      </c>
      <c r="L2786" s="82" t="s">
        <v>26</v>
      </c>
      <c r="M2786" s="83" t="s">
        <v>26</v>
      </c>
      <c r="N2786" s="84" t="s">
        <v>26</v>
      </c>
      <c r="O2786" s="85" t="s">
        <v>26</v>
      </c>
      <c r="P2786" s="7">
        <f t="shared" si="442"/>
        <v>2852</v>
      </c>
      <c r="Q2786" s="8"/>
    </row>
    <row r="2787" spans="1:17" s="9" customFormat="1" x14ac:dyDescent="0.25">
      <c r="A2787" s="1"/>
      <c r="B2787" s="129" t="s">
        <v>26</v>
      </c>
      <c r="C2787" s="130"/>
      <c r="D2787" s="130"/>
      <c r="E2787" s="131"/>
      <c r="F2787" s="132" t="s">
        <v>26</v>
      </c>
      <c r="G2787" s="80" t="s">
        <v>26</v>
      </c>
      <c r="H2787" s="80" t="s">
        <v>26</v>
      </c>
      <c r="I2787" s="81" t="s">
        <v>26</v>
      </c>
      <c r="J2787" s="64"/>
      <c r="K2787" s="87" t="s">
        <v>26</v>
      </c>
      <c r="L2787" s="82" t="s">
        <v>26</v>
      </c>
      <c r="M2787" s="83" t="s">
        <v>26</v>
      </c>
      <c r="N2787" s="84" t="s">
        <v>26</v>
      </c>
      <c r="O2787" s="85" t="s">
        <v>26</v>
      </c>
      <c r="P2787" s="7">
        <f t="shared" si="442"/>
        <v>2853</v>
      </c>
      <c r="Q2787" s="8"/>
    </row>
    <row r="2788" spans="1:17" s="9" customFormat="1" x14ac:dyDescent="0.25">
      <c r="A2788" s="1"/>
      <c r="B2788" s="129" t="s">
        <v>26</v>
      </c>
      <c r="C2788" s="130"/>
      <c r="D2788" s="130"/>
      <c r="E2788" s="131"/>
      <c r="F2788" s="132" t="s">
        <v>26</v>
      </c>
      <c r="G2788" s="80" t="s">
        <v>26</v>
      </c>
      <c r="H2788" s="80" t="s">
        <v>26</v>
      </c>
      <c r="I2788" s="81" t="s">
        <v>26</v>
      </c>
      <c r="J2788" s="64"/>
      <c r="K2788" s="87" t="s">
        <v>26</v>
      </c>
      <c r="L2788" s="82" t="s">
        <v>26</v>
      </c>
      <c r="M2788" s="83" t="s">
        <v>26</v>
      </c>
      <c r="N2788" s="84" t="s">
        <v>26</v>
      </c>
      <c r="O2788" s="85" t="s">
        <v>26</v>
      </c>
      <c r="P2788" s="7">
        <f t="shared" si="442"/>
        <v>2854</v>
      </c>
      <c r="Q2788" s="8"/>
    </row>
    <row r="2789" spans="1:17" s="9" customFormat="1" x14ac:dyDescent="0.25">
      <c r="A2789" s="1"/>
      <c r="B2789" s="129" t="s">
        <v>26</v>
      </c>
      <c r="C2789" s="130"/>
      <c r="D2789" s="130"/>
      <c r="E2789" s="131"/>
      <c r="F2789" s="132" t="s">
        <v>26</v>
      </c>
      <c r="G2789" s="80" t="s">
        <v>26</v>
      </c>
      <c r="H2789" s="80" t="s">
        <v>26</v>
      </c>
      <c r="I2789" s="81" t="s">
        <v>26</v>
      </c>
      <c r="J2789" s="64"/>
      <c r="K2789" s="87" t="s">
        <v>26</v>
      </c>
      <c r="L2789" s="82" t="s">
        <v>26</v>
      </c>
      <c r="M2789" s="83" t="s">
        <v>26</v>
      </c>
      <c r="N2789" s="84" t="s">
        <v>26</v>
      </c>
      <c r="O2789" s="85" t="s">
        <v>26</v>
      </c>
      <c r="P2789" s="7">
        <f t="shared" si="442"/>
        <v>2855</v>
      </c>
      <c r="Q2789" s="8"/>
    </row>
    <row r="2790" spans="1:17" s="9" customFormat="1" x14ac:dyDescent="0.25">
      <c r="A2790" s="1"/>
      <c r="B2790" s="129" t="s">
        <v>26</v>
      </c>
      <c r="C2790" s="130"/>
      <c r="D2790" s="130"/>
      <c r="E2790" s="131"/>
      <c r="F2790" s="132" t="s">
        <v>26</v>
      </c>
      <c r="G2790" s="80" t="s">
        <v>26</v>
      </c>
      <c r="H2790" s="80" t="s">
        <v>26</v>
      </c>
      <c r="I2790" s="81" t="s">
        <v>26</v>
      </c>
      <c r="J2790" s="64"/>
      <c r="K2790" s="87" t="s">
        <v>26</v>
      </c>
      <c r="L2790" s="82" t="s">
        <v>26</v>
      </c>
      <c r="M2790" s="83" t="s">
        <v>26</v>
      </c>
      <c r="N2790" s="84" t="s">
        <v>26</v>
      </c>
      <c r="O2790" s="85" t="s">
        <v>26</v>
      </c>
      <c r="P2790" s="7">
        <f t="shared" si="442"/>
        <v>2856</v>
      </c>
      <c r="Q2790" s="8"/>
    </row>
    <row r="2791" spans="1:17" s="9" customFormat="1" ht="15.75" thickBot="1" x14ac:dyDescent="0.3">
      <c r="A2791" s="1"/>
      <c r="B2791" s="122" t="s">
        <v>26</v>
      </c>
      <c r="C2791" s="123"/>
      <c r="D2791" s="123"/>
      <c r="E2791" s="124"/>
      <c r="F2791" s="133" t="s">
        <v>26</v>
      </c>
      <c r="G2791" s="94" t="s">
        <v>26</v>
      </c>
      <c r="H2791" s="94" t="s">
        <v>26</v>
      </c>
      <c r="I2791" s="95" t="s">
        <v>26</v>
      </c>
      <c r="J2791" s="64"/>
      <c r="K2791" s="96" t="s">
        <v>26</v>
      </c>
      <c r="L2791" s="97" t="s">
        <v>26</v>
      </c>
      <c r="M2791" s="98" t="s">
        <v>26</v>
      </c>
      <c r="N2791" s="99" t="s">
        <v>26</v>
      </c>
      <c r="O2791" s="100" t="s">
        <v>26</v>
      </c>
      <c r="P2791" s="7">
        <f t="shared" si="442"/>
        <v>2857</v>
      </c>
      <c r="Q2791" s="8"/>
    </row>
    <row r="2792" spans="1:17" s="9" customFormat="1" ht="16.5" thickTop="1" thickBot="1" x14ac:dyDescent="0.3">
      <c r="A2792" s="1"/>
      <c r="B2792" s="101"/>
      <c r="C2792" s="101"/>
      <c r="D2792" s="101"/>
      <c r="E2792" s="101"/>
      <c r="F2792" s="101"/>
      <c r="G2792" s="101"/>
      <c r="H2792" s="128" t="s">
        <v>50</v>
      </c>
      <c r="I2792" s="103">
        <f>SUM(I2766:I2791)</f>
        <v>1225.5999999999999</v>
      </c>
      <c r="J2792" s="104"/>
      <c r="K2792" s="105">
        <f>SUM(K2766:K2791)</f>
        <v>0.90135939352397998</v>
      </c>
      <c r="L2792" s="106"/>
      <c r="M2792" s="107"/>
      <c r="N2792" s="108"/>
      <c r="O2792" s="105">
        <f>SUM(O2766:O2791)</f>
        <v>0</v>
      </c>
      <c r="P2792" s="7">
        <f t="shared" si="442"/>
        <v>2858</v>
      </c>
      <c r="Q2792" s="8"/>
    </row>
    <row r="2793" spans="1:17" s="9" customFormat="1" ht="16.5" customHeight="1" thickTop="1" thickBot="1" x14ac:dyDescent="0.3">
      <c r="A2793" s="1"/>
      <c r="B2793" s="58" t="s">
        <v>51</v>
      </c>
      <c r="C2793" s="109"/>
      <c r="D2793" s="109"/>
      <c r="E2793" s="109"/>
      <c r="F2793" s="109"/>
      <c r="G2793" s="109"/>
      <c r="H2793" s="110"/>
      <c r="I2793" s="111"/>
      <c r="J2793" s="60"/>
      <c r="K2793" s="134" t="s">
        <v>14</v>
      </c>
      <c r="L2793" s="61" t="s">
        <v>15</v>
      </c>
      <c r="M2793" s="61" t="s">
        <v>16</v>
      </c>
      <c r="N2793" s="61" t="s">
        <v>17</v>
      </c>
      <c r="O2793" s="61" t="s">
        <v>18</v>
      </c>
      <c r="P2793" s="7">
        <f t="shared" si="442"/>
        <v>2859</v>
      </c>
      <c r="Q2793" s="8"/>
    </row>
    <row r="2794" spans="1:17" s="9" customFormat="1" ht="22.5" customHeight="1" thickTop="1" thickBot="1" x14ac:dyDescent="0.3">
      <c r="A2794" s="1"/>
      <c r="B2794" s="112" t="s">
        <v>52</v>
      </c>
      <c r="C2794" s="113"/>
      <c r="D2794" s="113"/>
      <c r="E2794" s="114"/>
      <c r="F2794" s="115" t="s">
        <v>42</v>
      </c>
      <c r="G2794" s="63" t="s">
        <v>20</v>
      </c>
      <c r="H2794" s="63" t="s">
        <v>34</v>
      </c>
      <c r="I2794" s="63" t="s">
        <v>34</v>
      </c>
      <c r="J2794" s="28"/>
      <c r="K2794" s="135"/>
      <c r="L2794" s="61"/>
      <c r="M2794" s="61"/>
      <c r="N2794" s="61"/>
      <c r="O2794" s="61"/>
      <c r="P2794" s="7">
        <f t="shared" si="442"/>
        <v>2860</v>
      </c>
      <c r="Q2794" s="8"/>
    </row>
    <row r="2795" spans="1:17" s="9" customFormat="1" ht="15.75" thickTop="1" x14ac:dyDescent="0.25">
      <c r="A2795" s="1"/>
      <c r="B2795" s="136"/>
      <c r="C2795" s="137"/>
      <c r="D2795" s="137"/>
      <c r="E2795" s="138"/>
      <c r="F2795" s="139"/>
      <c r="G2795" s="69"/>
      <c r="H2795" s="69"/>
      <c r="I2795" s="81"/>
      <c r="J2795" s="64"/>
      <c r="K2795" s="70"/>
      <c r="L2795" s="117"/>
      <c r="M2795" s="118"/>
      <c r="N2795" s="119"/>
      <c r="O2795" s="120"/>
      <c r="P2795" s="7">
        <f t="shared" si="442"/>
        <v>2861</v>
      </c>
      <c r="Q2795" s="8">
        <f t="shared" ref="Q2795" si="443">+Q2766</f>
        <v>2799</v>
      </c>
    </row>
    <row r="2796" spans="1:17" s="9" customFormat="1" ht="15.75" thickBot="1" x14ac:dyDescent="0.3">
      <c r="A2796" s="1"/>
      <c r="B2796" s="140" t="s">
        <v>26</v>
      </c>
      <c r="C2796" s="141"/>
      <c r="D2796" s="141"/>
      <c r="E2796" s="142"/>
      <c r="F2796" s="143">
        <v>0</v>
      </c>
      <c r="G2796" s="144" t="s">
        <v>26</v>
      </c>
      <c r="H2796" s="143">
        <v>0</v>
      </c>
      <c r="I2796" s="143">
        <v>0</v>
      </c>
      <c r="J2796" s="64"/>
      <c r="K2796" s="145" t="s">
        <v>26</v>
      </c>
      <c r="L2796" s="146" t="s">
        <v>26</v>
      </c>
      <c r="M2796" s="147" t="s">
        <v>26</v>
      </c>
      <c r="N2796" s="143">
        <v>0</v>
      </c>
      <c r="O2796" s="143">
        <v>0</v>
      </c>
      <c r="P2796" s="7">
        <f t="shared" si="442"/>
        <v>2862</v>
      </c>
      <c r="Q2796" s="8"/>
    </row>
    <row r="2797" spans="1:17" s="9" customFormat="1" ht="16.5" thickTop="1" thickBot="1" x14ac:dyDescent="0.3">
      <c r="A2797" s="1"/>
      <c r="B2797" s="101"/>
      <c r="C2797" s="101"/>
      <c r="D2797" s="101"/>
      <c r="E2797" s="101"/>
      <c r="F2797" s="101"/>
      <c r="G2797" s="101"/>
      <c r="H2797" s="128" t="s">
        <v>53</v>
      </c>
      <c r="I2797" s="103">
        <f>SUM(I2795:I2796)</f>
        <v>0</v>
      </c>
      <c r="J2797" s="28"/>
      <c r="K2797" s="148">
        <f>SUM(K2795:K2796)</f>
        <v>0</v>
      </c>
      <c r="L2797" s="149"/>
      <c r="M2797" s="150"/>
      <c r="N2797" s="151"/>
      <c r="O2797" s="148">
        <f>SUM(O2795:O2796)</f>
        <v>0</v>
      </c>
      <c r="P2797" s="7">
        <f t="shared" si="442"/>
        <v>2863</v>
      </c>
      <c r="Q2797" s="8"/>
    </row>
    <row r="2798" spans="1:17" s="9" customFormat="1" ht="16.5" thickTop="1" thickBot="1" x14ac:dyDescent="0.3">
      <c r="A2798" s="1"/>
      <c r="B2798" s="28"/>
      <c r="C2798" s="28"/>
      <c r="D2798" s="28"/>
      <c r="E2798" s="152"/>
      <c r="F2798" s="152"/>
      <c r="G2798" s="152"/>
      <c r="H2798" s="153"/>
      <c r="I2798" s="154"/>
      <c r="J2798" s="28"/>
      <c r="K2798" s="155"/>
      <c r="L2798" s="156"/>
      <c r="M2798" s="156"/>
      <c r="N2798" s="156"/>
      <c r="O2798" s="157"/>
      <c r="P2798" s="7">
        <f t="shared" si="442"/>
        <v>2864</v>
      </c>
      <c r="Q2798" s="8"/>
    </row>
    <row r="2799" spans="1:17" s="9" customFormat="1" ht="16.5" customHeight="1" thickTop="1" thickBot="1" x14ac:dyDescent="0.3">
      <c r="A2799" s="1"/>
      <c r="B2799" s="28"/>
      <c r="C2799" s="28"/>
      <c r="D2799" s="158"/>
      <c r="E2799" s="159" t="s">
        <v>54</v>
      </c>
      <c r="F2799" s="159"/>
      <c r="G2799" s="159"/>
      <c r="H2799" s="159"/>
      <c r="I2799" s="160">
        <f>I2747+I2763+I2792+I2797</f>
        <v>1359.7239999999999</v>
      </c>
      <c r="J2799" s="28"/>
      <c r="K2799" s="161"/>
      <c r="L2799" s="162"/>
      <c r="M2799" s="162"/>
      <c r="N2799" s="162"/>
      <c r="O2799" s="163"/>
      <c r="P2799" s="7">
        <f t="shared" si="442"/>
        <v>2865</v>
      </c>
      <c r="Q2799" s="8"/>
    </row>
    <row r="2800" spans="1:17" s="9" customFormat="1" ht="16.5" thickTop="1" thickBot="1" x14ac:dyDescent="0.3">
      <c r="A2800" s="1"/>
      <c r="B2800" s="28"/>
      <c r="C2800" s="28"/>
      <c r="D2800" s="158"/>
      <c r="E2800" s="164" t="s">
        <v>55</v>
      </c>
      <c r="F2800" s="164"/>
      <c r="G2800" s="164"/>
      <c r="H2800" s="165">
        <v>0.2</v>
      </c>
      <c r="I2800" s="166">
        <f>(I2799*H2800)</f>
        <v>271.94479999999999</v>
      </c>
      <c r="J2800" s="28"/>
      <c r="K2800" s="167"/>
      <c r="L2800" s="168"/>
      <c r="M2800" s="168"/>
      <c r="N2800" s="168"/>
      <c r="O2800" s="169"/>
      <c r="P2800" s="7">
        <f t="shared" si="442"/>
        <v>2866</v>
      </c>
      <c r="Q2800" s="8"/>
    </row>
    <row r="2801" spans="1:17" s="9" customFormat="1" ht="16.5" thickTop="1" thickBot="1" x14ac:dyDescent="0.3">
      <c r="A2801" s="1"/>
      <c r="B2801" s="28"/>
      <c r="C2801" s="28"/>
      <c r="D2801" s="158"/>
      <c r="E2801" s="170" t="s">
        <v>56</v>
      </c>
      <c r="F2801" s="170"/>
      <c r="G2801" s="170"/>
      <c r="H2801" s="171">
        <v>0</v>
      </c>
      <c r="I2801" s="166">
        <v>0</v>
      </c>
      <c r="J2801" s="28"/>
      <c r="K2801" s="172">
        <f>+K2747+K2763+K2792+K2797</f>
        <v>1</v>
      </c>
      <c r="L2801" s="173"/>
      <c r="M2801" s="174"/>
      <c r="N2801" s="175"/>
      <c r="O2801" s="172">
        <f>+O2747+O2763+O2792+O2797</f>
        <v>0</v>
      </c>
      <c r="P2801" s="7">
        <f t="shared" si="442"/>
        <v>2867</v>
      </c>
      <c r="Q2801" s="8"/>
    </row>
    <row r="2802" spans="1:17" s="9" customFormat="1" ht="16.5" thickTop="1" thickBot="1" x14ac:dyDescent="0.3">
      <c r="A2802" s="1"/>
      <c r="B2802" s="28" t="s">
        <v>27</v>
      </c>
      <c r="C2802" s="28"/>
      <c r="D2802" s="158"/>
      <c r="E2802" s="170" t="s">
        <v>57</v>
      </c>
      <c r="F2802" s="170"/>
      <c r="G2802" s="170"/>
      <c r="H2802" s="170"/>
      <c r="I2802" s="166">
        <f>+I2799+I2800</f>
        <v>1631.6687999999999</v>
      </c>
      <c r="J2802" s="28"/>
      <c r="K2802" s="176" t="s">
        <v>58</v>
      </c>
      <c r="L2802" s="177"/>
      <c r="M2802" s="178"/>
      <c r="N2802" s="179"/>
      <c r="O2802" s="176" t="s">
        <v>59</v>
      </c>
      <c r="P2802" s="7">
        <f t="shared" si="442"/>
        <v>2868</v>
      </c>
      <c r="Q2802" s="8"/>
    </row>
    <row r="2803" spans="1:17" s="9" customFormat="1" ht="16.5" thickTop="1" thickBot="1" x14ac:dyDescent="0.3">
      <c r="A2803" s="1"/>
      <c r="B2803" s="28" t="s">
        <v>27</v>
      </c>
      <c r="C2803" s="28"/>
      <c r="D2803" s="158"/>
      <c r="E2803" s="180" t="s">
        <v>60</v>
      </c>
      <c r="F2803" s="181"/>
      <c r="G2803" s="181"/>
      <c r="H2803" s="182"/>
      <c r="I2803" s="183">
        <f>ROUND(I2802,2)</f>
        <v>1631.67</v>
      </c>
      <c r="J2803" s="152"/>
      <c r="K2803" s="184"/>
      <c r="L2803" s="185"/>
      <c r="M2803" s="184"/>
      <c r="N2803" s="185"/>
      <c r="O2803" s="185"/>
      <c r="P2803" s="7">
        <f t="shared" si="442"/>
        <v>2869</v>
      </c>
      <c r="Q2803" s="8"/>
    </row>
    <row r="2804" spans="1:17" s="9" customFormat="1" ht="15.75" thickTop="1" x14ac:dyDescent="0.25">
      <c r="A2804" s="1"/>
      <c r="B2804" s="5"/>
      <c r="C2804" s="5"/>
      <c r="D2804" s="28"/>
      <c r="E2804" s="101"/>
      <c r="F2804" s="101"/>
      <c r="G2804" s="101"/>
      <c r="H2804" s="186"/>
      <c r="I2804" s="101"/>
      <c r="J2804" s="28"/>
      <c r="K2804" s="14"/>
      <c r="L2804" s="15"/>
      <c r="M2804" s="14"/>
      <c r="N2804" s="15"/>
      <c r="O2804" s="15"/>
      <c r="P2804" s="7">
        <f t="shared" si="442"/>
        <v>2870</v>
      </c>
      <c r="Q2804" s="8"/>
    </row>
    <row r="2805" spans="1:17" s="9" customFormat="1" x14ac:dyDescent="0.25">
      <c r="A2805" s="1"/>
      <c r="B2805" s="5"/>
      <c r="C2805" s="5"/>
      <c r="D2805" s="28"/>
      <c r="E2805" s="101"/>
      <c r="F2805" s="101"/>
      <c r="G2805" s="101"/>
      <c r="H2805" s="186"/>
      <c r="I2805" s="101"/>
      <c r="J2805" s="28"/>
      <c r="K2805" s="14"/>
      <c r="L2805" s="15"/>
      <c r="M2805" s="14"/>
      <c r="N2805" s="15"/>
      <c r="O2805" s="15"/>
      <c r="P2805" s="7">
        <f t="shared" si="442"/>
        <v>2871</v>
      </c>
      <c r="Q2805" s="8"/>
    </row>
    <row r="2806" spans="1:17" s="9" customFormat="1" ht="15.75" thickBot="1" x14ac:dyDescent="0.3">
      <c r="A2806" s="1"/>
      <c r="B2806" s="2"/>
      <c r="C2806" s="2"/>
      <c r="D2806" s="2"/>
      <c r="E2806" s="2"/>
      <c r="F2806" s="2"/>
      <c r="G2806" s="2"/>
      <c r="H2806" s="3"/>
      <c r="I2806" s="4"/>
      <c r="J2806" s="5"/>
      <c r="K2806" s="6"/>
      <c r="L2806" s="6"/>
      <c r="M2806" s="6"/>
      <c r="N2806" s="6"/>
      <c r="O2806" s="6"/>
      <c r="P2806" s="7"/>
      <c r="Q2806" s="8"/>
    </row>
    <row r="2807" spans="1:17" s="9" customFormat="1" ht="16.5" thickTop="1" thickBot="1" x14ac:dyDescent="0.3">
      <c r="A2807" s="1"/>
      <c r="B2807" s="10" t="s">
        <v>0</v>
      </c>
      <c r="C2807" s="11" t="str">
        <f>'[1]PRESUPUESTO REFERENCIAL'!$B$6</f>
        <v>CONSTRUCCIÓN DEL MALECÓN EN LA PARROQUIA URBANA SATÉLITE LA AURORA</v>
      </c>
      <c r="D2807" s="12"/>
      <c r="E2807" s="12"/>
      <c r="F2807" s="12"/>
      <c r="G2807" s="12"/>
      <c r="H2807" s="12"/>
      <c r="I2807" s="13"/>
      <c r="J2807" s="5"/>
      <c r="K2807" s="14"/>
      <c r="L2807" s="14"/>
      <c r="M2807" s="14"/>
      <c r="N2807" s="14"/>
      <c r="O2807" s="15"/>
      <c r="P2807" s="7"/>
      <c r="Q2807" s="8"/>
    </row>
    <row r="2808" spans="1:17" s="9" customFormat="1" ht="15.75" thickTop="1" x14ac:dyDescent="0.25">
      <c r="A2808" s="1"/>
      <c r="B2808" s="16" t="s">
        <v>1</v>
      </c>
      <c r="C2808" s="17"/>
      <c r="D2808" s="17"/>
      <c r="E2808" s="17"/>
      <c r="F2808" s="17"/>
      <c r="G2808" s="17"/>
      <c r="H2808" s="17"/>
      <c r="I2808" s="18"/>
      <c r="J2808" s="5"/>
      <c r="K2808" s="14"/>
      <c r="L2808" s="14"/>
      <c r="M2808" s="14"/>
      <c r="N2808" s="14"/>
      <c r="O2808" s="15"/>
      <c r="P2808" s="7"/>
      <c r="Q2808" s="8"/>
    </row>
    <row r="2809" spans="1:17" s="9" customFormat="1" x14ac:dyDescent="0.25">
      <c r="A2809" s="1"/>
      <c r="B2809" s="5"/>
      <c r="C2809" s="5"/>
      <c r="D2809" s="5"/>
      <c r="E2809" s="5"/>
      <c r="F2809" s="5"/>
      <c r="G2809" s="19"/>
      <c r="H2809" s="19"/>
      <c r="I2809" s="19"/>
      <c r="J2809" s="5"/>
      <c r="K2809" s="14"/>
      <c r="L2809" s="14"/>
      <c r="M2809" s="14"/>
      <c r="N2809" s="14"/>
      <c r="O2809" s="15"/>
      <c r="P2809" s="7"/>
      <c r="Q2809" s="8"/>
    </row>
    <row r="2810" spans="1:17" s="9" customFormat="1" x14ac:dyDescent="0.25">
      <c r="A2810" s="1"/>
      <c r="B2810" s="5"/>
      <c r="C2810" s="20" t="s">
        <v>2</v>
      </c>
      <c r="D2810" s="21" t="s">
        <v>3</v>
      </c>
      <c r="E2810" s="22"/>
      <c r="F2810" s="22"/>
      <c r="G2810" s="19"/>
      <c r="H2810" s="19"/>
      <c r="I2810" s="19"/>
      <c r="J2810" s="5"/>
      <c r="K2810" s="14"/>
      <c r="L2810" s="14"/>
      <c r="M2810" s="14"/>
      <c r="N2810" s="14"/>
      <c r="O2810" s="15"/>
      <c r="P2810" s="7"/>
      <c r="Q2810" s="8"/>
    </row>
    <row r="2811" spans="1:17" s="9" customFormat="1" x14ac:dyDescent="0.25">
      <c r="A2811" s="1"/>
      <c r="B2811" s="5"/>
      <c r="C2811" s="20" t="s">
        <v>4</v>
      </c>
      <c r="D2811" s="21" t="s">
        <v>5</v>
      </c>
      <c r="E2811" s="5"/>
      <c r="F2811" s="5"/>
      <c r="G2811" s="19"/>
      <c r="H2811" s="19"/>
      <c r="I2811" s="19"/>
      <c r="J2811" s="5"/>
      <c r="K2811" s="14"/>
      <c r="L2811" s="14"/>
      <c r="M2811" s="14"/>
      <c r="N2811" s="14"/>
      <c r="O2811" s="15"/>
      <c r="P2811" s="7"/>
      <c r="Q2811" s="8"/>
    </row>
    <row r="2812" spans="1:17" s="9" customFormat="1" x14ac:dyDescent="0.25">
      <c r="A2812" s="1"/>
      <c r="B2812" s="23"/>
      <c r="C2812" s="2"/>
      <c r="D2812" s="24"/>
      <c r="E2812" s="2"/>
      <c r="F2812" s="2"/>
      <c r="G2812" s="19"/>
      <c r="H2812" s="19"/>
      <c r="I2812" s="19"/>
      <c r="J2812" s="5"/>
      <c r="K2812" s="14"/>
      <c r="L2812" s="14"/>
      <c r="M2812" s="14"/>
      <c r="N2812" s="14"/>
      <c r="O2812" s="15"/>
      <c r="P2812" s="7"/>
      <c r="Q2812" s="8"/>
    </row>
    <row r="2813" spans="1:17" s="9" customFormat="1" ht="15.75" thickBot="1" x14ac:dyDescent="0.3">
      <c r="A2813" s="1"/>
      <c r="B2813" s="25" t="s">
        <v>6</v>
      </c>
      <c r="C2813" s="26"/>
      <c r="D2813" s="26"/>
      <c r="E2813" s="26"/>
      <c r="F2813" s="26"/>
      <c r="G2813" s="26"/>
      <c r="H2813" s="26"/>
      <c r="I2813" s="27"/>
      <c r="J2813" s="28"/>
      <c r="K2813" s="29"/>
      <c r="L2813" s="30"/>
      <c r="M2813" s="30"/>
      <c r="N2813" s="30"/>
      <c r="O2813" s="31"/>
      <c r="P2813" s="7"/>
      <c r="Q2813" s="8"/>
    </row>
    <row r="2814" spans="1:17" s="9" customFormat="1" ht="15.75" customHeight="1" thickTop="1" x14ac:dyDescent="0.25">
      <c r="A2814" s="1"/>
      <c r="B2814" s="32"/>
      <c r="C2814" s="33"/>
      <c r="D2814" s="34"/>
      <c r="E2814" s="34"/>
      <c r="F2814" s="34"/>
      <c r="G2814" s="34"/>
      <c r="H2814" s="35"/>
      <c r="I2814" s="36" t="s">
        <v>7</v>
      </c>
      <c r="J2814" s="37"/>
      <c r="K2814" s="38" t="s">
        <v>8</v>
      </c>
      <c r="L2814" s="39"/>
      <c r="M2814" s="39"/>
      <c r="N2814" s="39"/>
      <c r="O2814" s="40"/>
      <c r="P2814" s="7"/>
      <c r="Q2814" s="8"/>
    </row>
    <row r="2815" spans="1:17" s="9" customFormat="1" x14ac:dyDescent="0.25">
      <c r="A2815" s="1"/>
      <c r="B2815" s="41" t="s">
        <v>9</v>
      </c>
      <c r="C2815" s="42">
        <f>+'[1]PRESUPUESTO REFERENCIAL'!B1157</f>
        <v>1034</v>
      </c>
      <c r="D2815" s="43"/>
      <c r="E2815" s="41" t="s">
        <v>10</v>
      </c>
      <c r="F2815" s="44" t="str">
        <f>+'[1]PRESUPUESTO REFERENCIAL'!D1157</f>
        <v>u</v>
      </c>
      <c r="G2815" s="45"/>
      <c r="H2815" s="46" t="s">
        <v>11</v>
      </c>
      <c r="I2815" s="47">
        <v>3</v>
      </c>
      <c r="J2815" s="37"/>
      <c r="K2815" s="48"/>
      <c r="L2815" s="49"/>
      <c r="M2815" s="49"/>
      <c r="N2815" s="49"/>
      <c r="O2815" s="50"/>
      <c r="P2815" s="7"/>
      <c r="Q2815" s="8"/>
    </row>
    <row r="2816" spans="1:17" s="9" customFormat="1" ht="15.75" thickBot="1" x14ac:dyDescent="0.3">
      <c r="A2816" s="1"/>
      <c r="B2816" s="51" t="s">
        <v>12</v>
      </c>
      <c r="C2816" s="52" t="str">
        <f>+'[1]PRESUPUESTO REFERENCIAL'!C1157</f>
        <v>PUNTO DE CONEXION DE RED</v>
      </c>
      <c r="D2816" s="53"/>
      <c r="E2816" s="53"/>
      <c r="F2816" s="53"/>
      <c r="G2816" s="53"/>
      <c r="H2816" s="53"/>
      <c r="I2816" s="54"/>
      <c r="J2816" s="28"/>
      <c r="K2816" s="55"/>
      <c r="L2816" s="56"/>
      <c r="M2816" s="56"/>
      <c r="N2816" s="56"/>
      <c r="O2816" s="57"/>
      <c r="P2816" s="7"/>
      <c r="Q2816" s="8"/>
    </row>
    <row r="2817" spans="1:17" s="9" customFormat="1" ht="16.5" customHeight="1" thickTop="1" thickBot="1" x14ac:dyDescent="0.3">
      <c r="A2817" s="1"/>
      <c r="B2817" s="58" t="s">
        <v>13</v>
      </c>
      <c r="C2817" s="59"/>
      <c r="D2817" s="59"/>
      <c r="E2817" s="59"/>
      <c r="F2817" s="59"/>
      <c r="G2817" s="59"/>
      <c r="H2817" s="59"/>
      <c r="I2817" s="59"/>
      <c r="J2817" s="60"/>
      <c r="K2817" s="61" t="s">
        <v>14</v>
      </c>
      <c r="L2817" s="61" t="s">
        <v>15</v>
      </c>
      <c r="M2817" s="61" t="s">
        <v>16</v>
      </c>
      <c r="N2817" s="61" t="s">
        <v>17</v>
      </c>
      <c r="O2817" s="61" t="s">
        <v>18</v>
      </c>
      <c r="P2817" s="7"/>
      <c r="Q2817" s="8"/>
    </row>
    <row r="2818" spans="1:17" s="9" customFormat="1" ht="22.5" thickTop="1" thickBot="1" x14ac:dyDescent="0.3">
      <c r="A2818" s="1"/>
      <c r="B2818" s="62" t="s">
        <v>19</v>
      </c>
      <c r="C2818" s="62"/>
      <c r="D2818" s="62"/>
      <c r="E2818" s="63" t="s">
        <v>20</v>
      </c>
      <c r="F2818" s="63" t="s">
        <v>21</v>
      </c>
      <c r="G2818" s="63" t="s">
        <v>22</v>
      </c>
      <c r="H2818" s="63" t="s">
        <v>23</v>
      </c>
      <c r="I2818" s="63" t="s">
        <v>24</v>
      </c>
      <c r="J2818" s="64"/>
      <c r="K2818" s="61"/>
      <c r="L2818" s="61"/>
      <c r="M2818" s="61"/>
      <c r="N2818" s="61"/>
      <c r="O2818" s="61"/>
      <c r="P2818" s="7">
        <f t="shared" ref="P2818" si="444">ROW(A2819)+65</f>
        <v>2884</v>
      </c>
      <c r="Q2818" s="8"/>
    </row>
    <row r="2819" spans="1:17" s="9" customFormat="1" ht="16.5" customHeight="1" thickTop="1" thickBot="1" x14ac:dyDescent="0.3">
      <c r="A2819" s="1" t="s">
        <v>25</v>
      </c>
      <c r="B2819" s="65" t="str">
        <f>INDEX([1]EQUIPOS!$A$3:$I$326,MATCH('APUS2 (1001 - 1053)'!A2819,[1]EQUIPOS!$A$3:$A$326,0),2)</f>
        <v>HERRAMIENTA MENOR (5% MO)</v>
      </c>
      <c r="C2819" s="66"/>
      <c r="D2819" s="67"/>
      <c r="E2819" s="68" t="s">
        <v>26</v>
      </c>
      <c r="F2819" s="68">
        <v>0.05</v>
      </c>
      <c r="G2819" s="68" t="s">
        <v>27</v>
      </c>
      <c r="H2819" s="68" t="s">
        <v>26</v>
      </c>
      <c r="I2819" s="69">
        <f>(I2848*5%)</f>
        <v>1.9890000000000001</v>
      </c>
      <c r="J2819" s="64"/>
      <c r="K2819" s="70">
        <f>((I2819*100%)/$I$2884)</f>
        <v>1.6018490927687264E-2</v>
      </c>
      <c r="L2819" s="71">
        <f>INDEX([1]EQUIPOS!$A$3:$I$326,MATCH('APUS2 (1001 - 1053)'!A2819,[1]EQUIPOS!$A$3:$A$326,0),6)</f>
        <v>4292100117</v>
      </c>
      <c r="M2819" s="72" t="str">
        <f>INDEX([1]EQUIPOS!$A$3:$I$326,MATCH('APUS2 (1001 - 1053)'!A2819,[1]EQUIPOS!$A$3:$A$326,0),7)</f>
        <v>NP</v>
      </c>
      <c r="N2819" s="73">
        <f>INDEX([1]EQUIPOS!$A$3:$I$326,MATCH('APUS2 (1001 - 1053)'!A2819,[1]EQUIPOS!$A$3:$A$326,0),8)</f>
        <v>0</v>
      </c>
      <c r="O2819" s="74">
        <f>INDEX([1]EQUIPOS!$A$3:$I$326,MATCH('APUS2 (1001 - 1053)'!A2819,[1]EQUIPOS!$A$3:$A$326,0),9)</f>
        <v>0</v>
      </c>
      <c r="P2819" s="7">
        <f t="shared" ref="P2819:P2820" si="445">+P2818+1</f>
        <v>2885</v>
      </c>
      <c r="Q2819" s="8">
        <f t="shared" ref="Q2819" si="446">IF($A2819=0," ",$P2818)</f>
        <v>2884</v>
      </c>
    </row>
    <row r="2820" spans="1:17" s="9" customFormat="1" ht="16.5" customHeight="1" thickTop="1" thickBot="1" x14ac:dyDescent="0.3">
      <c r="A2820" s="1" t="s">
        <v>75</v>
      </c>
      <c r="B2820" s="75" t="str">
        <f>INDEX([1]EQUIPOS!$A$3:$I$326,MATCH('APUS2 (1001 - 1053)'!A2820,[1]EQUIPOS!$A$3:$A$326,0),2)</f>
        <v>HERRAMIENTA ESPECIAL</v>
      </c>
      <c r="C2820" s="76"/>
      <c r="D2820" s="77"/>
      <c r="E2820" s="78">
        <v>1</v>
      </c>
      <c r="F2820" s="79">
        <f>INDEX([1]EQUIPOS!$A$3:$I$326,MATCH('APUS2 (1001 - 1053)'!A2820,[1]EQUIPOS!$A$3:$A$326,0),5)</f>
        <v>0.3</v>
      </c>
      <c r="G2820" s="79">
        <f>+E2820*F2820</f>
        <v>0.3</v>
      </c>
      <c r="H2820" s="80">
        <f>I2815</f>
        <v>3</v>
      </c>
      <c r="I2820" s="81">
        <f>(G2820*H2820)</f>
        <v>0.89999999999999991</v>
      </c>
      <c r="J2820" s="64"/>
      <c r="K2820" s="70">
        <f t="shared" ref="K2820:K2821" si="447">((I2820*100%)/$I$2884)</f>
        <v>7.2481859401299824E-3</v>
      </c>
      <c r="L2820" s="82">
        <f>INDEX([1]EQUIPOS!$A$3:$I$326,MATCH('APUS2 (1001 - 1053)'!A2820,[1]EQUIPOS!$A$3:$A$326,0),6)</f>
        <v>4299217233</v>
      </c>
      <c r="M2820" s="83" t="str">
        <f>INDEX([1]EQUIPOS!$A$3:$I$326,MATCH('APUS2 (1001 - 1053)'!A2820,[1]EQUIPOS!$A$3:$A$326,0),7)</f>
        <v>NP</v>
      </c>
      <c r="N2820" s="84">
        <f>INDEX([1]EQUIPOS!$A$3:$I$326,MATCH('APUS2 (1001 - 1053)'!A2820,[1]EQUIPOS!$A$3:$A$326,0),8)</f>
        <v>0</v>
      </c>
      <c r="O2820" s="85">
        <f>INDEX([1]EQUIPOS!$A$3:$I$326,MATCH('APUS2 (1001 - 1053)'!A2820,[1]EQUIPOS!$A$3:$A$326,0),9)</f>
        <v>0</v>
      </c>
      <c r="P2820" s="7">
        <f t="shared" si="445"/>
        <v>2886</v>
      </c>
      <c r="Q2820" s="8">
        <f t="shared" ref="Q2820" si="448">+$Q2819</f>
        <v>2884</v>
      </c>
    </row>
    <row r="2821" spans="1:17" s="9" customFormat="1" ht="16.5" thickTop="1" thickBot="1" x14ac:dyDescent="0.3">
      <c r="A2821" s="1" t="s">
        <v>76</v>
      </c>
      <c r="B2821" s="75" t="str">
        <f>INDEX([1]EQUIPOS!$A$3:$I$326,MATCH('APUS2 (1001 - 1053)'!A2821,[1]EQUIPOS!$A$3:$A$326,0),2)</f>
        <v>EQUIPO DE PROTECCION PERSONAL</v>
      </c>
      <c r="C2821" s="76"/>
      <c r="D2821" s="77"/>
      <c r="E2821" s="78">
        <v>1</v>
      </c>
      <c r="F2821" s="79">
        <f>INDEX([1]EQUIPOS!$A$3:$I$326,MATCH('APUS2 (1001 - 1053)'!A2821,[1]EQUIPOS!$A$3:$A$326,0),5)</f>
        <v>0.5</v>
      </c>
      <c r="G2821" s="79">
        <f t="shared" ref="G2821" si="449">+E2821*F2821</f>
        <v>0.5</v>
      </c>
      <c r="H2821" s="80">
        <f>I2815</f>
        <v>3</v>
      </c>
      <c r="I2821" s="81">
        <f>(G2821*H2821)</f>
        <v>1.5</v>
      </c>
      <c r="J2821" s="64"/>
      <c r="K2821" s="70">
        <f t="shared" si="447"/>
        <v>1.208030990021664E-2</v>
      </c>
      <c r="L2821" s="82">
        <f>INDEX([1]EQUIPOS!$A$3:$I$326,MATCH('APUS2 (1001 - 1053)'!A2821,[1]EQUIPOS!$A$3:$A$326,0),6)</f>
        <v>4817001110</v>
      </c>
      <c r="M2821" s="83" t="str">
        <f>INDEX([1]EQUIPOS!$A$3:$I$326,MATCH('APUS2 (1001 - 1053)'!A2821,[1]EQUIPOS!$A$3:$A$326,0),7)</f>
        <v>NP</v>
      </c>
      <c r="N2821" s="84">
        <f>INDEX([1]EQUIPOS!$A$3:$I$326,MATCH('APUS2 (1001 - 1053)'!A2821,[1]EQUIPOS!$A$3:$A$326,0),8)</f>
        <v>0</v>
      </c>
      <c r="O2821" s="85">
        <f>INDEX([1]EQUIPOS!$A$3:$I$326,MATCH('APUS2 (1001 - 1053)'!A2821,[1]EQUIPOS!$A$3:$A$326,0),9)</f>
        <v>0</v>
      </c>
      <c r="P2821" s="7">
        <f t="shared" si="442"/>
        <v>2887</v>
      </c>
      <c r="Q2821" s="8"/>
    </row>
    <row r="2822" spans="1:17" s="9" customFormat="1" ht="16.5" thickTop="1" thickBot="1" x14ac:dyDescent="0.3">
      <c r="A2822" s="1"/>
      <c r="B2822" s="75"/>
      <c r="C2822" s="76"/>
      <c r="D2822" s="77"/>
      <c r="E2822" s="78"/>
      <c r="F2822" s="79"/>
      <c r="G2822" s="79"/>
      <c r="H2822" s="80"/>
      <c r="I2822" s="81"/>
      <c r="J2822" s="64"/>
      <c r="K2822" s="70"/>
      <c r="L2822" s="82"/>
      <c r="M2822" s="83"/>
      <c r="N2822" s="84"/>
      <c r="O2822" s="85"/>
      <c r="P2822" s="7">
        <f t="shared" si="442"/>
        <v>2888</v>
      </c>
      <c r="Q2822" s="8"/>
    </row>
    <row r="2823" spans="1:17" s="9" customFormat="1" ht="16.5" thickTop="1" thickBot="1" x14ac:dyDescent="0.3">
      <c r="A2823" s="1"/>
      <c r="B2823" s="75"/>
      <c r="C2823" s="76"/>
      <c r="D2823" s="77"/>
      <c r="E2823" s="78"/>
      <c r="F2823" s="79"/>
      <c r="G2823" s="79"/>
      <c r="H2823" s="80"/>
      <c r="I2823" s="81"/>
      <c r="J2823" s="64"/>
      <c r="K2823" s="70"/>
      <c r="L2823" s="82"/>
      <c r="M2823" s="83"/>
      <c r="N2823" s="84"/>
      <c r="O2823" s="85"/>
      <c r="P2823" s="7">
        <f t="shared" si="442"/>
        <v>2889</v>
      </c>
      <c r="Q2823" s="8"/>
    </row>
    <row r="2824" spans="1:17" s="9" customFormat="1" ht="16.5" thickTop="1" thickBot="1" x14ac:dyDescent="0.3">
      <c r="A2824" s="1"/>
      <c r="B2824" s="75"/>
      <c r="C2824" s="76"/>
      <c r="D2824" s="77"/>
      <c r="E2824" s="78"/>
      <c r="F2824" s="79"/>
      <c r="G2824" s="86"/>
      <c r="H2824" s="80"/>
      <c r="I2824" s="81"/>
      <c r="J2824" s="64"/>
      <c r="K2824" s="87"/>
      <c r="L2824" s="82"/>
      <c r="M2824" s="83"/>
      <c r="N2824" s="84"/>
      <c r="O2824" s="85"/>
      <c r="P2824" s="7">
        <f t="shared" si="442"/>
        <v>2890</v>
      </c>
      <c r="Q2824" s="8"/>
    </row>
    <row r="2825" spans="1:17" s="9" customFormat="1" ht="16.5" thickTop="1" thickBot="1" x14ac:dyDescent="0.3">
      <c r="A2825" s="1"/>
      <c r="B2825" s="75"/>
      <c r="C2825" s="76"/>
      <c r="D2825" s="77"/>
      <c r="E2825" s="78"/>
      <c r="F2825" s="79"/>
      <c r="G2825" s="86"/>
      <c r="H2825" s="80"/>
      <c r="I2825" s="81"/>
      <c r="J2825" s="64"/>
      <c r="K2825" s="87"/>
      <c r="L2825" s="82"/>
      <c r="M2825" s="83"/>
      <c r="N2825" s="84"/>
      <c r="O2825" s="85"/>
      <c r="P2825" s="7">
        <f t="shared" si="442"/>
        <v>2891</v>
      </c>
      <c r="Q2825" s="8"/>
    </row>
    <row r="2826" spans="1:17" s="9" customFormat="1" ht="16.5" thickTop="1" thickBot="1" x14ac:dyDescent="0.3">
      <c r="A2826" s="1"/>
      <c r="B2826" s="75"/>
      <c r="C2826" s="76"/>
      <c r="D2826" s="77"/>
      <c r="E2826" s="78"/>
      <c r="F2826" s="79"/>
      <c r="G2826" s="86"/>
      <c r="H2826" s="80"/>
      <c r="I2826" s="81"/>
      <c r="J2826" s="64"/>
      <c r="K2826" s="87"/>
      <c r="L2826" s="82"/>
      <c r="M2826" s="83"/>
      <c r="N2826" s="84"/>
      <c r="O2826" s="85"/>
      <c r="P2826" s="7">
        <f t="shared" si="442"/>
        <v>2892</v>
      </c>
      <c r="Q2826" s="8"/>
    </row>
    <row r="2827" spans="1:17" s="9" customFormat="1" ht="16.5" thickTop="1" thickBot="1" x14ac:dyDescent="0.3">
      <c r="A2827" s="1"/>
      <c r="B2827" s="75"/>
      <c r="C2827" s="76"/>
      <c r="D2827" s="77"/>
      <c r="E2827" s="78"/>
      <c r="F2827" s="79"/>
      <c r="G2827" s="86"/>
      <c r="H2827" s="80"/>
      <c r="I2827" s="81"/>
      <c r="J2827" s="64"/>
      <c r="K2827" s="87"/>
      <c r="L2827" s="82"/>
      <c r="M2827" s="83"/>
      <c r="N2827" s="84"/>
      <c r="O2827" s="85"/>
      <c r="P2827" s="7">
        <f t="shared" si="442"/>
        <v>2893</v>
      </c>
      <c r="Q2827" s="8"/>
    </row>
    <row r="2828" spans="1:17" s="9" customFormat="1" ht="16.5" thickTop="1" thickBot="1" x14ac:dyDescent="0.3">
      <c r="A2828" s="1"/>
      <c r="B2828" s="75"/>
      <c r="C2828" s="76"/>
      <c r="D2828" s="77"/>
      <c r="E2828" s="78"/>
      <c r="F2828" s="79"/>
      <c r="G2828" s="86"/>
      <c r="H2828" s="80"/>
      <c r="I2828" s="81"/>
      <c r="J2828" s="64"/>
      <c r="K2828" s="87"/>
      <c r="L2828" s="82"/>
      <c r="M2828" s="83"/>
      <c r="N2828" s="84"/>
      <c r="O2828" s="85"/>
      <c r="P2828" s="7">
        <f t="shared" si="442"/>
        <v>2894</v>
      </c>
      <c r="Q2828" s="8"/>
    </row>
    <row r="2829" spans="1:17" s="9" customFormat="1" ht="16.5" thickTop="1" thickBot="1" x14ac:dyDescent="0.3">
      <c r="A2829" s="1"/>
      <c r="B2829" s="75"/>
      <c r="C2829" s="76"/>
      <c r="D2829" s="77"/>
      <c r="E2829" s="78"/>
      <c r="F2829" s="79"/>
      <c r="G2829" s="86"/>
      <c r="H2829" s="80"/>
      <c r="I2829" s="81"/>
      <c r="J2829" s="64"/>
      <c r="K2829" s="87"/>
      <c r="L2829" s="82"/>
      <c r="M2829" s="83"/>
      <c r="N2829" s="84"/>
      <c r="O2829" s="85"/>
      <c r="P2829" s="7">
        <f t="shared" si="442"/>
        <v>2895</v>
      </c>
      <c r="Q2829" s="8"/>
    </row>
    <row r="2830" spans="1:17" s="9" customFormat="1" ht="16.5" thickTop="1" thickBot="1" x14ac:dyDescent="0.3">
      <c r="A2830" s="1"/>
      <c r="B2830" s="75"/>
      <c r="C2830" s="76"/>
      <c r="D2830" s="77"/>
      <c r="E2830" s="78"/>
      <c r="F2830" s="79"/>
      <c r="G2830" s="86"/>
      <c r="H2830" s="80"/>
      <c r="I2830" s="81"/>
      <c r="J2830" s="64"/>
      <c r="K2830" s="87"/>
      <c r="L2830" s="82"/>
      <c r="M2830" s="83"/>
      <c r="N2830" s="84"/>
      <c r="O2830" s="85"/>
      <c r="P2830" s="7">
        <f t="shared" si="442"/>
        <v>2896</v>
      </c>
      <c r="Q2830" s="8"/>
    </row>
    <row r="2831" spans="1:17" s="9" customFormat="1" ht="16.5" thickTop="1" thickBot="1" x14ac:dyDescent="0.3">
      <c r="A2831" s="1"/>
      <c r="B2831" s="88"/>
      <c r="C2831" s="89"/>
      <c r="D2831" s="90"/>
      <c r="E2831" s="91"/>
      <c r="F2831" s="92"/>
      <c r="G2831" s="93"/>
      <c r="H2831" s="94"/>
      <c r="I2831" s="95"/>
      <c r="J2831" s="64"/>
      <c r="K2831" s="96"/>
      <c r="L2831" s="97"/>
      <c r="M2831" s="98"/>
      <c r="N2831" s="99"/>
      <c r="O2831" s="100"/>
      <c r="P2831" s="7">
        <f t="shared" si="442"/>
        <v>2897</v>
      </c>
      <c r="Q2831" s="8"/>
    </row>
    <row r="2832" spans="1:17" s="9" customFormat="1" ht="16.5" thickTop="1" thickBot="1" x14ac:dyDescent="0.3">
      <c r="A2832" s="1"/>
      <c r="B2832" s="101"/>
      <c r="C2832" s="101"/>
      <c r="D2832" s="101"/>
      <c r="E2832" s="101"/>
      <c r="F2832" s="101"/>
      <c r="G2832" s="101"/>
      <c r="H2832" s="102" t="s">
        <v>29</v>
      </c>
      <c r="I2832" s="103">
        <f>SUM(I2819:I2831)</f>
        <v>4.3890000000000002</v>
      </c>
      <c r="J2832" s="104"/>
      <c r="K2832" s="105">
        <f>SUM(K2819:K2831)</f>
        <v>3.5346986768033883E-2</v>
      </c>
      <c r="L2832" s="106"/>
      <c r="M2832" s="107"/>
      <c r="N2832" s="108"/>
      <c r="O2832" s="105">
        <f>SUM(O2819:O2831)</f>
        <v>0</v>
      </c>
      <c r="P2832" s="7">
        <f t="shared" si="442"/>
        <v>2898</v>
      </c>
      <c r="Q2832" s="8"/>
    </row>
    <row r="2833" spans="1:17" s="9" customFormat="1" ht="16.5" customHeight="1" thickTop="1" thickBot="1" x14ac:dyDescent="0.3">
      <c r="A2833" s="1"/>
      <c r="B2833" s="58" t="s">
        <v>30</v>
      </c>
      <c r="C2833" s="109"/>
      <c r="D2833" s="109"/>
      <c r="E2833" s="109"/>
      <c r="F2833" s="109"/>
      <c r="G2833" s="109"/>
      <c r="H2833" s="110"/>
      <c r="I2833" s="111"/>
      <c r="J2833" s="60"/>
      <c r="K2833" s="61" t="s">
        <v>14</v>
      </c>
      <c r="L2833" s="61" t="s">
        <v>15</v>
      </c>
      <c r="M2833" s="61" t="s">
        <v>16</v>
      </c>
      <c r="N2833" s="61" t="s">
        <v>17</v>
      </c>
      <c r="O2833" s="61" t="s">
        <v>18</v>
      </c>
      <c r="P2833" s="7">
        <f t="shared" si="442"/>
        <v>2899</v>
      </c>
      <c r="Q2833" s="8"/>
    </row>
    <row r="2834" spans="1:17" s="9" customFormat="1" ht="22.5" customHeight="1" thickTop="1" thickBot="1" x14ac:dyDescent="0.3">
      <c r="A2834" s="1"/>
      <c r="B2834" s="112" t="s">
        <v>31</v>
      </c>
      <c r="C2834" s="113"/>
      <c r="D2834" s="114"/>
      <c r="E2834" s="115" t="s">
        <v>20</v>
      </c>
      <c r="F2834" s="115" t="s">
        <v>32</v>
      </c>
      <c r="G2834" s="63" t="s">
        <v>33</v>
      </c>
      <c r="H2834" s="116" t="s">
        <v>23</v>
      </c>
      <c r="I2834" s="116" t="s">
        <v>34</v>
      </c>
      <c r="J2834" s="28"/>
      <c r="K2834" s="61"/>
      <c r="L2834" s="61"/>
      <c r="M2834" s="61"/>
      <c r="N2834" s="61"/>
      <c r="O2834" s="61"/>
      <c r="P2834" s="7">
        <f t="shared" si="442"/>
        <v>2900</v>
      </c>
      <c r="Q2834" s="8"/>
    </row>
    <row r="2835" spans="1:17" s="9" customFormat="1" ht="16.5" customHeight="1" thickTop="1" thickBot="1" x14ac:dyDescent="0.3">
      <c r="A2835" s="1" t="s">
        <v>38</v>
      </c>
      <c r="B2835" s="65" t="str">
        <f>INDEX([1]SUELDOS!$B$3:$O$294,MATCH('APUS2 (1001 - 1053)'!A2835,[1]SUELDOS!$B$3:$B$294,0),2)</f>
        <v>PEON</v>
      </c>
      <c r="C2835" s="66"/>
      <c r="D2835" s="67"/>
      <c r="E2835" s="68">
        <v>1</v>
      </c>
      <c r="F2835" s="68">
        <f>INDEX([1]SUELDOS!$B$3:$O$294,MATCH('APUS2 (1001 - 1053)'!A2835,[1]SUELDOS!$B$3:$B$294,0),10)</f>
        <v>4.2300000000000004</v>
      </c>
      <c r="G2835" s="79">
        <f t="shared" ref="G2835:G2837" si="450">+E2835*F2835</f>
        <v>4.2300000000000004</v>
      </c>
      <c r="H2835" s="69">
        <f>I2815</f>
        <v>3</v>
      </c>
      <c r="I2835" s="81">
        <f t="shared" ref="I2835:I2837" si="451">(G2835*H2835)</f>
        <v>12.690000000000001</v>
      </c>
      <c r="J2835" s="64"/>
      <c r="K2835" s="70">
        <f t="shared" ref="K2835:K2837" si="452">((I2835*100%)/$I$2884)</f>
        <v>0.10219942175583278</v>
      </c>
      <c r="L2835" s="117">
        <f>INDEX([1]SUELDOS!$B$3:$O$294,MATCH('APUS2 (1001 - 1053)'!A2835,[1]SUELDOS!$B$3:$B$294,0),11)</f>
        <v>851230012</v>
      </c>
      <c r="M2835" s="118" t="str">
        <f>INDEX([1]SUELDOS!$B$3:$O$294,MATCH('APUS2 (1001 - 1053)'!A2835,[1]SUELDOS!$B$3:$B$294,0),12)</f>
        <v>NP</v>
      </c>
      <c r="N2835" s="119">
        <f>INDEX([1]SUELDOS!$B$3:$O$294,MATCH('APUS2 (1001 - 1053)'!A2835,[1]SUELDOS!$B$3:$B$294,0),13)</f>
        <v>0</v>
      </c>
      <c r="O2835" s="120">
        <f>INDEX([1]SUELDOS!$B$3:$O$294,MATCH('APUS2 (1001 - 1053)'!A2835,[1]SUELDOS!$B$3:$B$294,0),14)</f>
        <v>0</v>
      </c>
      <c r="P2835" s="7">
        <f t="shared" si="442"/>
        <v>2901</v>
      </c>
      <c r="Q2835" s="8">
        <f t="shared" ref="Q2835" si="453">+Q2819</f>
        <v>2884</v>
      </c>
    </row>
    <row r="2836" spans="1:17" s="9" customFormat="1" ht="16.5" customHeight="1" thickTop="1" thickBot="1" x14ac:dyDescent="0.3">
      <c r="A2836" s="1" t="s">
        <v>35</v>
      </c>
      <c r="B2836" s="75" t="str">
        <f>INDEX([1]SUELDOS!$B$3:$O$294,MATCH('APUS2 (1001 - 1053)'!A2836,[1]SUELDOS!$B$3:$B$294,0),2)</f>
        <v xml:space="preserve">ELECTRICISTA O INSTALADOR DE REVESTIMIENTO EN GENERAL </v>
      </c>
      <c r="C2836" s="76"/>
      <c r="D2836" s="77"/>
      <c r="E2836" s="79">
        <v>1</v>
      </c>
      <c r="F2836" s="79">
        <f>INDEX([1]SUELDOS!$B$3:$O$294,MATCH('APUS2 (1001 - 1053)'!A2836,[1]SUELDOS!$B$3:$B$294,0),10)</f>
        <v>4.28</v>
      </c>
      <c r="G2836" s="79">
        <f t="shared" si="450"/>
        <v>4.28</v>
      </c>
      <c r="H2836" s="80">
        <f>I2815</f>
        <v>3</v>
      </c>
      <c r="I2836" s="81">
        <f t="shared" si="451"/>
        <v>12.84</v>
      </c>
      <c r="J2836" s="64"/>
      <c r="K2836" s="70">
        <f t="shared" si="452"/>
        <v>0.10340745274585443</v>
      </c>
      <c r="L2836" s="82">
        <f>INDEX([1]SUELDOS!$B$3:$O$294,MATCH('APUS2 (1001 - 1053)'!A2836,[1]SUELDOS!$B$3:$B$294,0),11)</f>
        <v>546110012</v>
      </c>
      <c r="M2836" s="82" t="str">
        <f>INDEX([1]SUELDOS!$B$3:$O$294,MATCH('APUS2 (1001 - 1053)'!A2836,[1]SUELDOS!$B$3:$B$294,0),12)</f>
        <v>NP</v>
      </c>
      <c r="N2836" s="121">
        <f>INDEX([1]SUELDOS!$B$3:$O$294,MATCH('APUS2 (1001 - 1053)'!A2836,[1]SUELDOS!$B$3:$B$294,0),13)</f>
        <v>0</v>
      </c>
      <c r="O2836" s="85">
        <f>INDEX([1]SUELDOS!$B$3:$O$294,MATCH('APUS2 (1001 - 1053)'!A2836,[1]SUELDOS!$B$3:$B$294,0),14)</f>
        <v>0</v>
      </c>
      <c r="P2836" s="7">
        <f t="shared" si="442"/>
        <v>2902</v>
      </c>
      <c r="Q2836" s="8"/>
    </row>
    <row r="2837" spans="1:17" s="9" customFormat="1" ht="16.5" customHeight="1" thickTop="1" thickBot="1" x14ac:dyDescent="0.3">
      <c r="A2837" s="1" t="s">
        <v>36</v>
      </c>
      <c r="B2837" s="75" t="str">
        <f>INDEX([1]SUELDOS!$B$3:$O$294,MATCH('APUS2 (1001 - 1053)'!A2837,[1]SUELDOS!$B$3:$B$294,0),2)</f>
        <v>MAESTRO ELECTRICO/LINIERO/SUBESTACIONES</v>
      </c>
      <c r="C2837" s="76"/>
      <c r="D2837" s="77"/>
      <c r="E2837" s="79">
        <v>1</v>
      </c>
      <c r="F2837" s="79">
        <f>INDEX([1]SUELDOS!$B$3:$O$294,MATCH('APUS2 (1001 - 1053)'!A2837,[1]SUELDOS!$B$3:$B$294,0),10)</f>
        <v>4.75</v>
      </c>
      <c r="G2837" s="79">
        <f t="shared" si="450"/>
        <v>4.75</v>
      </c>
      <c r="H2837" s="80">
        <f>I2815</f>
        <v>3</v>
      </c>
      <c r="I2837" s="81">
        <f t="shared" si="451"/>
        <v>14.25</v>
      </c>
      <c r="J2837" s="64"/>
      <c r="K2837" s="70">
        <f t="shared" si="452"/>
        <v>0.11476294405205807</v>
      </c>
      <c r="L2837" s="82">
        <f>INDEX([1]SUELDOS!$B$3:$O$294,MATCH('APUS2 (1001 - 1053)'!A2837,[1]SUELDOS!$B$3:$B$294,0),11)</f>
        <v>851230012</v>
      </c>
      <c r="M2837" s="82" t="str">
        <f>INDEX([1]SUELDOS!$B$3:$O$294,MATCH('APUS2 (1001 - 1053)'!A2837,[1]SUELDOS!$B$3:$B$294,0),12)</f>
        <v>NP</v>
      </c>
      <c r="N2837" s="121">
        <f>INDEX([1]SUELDOS!$B$3:$O$294,MATCH('APUS2 (1001 - 1053)'!A2837,[1]SUELDOS!$B$3:$B$294,0),13)</f>
        <v>0</v>
      </c>
      <c r="O2837" s="85">
        <f>INDEX([1]SUELDOS!$B$3:$O$294,MATCH('APUS2 (1001 - 1053)'!A2837,[1]SUELDOS!$B$3:$B$294,0),14)</f>
        <v>0</v>
      </c>
      <c r="P2837" s="7">
        <f t="shared" si="442"/>
        <v>2903</v>
      </c>
      <c r="Q2837" s="8"/>
    </row>
    <row r="2838" spans="1:17" s="9" customFormat="1" ht="16.5" thickTop="1" thickBot="1" x14ac:dyDescent="0.3">
      <c r="A2838" s="1"/>
      <c r="B2838" s="75"/>
      <c r="C2838" s="76"/>
      <c r="D2838" s="77"/>
      <c r="E2838" s="79"/>
      <c r="F2838" s="79"/>
      <c r="G2838" s="79"/>
      <c r="H2838" s="80"/>
      <c r="I2838" s="81"/>
      <c r="J2838" s="64"/>
      <c r="K2838" s="70"/>
      <c r="L2838" s="82"/>
      <c r="M2838" s="82"/>
      <c r="N2838" s="121"/>
      <c r="O2838" s="85"/>
      <c r="P2838" s="7">
        <f t="shared" si="442"/>
        <v>2904</v>
      </c>
      <c r="Q2838" s="8"/>
    </row>
    <row r="2839" spans="1:17" s="9" customFormat="1" ht="16.5" thickTop="1" thickBot="1" x14ac:dyDescent="0.3">
      <c r="A2839" s="1"/>
      <c r="B2839" s="75"/>
      <c r="C2839" s="76"/>
      <c r="D2839" s="77"/>
      <c r="E2839" s="79"/>
      <c r="F2839" s="79"/>
      <c r="G2839" s="79"/>
      <c r="H2839" s="80"/>
      <c r="I2839" s="81"/>
      <c r="J2839" s="64"/>
      <c r="K2839" s="70"/>
      <c r="L2839" s="82"/>
      <c r="M2839" s="82"/>
      <c r="N2839" s="121"/>
      <c r="O2839" s="85"/>
      <c r="P2839" s="7">
        <f t="shared" si="442"/>
        <v>2905</v>
      </c>
      <c r="Q2839" s="8"/>
    </row>
    <row r="2840" spans="1:17" s="9" customFormat="1" ht="16.5" thickTop="1" thickBot="1" x14ac:dyDescent="0.3">
      <c r="A2840" s="1"/>
      <c r="B2840" s="75"/>
      <c r="C2840" s="76"/>
      <c r="D2840" s="77"/>
      <c r="E2840" s="79"/>
      <c r="F2840" s="79"/>
      <c r="G2840" s="79"/>
      <c r="H2840" s="80"/>
      <c r="I2840" s="81"/>
      <c r="J2840" s="64"/>
      <c r="K2840" s="70"/>
      <c r="L2840" s="82"/>
      <c r="M2840" s="82"/>
      <c r="N2840" s="121"/>
      <c r="O2840" s="85"/>
      <c r="P2840" s="7">
        <f t="shared" si="442"/>
        <v>2906</v>
      </c>
      <c r="Q2840" s="8"/>
    </row>
    <row r="2841" spans="1:17" s="9" customFormat="1" ht="16.5" thickTop="1" thickBot="1" x14ac:dyDescent="0.3">
      <c r="A2841" s="1"/>
      <c r="B2841" s="75"/>
      <c r="C2841" s="76"/>
      <c r="D2841" s="77"/>
      <c r="E2841" s="78"/>
      <c r="F2841" s="79"/>
      <c r="G2841" s="79"/>
      <c r="H2841" s="80"/>
      <c r="I2841" s="81"/>
      <c r="J2841" s="64"/>
      <c r="K2841" s="70"/>
      <c r="L2841" s="82"/>
      <c r="M2841" s="82"/>
      <c r="N2841" s="121"/>
      <c r="O2841" s="85"/>
      <c r="P2841" s="7">
        <f t="shared" ref="P2841:P2890" si="454">+P2840+1</f>
        <v>2907</v>
      </c>
      <c r="Q2841" s="8"/>
    </row>
    <row r="2842" spans="1:17" s="9" customFormat="1" ht="16.5" thickTop="1" thickBot="1" x14ac:dyDescent="0.3">
      <c r="A2842" s="1"/>
      <c r="B2842" s="75"/>
      <c r="C2842" s="76"/>
      <c r="D2842" s="77"/>
      <c r="E2842" s="78"/>
      <c r="F2842" s="79"/>
      <c r="G2842" s="79"/>
      <c r="H2842" s="80"/>
      <c r="I2842" s="81"/>
      <c r="J2842" s="64"/>
      <c r="K2842" s="87"/>
      <c r="L2842" s="82"/>
      <c r="M2842" s="82"/>
      <c r="N2842" s="121"/>
      <c r="O2842" s="85"/>
      <c r="P2842" s="7">
        <f t="shared" si="454"/>
        <v>2908</v>
      </c>
      <c r="Q2842" s="8"/>
    </row>
    <row r="2843" spans="1:17" s="9" customFormat="1" ht="16.5" thickTop="1" thickBot="1" x14ac:dyDescent="0.3">
      <c r="A2843" s="1"/>
      <c r="B2843" s="75"/>
      <c r="C2843" s="76"/>
      <c r="D2843" s="77"/>
      <c r="E2843" s="78"/>
      <c r="F2843" s="79"/>
      <c r="G2843" s="79"/>
      <c r="H2843" s="80"/>
      <c r="I2843" s="81"/>
      <c r="J2843" s="64"/>
      <c r="K2843" s="87"/>
      <c r="L2843" s="82"/>
      <c r="M2843" s="82"/>
      <c r="N2843" s="121"/>
      <c r="O2843" s="85"/>
      <c r="P2843" s="7">
        <f t="shared" si="454"/>
        <v>2909</v>
      </c>
      <c r="Q2843" s="8"/>
    </row>
    <row r="2844" spans="1:17" s="9" customFormat="1" ht="16.5" thickTop="1" thickBot="1" x14ac:dyDescent="0.3">
      <c r="A2844" s="1"/>
      <c r="B2844" s="75"/>
      <c r="C2844" s="76"/>
      <c r="D2844" s="77"/>
      <c r="E2844" s="78"/>
      <c r="F2844" s="79"/>
      <c r="G2844" s="79"/>
      <c r="H2844" s="80"/>
      <c r="I2844" s="81"/>
      <c r="J2844" s="64"/>
      <c r="K2844" s="87"/>
      <c r="L2844" s="82"/>
      <c r="M2844" s="82"/>
      <c r="N2844" s="121"/>
      <c r="O2844" s="85"/>
      <c r="P2844" s="7">
        <f t="shared" si="454"/>
        <v>2910</v>
      </c>
      <c r="Q2844" s="8"/>
    </row>
    <row r="2845" spans="1:17" s="9" customFormat="1" ht="16.5" thickTop="1" thickBot="1" x14ac:dyDescent="0.3">
      <c r="A2845" s="1"/>
      <c r="B2845" s="75"/>
      <c r="C2845" s="76"/>
      <c r="D2845" s="77"/>
      <c r="E2845" s="78"/>
      <c r="F2845" s="79"/>
      <c r="G2845" s="79"/>
      <c r="H2845" s="80"/>
      <c r="I2845" s="81"/>
      <c r="J2845" s="64"/>
      <c r="K2845" s="87"/>
      <c r="L2845" s="82"/>
      <c r="M2845" s="82"/>
      <c r="N2845" s="121"/>
      <c r="O2845" s="85"/>
      <c r="P2845" s="7">
        <f t="shared" si="454"/>
        <v>2911</v>
      </c>
      <c r="Q2845" s="8"/>
    </row>
    <row r="2846" spans="1:17" s="9" customFormat="1" ht="16.5" thickTop="1" thickBot="1" x14ac:dyDescent="0.3">
      <c r="A2846" s="1"/>
      <c r="B2846" s="75"/>
      <c r="C2846" s="76"/>
      <c r="D2846" s="77"/>
      <c r="E2846" s="78"/>
      <c r="F2846" s="79"/>
      <c r="G2846" s="79"/>
      <c r="H2846" s="80"/>
      <c r="I2846" s="81"/>
      <c r="J2846" s="64"/>
      <c r="K2846" s="87"/>
      <c r="L2846" s="82"/>
      <c r="M2846" s="82"/>
      <c r="N2846" s="121"/>
      <c r="O2846" s="85"/>
      <c r="P2846" s="7">
        <f t="shared" si="454"/>
        <v>2912</v>
      </c>
      <c r="Q2846" s="8"/>
    </row>
    <row r="2847" spans="1:17" s="9" customFormat="1" ht="16.5" thickTop="1" thickBot="1" x14ac:dyDescent="0.3">
      <c r="A2847" s="1"/>
      <c r="B2847" s="122" t="s">
        <v>26</v>
      </c>
      <c r="C2847" s="123"/>
      <c r="D2847" s="124"/>
      <c r="E2847" s="91" t="s">
        <v>26</v>
      </c>
      <c r="F2847" s="125" t="s">
        <v>26</v>
      </c>
      <c r="G2847" s="126" t="s">
        <v>26</v>
      </c>
      <c r="H2847" s="94" t="s">
        <v>26</v>
      </c>
      <c r="I2847" s="127" t="s">
        <v>26</v>
      </c>
      <c r="J2847" s="64"/>
      <c r="K2847" s="96" t="s">
        <v>26</v>
      </c>
      <c r="L2847" s="97" t="s">
        <v>26</v>
      </c>
      <c r="M2847" s="98" t="s">
        <v>26</v>
      </c>
      <c r="N2847" s="99" t="s">
        <v>26</v>
      </c>
      <c r="O2847" s="100" t="s">
        <v>26</v>
      </c>
      <c r="P2847" s="7">
        <f t="shared" si="454"/>
        <v>2913</v>
      </c>
      <c r="Q2847" s="8"/>
    </row>
    <row r="2848" spans="1:17" s="9" customFormat="1" ht="16.5" thickTop="1" thickBot="1" x14ac:dyDescent="0.3">
      <c r="A2848" s="1"/>
      <c r="B2848" s="101"/>
      <c r="C2848" s="101"/>
      <c r="D2848" s="101"/>
      <c r="E2848" s="101"/>
      <c r="F2848" s="101"/>
      <c r="G2848" s="101"/>
      <c r="H2848" s="128" t="s">
        <v>39</v>
      </c>
      <c r="I2848" s="103">
        <f>SUM(I2835:I2847)</f>
        <v>39.78</v>
      </c>
      <c r="J2848" s="104"/>
      <c r="K2848" s="105">
        <f>SUM(K2835:K2847)</f>
        <v>0.3203698185537453</v>
      </c>
      <c r="L2848" s="106"/>
      <c r="M2848" s="107"/>
      <c r="N2848" s="108"/>
      <c r="O2848" s="105">
        <f>SUM(O2835:O2847)</f>
        <v>0</v>
      </c>
      <c r="P2848" s="7">
        <f t="shared" si="454"/>
        <v>2914</v>
      </c>
      <c r="Q2848" s="8"/>
    </row>
    <row r="2849" spans="1:17" s="9" customFormat="1" ht="16.5" customHeight="1" thickTop="1" thickBot="1" x14ac:dyDescent="0.3">
      <c r="A2849" s="1"/>
      <c r="B2849" s="58" t="s">
        <v>40</v>
      </c>
      <c r="C2849" s="109"/>
      <c r="D2849" s="109"/>
      <c r="E2849" s="109"/>
      <c r="F2849" s="109"/>
      <c r="G2849" s="109"/>
      <c r="H2849" s="110"/>
      <c r="I2849" s="111"/>
      <c r="J2849" s="60"/>
      <c r="K2849" s="61" t="s">
        <v>14</v>
      </c>
      <c r="L2849" s="61" t="s">
        <v>15</v>
      </c>
      <c r="M2849" s="61" t="s">
        <v>16</v>
      </c>
      <c r="N2849" s="61" t="s">
        <v>17</v>
      </c>
      <c r="O2849" s="61" t="s">
        <v>18</v>
      </c>
      <c r="P2849" s="7">
        <f t="shared" si="454"/>
        <v>2915</v>
      </c>
      <c r="Q2849" s="8"/>
    </row>
    <row r="2850" spans="1:17" s="9" customFormat="1" ht="22.5" thickTop="1" thickBot="1" x14ac:dyDescent="0.3">
      <c r="A2850" s="1"/>
      <c r="B2850" s="112" t="s">
        <v>41</v>
      </c>
      <c r="C2850" s="113"/>
      <c r="D2850" s="113"/>
      <c r="E2850" s="114"/>
      <c r="F2850" s="63" t="s">
        <v>42</v>
      </c>
      <c r="G2850" s="63" t="s">
        <v>20</v>
      </c>
      <c r="H2850" s="63" t="s">
        <v>34</v>
      </c>
      <c r="I2850" s="63" t="s">
        <v>24</v>
      </c>
      <c r="J2850" s="28"/>
      <c r="K2850" s="61"/>
      <c r="L2850" s="61"/>
      <c r="M2850" s="61"/>
      <c r="N2850" s="61"/>
      <c r="O2850" s="61"/>
      <c r="P2850" s="7">
        <f t="shared" si="454"/>
        <v>2916</v>
      </c>
      <c r="Q2850" s="8"/>
    </row>
    <row r="2851" spans="1:17" s="9" customFormat="1" ht="15.75" customHeight="1" thickTop="1" x14ac:dyDescent="0.25">
      <c r="A2851" s="1" t="s">
        <v>135</v>
      </c>
      <c r="B2851" s="129" t="str">
        <f>INDEX('[1]MATERIAL-TRANSPORTE'!$A$3:$K$1016,MATCH('APUS2 (1001 - 1053)'!A2851,'[1]MATERIAL-TRANSPORTE'!$A$3:$A$1016,0),2)</f>
        <v>PUNTO DE CONEXIÓN DE RED</v>
      </c>
      <c r="C2851" s="130"/>
      <c r="D2851" s="130"/>
      <c r="E2851" s="131"/>
      <c r="F2851" s="132" t="str">
        <f>INDEX('[1]MATERIAL-TRANSPORTE'!$A$3:$K$1016,MATCH('APUS2 (1001 - 1053)'!A2851,'[1]MATERIAL-TRANSPORTE'!$A$3:$A$1016,0),6)</f>
        <v>u</v>
      </c>
      <c r="G2851" s="80">
        <v>1</v>
      </c>
      <c r="H2851" s="80">
        <f>INDEX('[1]MATERIAL-TRANSPORTE'!$A$3:$K$1016,MATCH('APUS2 (1001 - 1053)'!A2851,'[1]MATERIAL-TRANSPORTE'!$A$3:$A$1016,0),7)</f>
        <v>80</v>
      </c>
      <c r="I2851" s="81">
        <f>(G2851*H2851)</f>
        <v>80</v>
      </c>
      <c r="J2851" s="64"/>
      <c r="K2851" s="70">
        <f t="shared" ref="K2851" si="455">((I2851*100%)/$I$2884)</f>
        <v>0.64428319467822071</v>
      </c>
      <c r="L2851" s="82" t="str">
        <f>INDEX('[1]MATERIAL-TRANSPORTE'!$A$3:$K$1016,MATCH('APUS2 (1001 - 1053)'!A2851,'[1]MATERIAL-TRANSPORTE'!$A$3:$A$1016,0),8)</f>
        <v>452300015</v>
      </c>
      <c r="M2851" s="83" t="str">
        <f>INDEX('[1]MATERIAL-TRANSPORTE'!$A$3:$K$1016,MATCH('APUS2 (1001 - 1053)'!A2851,'[1]MATERIAL-TRANSPORTE'!$A$3:$A$1016,0),9)</f>
        <v>NP</v>
      </c>
      <c r="N2851" s="84">
        <f>INDEX('[1]MATERIAL-TRANSPORTE'!$A$3:$K$1016,MATCH('APUS2 (1001 - 1053)'!A2851,'[1]MATERIAL-TRANSPORTE'!$A$3:$A$1016,0),10)</f>
        <v>0</v>
      </c>
      <c r="O2851" s="85">
        <f>INDEX('[1]MATERIAL-TRANSPORTE'!$A$3:$K$1016,MATCH('APUS2 (1001 - 1053)'!A2851,'[1]MATERIAL-TRANSPORTE'!$A$3:$A$1016,0),11)</f>
        <v>0</v>
      </c>
      <c r="P2851" s="7">
        <f t="shared" si="454"/>
        <v>2917</v>
      </c>
      <c r="Q2851" s="8">
        <f t="shared" ref="Q2851" si="456">+Q2835</f>
        <v>2884</v>
      </c>
    </row>
    <row r="2852" spans="1:17" s="9" customFormat="1" x14ac:dyDescent="0.25">
      <c r="A2852" s="1"/>
      <c r="B2852" s="129"/>
      <c r="C2852" s="130"/>
      <c r="D2852" s="130"/>
      <c r="E2852" s="131"/>
      <c r="F2852" s="132"/>
      <c r="G2852" s="80"/>
      <c r="H2852" s="80"/>
      <c r="I2852" s="81"/>
      <c r="J2852" s="64"/>
      <c r="K2852" s="87"/>
      <c r="L2852" s="82"/>
      <c r="M2852" s="83"/>
      <c r="N2852" s="84"/>
      <c r="O2852" s="85"/>
      <c r="P2852" s="7">
        <f t="shared" si="454"/>
        <v>2918</v>
      </c>
      <c r="Q2852" s="8"/>
    </row>
    <row r="2853" spans="1:17" s="9" customFormat="1" x14ac:dyDescent="0.25">
      <c r="A2853" s="1"/>
      <c r="B2853" s="129"/>
      <c r="C2853" s="130"/>
      <c r="D2853" s="130"/>
      <c r="E2853" s="131"/>
      <c r="F2853" s="132"/>
      <c r="G2853" s="80"/>
      <c r="H2853" s="80"/>
      <c r="I2853" s="81"/>
      <c r="J2853" s="64"/>
      <c r="K2853" s="87"/>
      <c r="L2853" s="82"/>
      <c r="M2853" s="83"/>
      <c r="N2853" s="84"/>
      <c r="O2853" s="85"/>
      <c r="P2853" s="7">
        <f t="shared" si="454"/>
        <v>2919</v>
      </c>
      <c r="Q2853" s="8"/>
    </row>
    <row r="2854" spans="1:17" s="9" customFormat="1" x14ac:dyDescent="0.25">
      <c r="A2854" s="1"/>
      <c r="B2854" s="129"/>
      <c r="C2854" s="130"/>
      <c r="D2854" s="130"/>
      <c r="E2854" s="131"/>
      <c r="F2854" s="132"/>
      <c r="G2854" s="80"/>
      <c r="H2854" s="80"/>
      <c r="I2854" s="81"/>
      <c r="J2854" s="64"/>
      <c r="K2854" s="87"/>
      <c r="L2854" s="82"/>
      <c r="M2854" s="83"/>
      <c r="N2854" s="84"/>
      <c r="O2854" s="85"/>
      <c r="P2854" s="7">
        <f t="shared" si="454"/>
        <v>2920</v>
      </c>
      <c r="Q2854" s="8"/>
    </row>
    <row r="2855" spans="1:17" s="9" customFormat="1" x14ac:dyDescent="0.25">
      <c r="A2855" s="1"/>
      <c r="B2855" s="129"/>
      <c r="C2855" s="130"/>
      <c r="D2855" s="130"/>
      <c r="E2855" s="131"/>
      <c r="F2855" s="132"/>
      <c r="G2855" s="80"/>
      <c r="H2855" s="80"/>
      <c r="I2855" s="81"/>
      <c r="J2855" s="64"/>
      <c r="K2855" s="87"/>
      <c r="L2855" s="82"/>
      <c r="M2855" s="83"/>
      <c r="N2855" s="84"/>
      <c r="O2855" s="85"/>
      <c r="P2855" s="7">
        <f t="shared" si="454"/>
        <v>2921</v>
      </c>
      <c r="Q2855" s="8"/>
    </row>
    <row r="2856" spans="1:17" s="9" customFormat="1" x14ac:dyDescent="0.25">
      <c r="A2856" s="1"/>
      <c r="B2856" s="129"/>
      <c r="C2856" s="130"/>
      <c r="D2856" s="130"/>
      <c r="E2856" s="131"/>
      <c r="F2856" s="132"/>
      <c r="G2856" s="80"/>
      <c r="H2856" s="80"/>
      <c r="I2856" s="81"/>
      <c r="J2856" s="64"/>
      <c r="K2856" s="87"/>
      <c r="L2856" s="82"/>
      <c r="M2856" s="83"/>
      <c r="N2856" s="84"/>
      <c r="O2856" s="85"/>
      <c r="P2856" s="7">
        <f t="shared" si="454"/>
        <v>2922</v>
      </c>
      <c r="Q2856" s="8"/>
    </row>
    <row r="2857" spans="1:17" s="9" customFormat="1" x14ac:dyDescent="0.25">
      <c r="A2857" s="1"/>
      <c r="B2857" s="129"/>
      <c r="C2857" s="130"/>
      <c r="D2857" s="130"/>
      <c r="E2857" s="131"/>
      <c r="F2857" s="132"/>
      <c r="G2857" s="80"/>
      <c r="H2857" s="80"/>
      <c r="I2857" s="81"/>
      <c r="J2857" s="64"/>
      <c r="K2857" s="87"/>
      <c r="L2857" s="82"/>
      <c r="M2857" s="83"/>
      <c r="N2857" s="84"/>
      <c r="O2857" s="85"/>
      <c r="P2857" s="7">
        <f t="shared" si="454"/>
        <v>2923</v>
      </c>
      <c r="Q2857" s="8"/>
    </row>
    <row r="2858" spans="1:17" s="9" customFormat="1" x14ac:dyDescent="0.25">
      <c r="A2858" s="1"/>
      <c r="B2858" s="129"/>
      <c r="C2858" s="130"/>
      <c r="D2858" s="130"/>
      <c r="E2858" s="131"/>
      <c r="F2858" s="132"/>
      <c r="G2858" s="80"/>
      <c r="H2858" s="80"/>
      <c r="I2858" s="81"/>
      <c r="J2858" s="64"/>
      <c r="K2858" s="87"/>
      <c r="L2858" s="82"/>
      <c r="M2858" s="83"/>
      <c r="N2858" s="84"/>
      <c r="O2858" s="85"/>
      <c r="P2858" s="7">
        <f t="shared" si="454"/>
        <v>2924</v>
      </c>
      <c r="Q2858" s="8"/>
    </row>
    <row r="2859" spans="1:17" s="9" customFormat="1" x14ac:dyDescent="0.25">
      <c r="A2859" s="1"/>
      <c r="B2859" s="129"/>
      <c r="C2859" s="130"/>
      <c r="D2859" s="130"/>
      <c r="E2859" s="131"/>
      <c r="F2859" s="132"/>
      <c r="G2859" s="80"/>
      <c r="H2859" s="80"/>
      <c r="I2859" s="81"/>
      <c r="J2859" s="64"/>
      <c r="K2859" s="87"/>
      <c r="L2859" s="82"/>
      <c r="M2859" s="83"/>
      <c r="N2859" s="84"/>
      <c r="O2859" s="85"/>
      <c r="P2859" s="7">
        <f t="shared" si="454"/>
        <v>2925</v>
      </c>
      <c r="Q2859" s="8"/>
    </row>
    <row r="2860" spans="1:17" s="9" customFormat="1" x14ac:dyDescent="0.25">
      <c r="A2860" s="1"/>
      <c r="B2860" s="129"/>
      <c r="C2860" s="130"/>
      <c r="D2860" s="130"/>
      <c r="E2860" s="131"/>
      <c r="F2860" s="132"/>
      <c r="G2860" s="80"/>
      <c r="H2860" s="80"/>
      <c r="I2860" s="81"/>
      <c r="J2860" s="64"/>
      <c r="K2860" s="87"/>
      <c r="L2860" s="82"/>
      <c r="M2860" s="83"/>
      <c r="N2860" s="84"/>
      <c r="O2860" s="85"/>
      <c r="P2860" s="7">
        <f t="shared" si="454"/>
        <v>2926</v>
      </c>
      <c r="Q2860" s="8"/>
    </row>
    <row r="2861" spans="1:17" s="9" customFormat="1" x14ac:dyDescent="0.25">
      <c r="A2861" s="1"/>
      <c r="B2861" s="129"/>
      <c r="C2861" s="130"/>
      <c r="D2861" s="130"/>
      <c r="E2861" s="131"/>
      <c r="F2861" s="132"/>
      <c r="G2861" s="80"/>
      <c r="H2861" s="80"/>
      <c r="I2861" s="81"/>
      <c r="J2861" s="64"/>
      <c r="K2861" s="87"/>
      <c r="L2861" s="82"/>
      <c r="M2861" s="83"/>
      <c r="N2861" s="84"/>
      <c r="O2861" s="85"/>
      <c r="P2861" s="7">
        <f t="shared" si="454"/>
        <v>2927</v>
      </c>
      <c r="Q2861" s="8"/>
    </row>
    <row r="2862" spans="1:17" s="9" customFormat="1" x14ac:dyDescent="0.25">
      <c r="A2862" s="1"/>
      <c r="B2862" s="129"/>
      <c r="C2862" s="130"/>
      <c r="D2862" s="130"/>
      <c r="E2862" s="131"/>
      <c r="F2862" s="132"/>
      <c r="G2862" s="80"/>
      <c r="H2862" s="80"/>
      <c r="I2862" s="81"/>
      <c r="J2862" s="64"/>
      <c r="K2862" s="87"/>
      <c r="L2862" s="82"/>
      <c r="M2862" s="83"/>
      <c r="N2862" s="84"/>
      <c r="O2862" s="85"/>
      <c r="P2862" s="7">
        <f t="shared" si="454"/>
        <v>2928</v>
      </c>
      <c r="Q2862" s="8"/>
    </row>
    <row r="2863" spans="1:17" s="9" customFormat="1" x14ac:dyDescent="0.25">
      <c r="A2863" s="1"/>
      <c r="B2863" s="129"/>
      <c r="C2863" s="130"/>
      <c r="D2863" s="130"/>
      <c r="E2863" s="131"/>
      <c r="F2863" s="132"/>
      <c r="G2863" s="80"/>
      <c r="H2863" s="80"/>
      <c r="I2863" s="81"/>
      <c r="J2863" s="64"/>
      <c r="K2863" s="87"/>
      <c r="L2863" s="82"/>
      <c r="M2863" s="83"/>
      <c r="N2863" s="84"/>
      <c r="O2863" s="85"/>
      <c r="P2863" s="7">
        <f t="shared" si="454"/>
        <v>2929</v>
      </c>
      <c r="Q2863" s="8"/>
    </row>
    <row r="2864" spans="1:17" s="9" customFormat="1" x14ac:dyDescent="0.25">
      <c r="A2864" s="1"/>
      <c r="B2864" s="129"/>
      <c r="C2864" s="130"/>
      <c r="D2864" s="130"/>
      <c r="E2864" s="131"/>
      <c r="F2864" s="132"/>
      <c r="G2864" s="80"/>
      <c r="H2864" s="80"/>
      <c r="I2864" s="81"/>
      <c r="J2864" s="64"/>
      <c r="K2864" s="87"/>
      <c r="L2864" s="82"/>
      <c r="M2864" s="83"/>
      <c r="N2864" s="84"/>
      <c r="O2864" s="85"/>
      <c r="P2864" s="7">
        <f t="shared" si="454"/>
        <v>2930</v>
      </c>
      <c r="Q2864" s="8"/>
    </row>
    <row r="2865" spans="1:17" s="9" customFormat="1" x14ac:dyDescent="0.25">
      <c r="A2865" s="1"/>
      <c r="B2865" s="129"/>
      <c r="C2865" s="130"/>
      <c r="D2865" s="130"/>
      <c r="E2865" s="131"/>
      <c r="F2865" s="132"/>
      <c r="G2865" s="80"/>
      <c r="H2865" s="80"/>
      <c r="I2865" s="81"/>
      <c r="J2865" s="64"/>
      <c r="K2865" s="87"/>
      <c r="L2865" s="82"/>
      <c r="M2865" s="83"/>
      <c r="N2865" s="84"/>
      <c r="O2865" s="85"/>
      <c r="P2865" s="7">
        <f t="shared" si="454"/>
        <v>2931</v>
      </c>
      <c r="Q2865" s="8"/>
    </row>
    <row r="2866" spans="1:17" s="9" customFormat="1" x14ac:dyDescent="0.25">
      <c r="A2866" s="1"/>
      <c r="B2866" s="129"/>
      <c r="C2866" s="130"/>
      <c r="D2866" s="130"/>
      <c r="E2866" s="131"/>
      <c r="F2866" s="132"/>
      <c r="G2866" s="80"/>
      <c r="H2866" s="80"/>
      <c r="I2866" s="81"/>
      <c r="J2866" s="64"/>
      <c r="K2866" s="87"/>
      <c r="L2866" s="82"/>
      <c r="M2866" s="83"/>
      <c r="N2866" s="84"/>
      <c r="O2866" s="85"/>
      <c r="P2866" s="7">
        <f t="shared" si="454"/>
        <v>2932</v>
      </c>
      <c r="Q2866" s="8"/>
    </row>
    <row r="2867" spans="1:17" s="9" customFormat="1" x14ac:dyDescent="0.25">
      <c r="A2867" s="1"/>
      <c r="B2867" s="129"/>
      <c r="C2867" s="130"/>
      <c r="D2867" s="130"/>
      <c r="E2867" s="131"/>
      <c r="F2867" s="132"/>
      <c r="G2867" s="80"/>
      <c r="H2867" s="80"/>
      <c r="I2867" s="81"/>
      <c r="J2867" s="64"/>
      <c r="K2867" s="87"/>
      <c r="L2867" s="82"/>
      <c r="M2867" s="83"/>
      <c r="N2867" s="84"/>
      <c r="O2867" s="85"/>
      <c r="P2867" s="7">
        <f t="shared" si="454"/>
        <v>2933</v>
      </c>
      <c r="Q2867" s="8"/>
    </row>
    <row r="2868" spans="1:17" s="9" customFormat="1" x14ac:dyDescent="0.25">
      <c r="A2868" s="1"/>
      <c r="B2868" s="129" t="s">
        <v>26</v>
      </c>
      <c r="C2868" s="130"/>
      <c r="D2868" s="130"/>
      <c r="E2868" s="131"/>
      <c r="F2868" s="132" t="s">
        <v>26</v>
      </c>
      <c r="G2868" s="80" t="s">
        <v>26</v>
      </c>
      <c r="H2868" s="80" t="s">
        <v>26</v>
      </c>
      <c r="I2868" s="81" t="s">
        <v>26</v>
      </c>
      <c r="J2868" s="64"/>
      <c r="K2868" s="87" t="s">
        <v>26</v>
      </c>
      <c r="L2868" s="82" t="s">
        <v>26</v>
      </c>
      <c r="M2868" s="83" t="s">
        <v>26</v>
      </c>
      <c r="N2868" s="84" t="s">
        <v>26</v>
      </c>
      <c r="O2868" s="85" t="s">
        <v>26</v>
      </c>
      <c r="P2868" s="7">
        <f t="shared" si="454"/>
        <v>2934</v>
      </c>
      <c r="Q2868" s="8"/>
    </row>
    <row r="2869" spans="1:17" s="9" customFormat="1" x14ac:dyDescent="0.25">
      <c r="A2869" s="1"/>
      <c r="B2869" s="129" t="s">
        <v>26</v>
      </c>
      <c r="C2869" s="130"/>
      <c r="D2869" s="130"/>
      <c r="E2869" s="131"/>
      <c r="F2869" s="132" t="s">
        <v>26</v>
      </c>
      <c r="G2869" s="80" t="s">
        <v>26</v>
      </c>
      <c r="H2869" s="80" t="s">
        <v>26</v>
      </c>
      <c r="I2869" s="81" t="s">
        <v>26</v>
      </c>
      <c r="J2869" s="64"/>
      <c r="K2869" s="87" t="s">
        <v>26</v>
      </c>
      <c r="L2869" s="82" t="s">
        <v>26</v>
      </c>
      <c r="M2869" s="83" t="s">
        <v>26</v>
      </c>
      <c r="N2869" s="84" t="s">
        <v>26</v>
      </c>
      <c r="O2869" s="85" t="s">
        <v>26</v>
      </c>
      <c r="P2869" s="7">
        <f t="shared" si="454"/>
        <v>2935</v>
      </c>
      <c r="Q2869" s="8"/>
    </row>
    <row r="2870" spans="1:17" s="9" customFormat="1" x14ac:dyDescent="0.25">
      <c r="A2870" s="1"/>
      <c r="B2870" s="129" t="s">
        <v>26</v>
      </c>
      <c r="C2870" s="130"/>
      <c r="D2870" s="130"/>
      <c r="E2870" s="131"/>
      <c r="F2870" s="132" t="s">
        <v>26</v>
      </c>
      <c r="G2870" s="80" t="s">
        <v>26</v>
      </c>
      <c r="H2870" s="80" t="s">
        <v>26</v>
      </c>
      <c r="I2870" s="81" t="s">
        <v>26</v>
      </c>
      <c r="J2870" s="64"/>
      <c r="K2870" s="87" t="s">
        <v>26</v>
      </c>
      <c r="L2870" s="82" t="s">
        <v>26</v>
      </c>
      <c r="M2870" s="83" t="s">
        <v>26</v>
      </c>
      <c r="N2870" s="84" t="s">
        <v>26</v>
      </c>
      <c r="O2870" s="85" t="s">
        <v>26</v>
      </c>
      <c r="P2870" s="7">
        <f t="shared" si="454"/>
        <v>2936</v>
      </c>
      <c r="Q2870" s="8"/>
    </row>
    <row r="2871" spans="1:17" s="9" customFormat="1" x14ac:dyDescent="0.25">
      <c r="A2871" s="1"/>
      <c r="B2871" s="129" t="s">
        <v>26</v>
      </c>
      <c r="C2871" s="130"/>
      <c r="D2871" s="130"/>
      <c r="E2871" s="131"/>
      <c r="F2871" s="132" t="s">
        <v>26</v>
      </c>
      <c r="G2871" s="80" t="s">
        <v>26</v>
      </c>
      <c r="H2871" s="80" t="s">
        <v>26</v>
      </c>
      <c r="I2871" s="81" t="s">
        <v>26</v>
      </c>
      <c r="J2871" s="64"/>
      <c r="K2871" s="87" t="s">
        <v>26</v>
      </c>
      <c r="L2871" s="82" t="s">
        <v>26</v>
      </c>
      <c r="M2871" s="83" t="s">
        <v>26</v>
      </c>
      <c r="N2871" s="84" t="s">
        <v>26</v>
      </c>
      <c r="O2871" s="85" t="s">
        <v>26</v>
      </c>
      <c r="P2871" s="7">
        <f t="shared" si="454"/>
        <v>2937</v>
      </c>
      <c r="Q2871" s="8"/>
    </row>
    <row r="2872" spans="1:17" s="9" customFormat="1" x14ac:dyDescent="0.25">
      <c r="A2872" s="1"/>
      <c r="B2872" s="129" t="s">
        <v>26</v>
      </c>
      <c r="C2872" s="130"/>
      <c r="D2872" s="130"/>
      <c r="E2872" s="131"/>
      <c r="F2872" s="132" t="s">
        <v>26</v>
      </c>
      <c r="G2872" s="80" t="s">
        <v>26</v>
      </c>
      <c r="H2872" s="80" t="s">
        <v>26</v>
      </c>
      <c r="I2872" s="81" t="s">
        <v>26</v>
      </c>
      <c r="J2872" s="64"/>
      <c r="K2872" s="87" t="s">
        <v>26</v>
      </c>
      <c r="L2872" s="82" t="s">
        <v>26</v>
      </c>
      <c r="M2872" s="83" t="s">
        <v>26</v>
      </c>
      <c r="N2872" s="84" t="s">
        <v>26</v>
      </c>
      <c r="O2872" s="85" t="s">
        <v>26</v>
      </c>
      <c r="P2872" s="7">
        <f t="shared" si="454"/>
        <v>2938</v>
      </c>
      <c r="Q2872" s="8"/>
    </row>
    <row r="2873" spans="1:17" s="9" customFormat="1" x14ac:dyDescent="0.25">
      <c r="A2873" s="1"/>
      <c r="B2873" s="129" t="s">
        <v>26</v>
      </c>
      <c r="C2873" s="130"/>
      <c r="D2873" s="130"/>
      <c r="E2873" s="131"/>
      <c r="F2873" s="132" t="s">
        <v>26</v>
      </c>
      <c r="G2873" s="80" t="s">
        <v>26</v>
      </c>
      <c r="H2873" s="80" t="s">
        <v>26</v>
      </c>
      <c r="I2873" s="81" t="s">
        <v>26</v>
      </c>
      <c r="J2873" s="64"/>
      <c r="K2873" s="87" t="s">
        <v>26</v>
      </c>
      <c r="L2873" s="82" t="s">
        <v>26</v>
      </c>
      <c r="M2873" s="83" t="s">
        <v>26</v>
      </c>
      <c r="N2873" s="84" t="s">
        <v>26</v>
      </c>
      <c r="O2873" s="85" t="s">
        <v>26</v>
      </c>
      <c r="P2873" s="7">
        <f t="shared" si="454"/>
        <v>2939</v>
      </c>
      <c r="Q2873" s="8"/>
    </row>
    <row r="2874" spans="1:17" s="9" customFormat="1" x14ac:dyDescent="0.25">
      <c r="A2874" s="1"/>
      <c r="B2874" s="129" t="s">
        <v>26</v>
      </c>
      <c r="C2874" s="130"/>
      <c r="D2874" s="130"/>
      <c r="E2874" s="131"/>
      <c r="F2874" s="132" t="s">
        <v>26</v>
      </c>
      <c r="G2874" s="80" t="s">
        <v>26</v>
      </c>
      <c r="H2874" s="80" t="s">
        <v>26</v>
      </c>
      <c r="I2874" s="81" t="s">
        <v>26</v>
      </c>
      <c r="J2874" s="64"/>
      <c r="K2874" s="87" t="s">
        <v>26</v>
      </c>
      <c r="L2874" s="82" t="s">
        <v>26</v>
      </c>
      <c r="M2874" s="83" t="s">
        <v>26</v>
      </c>
      <c r="N2874" s="84" t="s">
        <v>26</v>
      </c>
      <c r="O2874" s="85" t="s">
        <v>26</v>
      </c>
      <c r="P2874" s="7">
        <f t="shared" si="454"/>
        <v>2940</v>
      </c>
      <c r="Q2874" s="8"/>
    </row>
    <row r="2875" spans="1:17" s="9" customFormat="1" x14ac:dyDescent="0.25">
      <c r="A2875" s="1"/>
      <c r="B2875" s="129" t="s">
        <v>26</v>
      </c>
      <c r="C2875" s="130"/>
      <c r="D2875" s="130"/>
      <c r="E2875" s="131"/>
      <c r="F2875" s="132" t="s">
        <v>26</v>
      </c>
      <c r="G2875" s="80" t="s">
        <v>26</v>
      </c>
      <c r="H2875" s="80" t="s">
        <v>26</v>
      </c>
      <c r="I2875" s="81" t="s">
        <v>26</v>
      </c>
      <c r="J2875" s="64"/>
      <c r="K2875" s="87" t="s">
        <v>26</v>
      </c>
      <c r="L2875" s="82" t="s">
        <v>26</v>
      </c>
      <c r="M2875" s="83" t="s">
        <v>26</v>
      </c>
      <c r="N2875" s="84" t="s">
        <v>26</v>
      </c>
      <c r="O2875" s="85" t="s">
        <v>26</v>
      </c>
      <c r="P2875" s="7">
        <f t="shared" si="454"/>
        <v>2941</v>
      </c>
      <c r="Q2875" s="8"/>
    </row>
    <row r="2876" spans="1:17" s="9" customFormat="1" ht="15.75" thickBot="1" x14ac:dyDescent="0.3">
      <c r="A2876" s="1"/>
      <c r="B2876" s="122" t="s">
        <v>26</v>
      </c>
      <c r="C2876" s="123"/>
      <c r="D2876" s="123"/>
      <c r="E2876" s="124"/>
      <c r="F2876" s="133" t="s">
        <v>26</v>
      </c>
      <c r="G2876" s="94" t="s">
        <v>26</v>
      </c>
      <c r="H2876" s="94" t="s">
        <v>26</v>
      </c>
      <c r="I2876" s="95" t="s">
        <v>26</v>
      </c>
      <c r="J2876" s="64"/>
      <c r="K2876" s="96" t="s">
        <v>26</v>
      </c>
      <c r="L2876" s="97" t="s">
        <v>26</v>
      </c>
      <c r="M2876" s="98" t="s">
        <v>26</v>
      </c>
      <c r="N2876" s="99" t="s">
        <v>26</v>
      </c>
      <c r="O2876" s="100" t="s">
        <v>26</v>
      </c>
      <c r="P2876" s="7">
        <f t="shared" si="454"/>
        <v>2942</v>
      </c>
      <c r="Q2876" s="8"/>
    </row>
    <row r="2877" spans="1:17" s="9" customFormat="1" ht="16.5" thickTop="1" thickBot="1" x14ac:dyDescent="0.3">
      <c r="A2877" s="1"/>
      <c r="B2877" s="101"/>
      <c r="C2877" s="101"/>
      <c r="D2877" s="101"/>
      <c r="E2877" s="101"/>
      <c r="F2877" s="101"/>
      <c r="G2877" s="101"/>
      <c r="H2877" s="128" t="s">
        <v>50</v>
      </c>
      <c r="I2877" s="103">
        <f>SUM(I2851:I2876)</f>
        <v>80</v>
      </c>
      <c r="J2877" s="104"/>
      <c r="K2877" s="105">
        <f>SUM(K2851:K2876)</f>
        <v>0.64428319467822071</v>
      </c>
      <c r="L2877" s="106"/>
      <c r="M2877" s="107"/>
      <c r="N2877" s="108"/>
      <c r="O2877" s="105">
        <f>SUM(O2851:O2876)</f>
        <v>0</v>
      </c>
      <c r="P2877" s="7">
        <f t="shared" si="454"/>
        <v>2943</v>
      </c>
      <c r="Q2877" s="8"/>
    </row>
    <row r="2878" spans="1:17" s="9" customFormat="1" ht="16.5" customHeight="1" thickTop="1" thickBot="1" x14ac:dyDescent="0.3">
      <c r="A2878" s="1"/>
      <c r="B2878" s="58" t="s">
        <v>51</v>
      </c>
      <c r="C2878" s="109"/>
      <c r="D2878" s="109"/>
      <c r="E2878" s="109"/>
      <c r="F2878" s="109"/>
      <c r="G2878" s="109"/>
      <c r="H2878" s="110"/>
      <c r="I2878" s="111"/>
      <c r="J2878" s="60"/>
      <c r="K2878" s="134" t="s">
        <v>14</v>
      </c>
      <c r="L2878" s="61" t="s">
        <v>15</v>
      </c>
      <c r="M2878" s="61" t="s">
        <v>16</v>
      </c>
      <c r="N2878" s="61" t="s">
        <v>17</v>
      </c>
      <c r="O2878" s="61" t="s">
        <v>18</v>
      </c>
      <c r="P2878" s="7">
        <f t="shared" si="454"/>
        <v>2944</v>
      </c>
      <c r="Q2878" s="8"/>
    </row>
    <row r="2879" spans="1:17" s="9" customFormat="1" ht="22.5" customHeight="1" thickTop="1" thickBot="1" x14ac:dyDescent="0.3">
      <c r="A2879" s="1"/>
      <c r="B2879" s="112" t="s">
        <v>52</v>
      </c>
      <c r="C2879" s="113"/>
      <c r="D2879" s="113"/>
      <c r="E2879" s="114"/>
      <c r="F2879" s="115" t="s">
        <v>42</v>
      </c>
      <c r="G2879" s="63" t="s">
        <v>20</v>
      </c>
      <c r="H2879" s="63" t="s">
        <v>34</v>
      </c>
      <c r="I2879" s="63" t="s">
        <v>34</v>
      </c>
      <c r="J2879" s="28"/>
      <c r="K2879" s="135"/>
      <c r="L2879" s="61"/>
      <c r="M2879" s="61"/>
      <c r="N2879" s="61"/>
      <c r="O2879" s="61"/>
      <c r="P2879" s="7">
        <f t="shared" si="454"/>
        <v>2945</v>
      </c>
      <c r="Q2879" s="8"/>
    </row>
    <row r="2880" spans="1:17" s="9" customFormat="1" ht="15.75" thickTop="1" x14ac:dyDescent="0.25">
      <c r="A2880" s="1"/>
      <c r="B2880" s="136"/>
      <c r="C2880" s="137"/>
      <c r="D2880" s="137"/>
      <c r="E2880" s="138"/>
      <c r="F2880" s="139"/>
      <c r="G2880" s="69"/>
      <c r="H2880" s="69"/>
      <c r="I2880" s="81"/>
      <c r="J2880" s="64"/>
      <c r="K2880" s="70"/>
      <c r="L2880" s="117"/>
      <c r="M2880" s="118"/>
      <c r="N2880" s="119"/>
      <c r="O2880" s="120"/>
      <c r="P2880" s="7">
        <f t="shared" si="454"/>
        <v>2946</v>
      </c>
      <c r="Q2880" s="8">
        <f t="shared" ref="Q2880" si="457">+Q2851</f>
        <v>2884</v>
      </c>
    </row>
    <row r="2881" spans="1:17" s="9" customFormat="1" ht="15.75" thickBot="1" x14ac:dyDescent="0.3">
      <c r="A2881" s="1"/>
      <c r="B2881" s="140" t="s">
        <v>26</v>
      </c>
      <c r="C2881" s="141"/>
      <c r="D2881" s="141"/>
      <c r="E2881" s="142"/>
      <c r="F2881" s="143">
        <v>0</v>
      </c>
      <c r="G2881" s="144" t="s">
        <v>26</v>
      </c>
      <c r="H2881" s="143">
        <v>0</v>
      </c>
      <c r="I2881" s="143">
        <v>0</v>
      </c>
      <c r="J2881" s="64"/>
      <c r="K2881" s="145" t="s">
        <v>26</v>
      </c>
      <c r="L2881" s="146" t="s">
        <v>26</v>
      </c>
      <c r="M2881" s="147" t="s">
        <v>26</v>
      </c>
      <c r="N2881" s="143">
        <v>0</v>
      </c>
      <c r="O2881" s="143">
        <v>0</v>
      </c>
      <c r="P2881" s="7">
        <f t="shared" si="454"/>
        <v>2947</v>
      </c>
      <c r="Q2881" s="8"/>
    </row>
    <row r="2882" spans="1:17" s="9" customFormat="1" ht="16.5" thickTop="1" thickBot="1" x14ac:dyDescent="0.3">
      <c r="A2882" s="1"/>
      <c r="B2882" s="101"/>
      <c r="C2882" s="101"/>
      <c r="D2882" s="101"/>
      <c r="E2882" s="101"/>
      <c r="F2882" s="101"/>
      <c r="G2882" s="101"/>
      <c r="H2882" s="128" t="s">
        <v>53</v>
      </c>
      <c r="I2882" s="103">
        <f>SUM(I2880:I2881)</f>
        <v>0</v>
      </c>
      <c r="J2882" s="28"/>
      <c r="K2882" s="148">
        <f>SUM(K2880:K2881)</f>
        <v>0</v>
      </c>
      <c r="L2882" s="149"/>
      <c r="M2882" s="150"/>
      <c r="N2882" s="151"/>
      <c r="O2882" s="148">
        <f>SUM(O2880:O2881)</f>
        <v>0</v>
      </c>
      <c r="P2882" s="7">
        <f t="shared" si="454"/>
        <v>2948</v>
      </c>
      <c r="Q2882" s="8"/>
    </row>
    <row r="2883" spans="1:17" s="9" customFormat="1" ht="16.5" thickTop="1" thickBot="1" x14ac:dyDescent="0.3">
      <c r="A2883" s="1"/>
      <c r="B2883" s="28"/>
      <c r="C2883" s="28"/>
      <c r="D2883" s="28"/>
      <c r="E2883" s="152"/>
      <c r="F2883" s="152"/>
      <c r="G2883" s="152"/>
      <c r="H2883" s="153"/>
      <c r="I2883" s="154"/>
      <c r="J2883" s="28"/>
      <c r="K2883" s="155"/>
      <c r="L2883" s="156"/>
      <c r="M2883" s="156"/>
      <c r="N2883" s="156"/>
      <c r="O2883" s="157"/>
      <c r="P2883" s="7">
        <f t="shared" si="454"/>
        <v>2949</v>
      </c>
      <c r="Q2883" s="8"/>
    </row>
    <row r="2884" spans="1:17" s="9" customFormat="1" ht="16.5" customHeight="1" thickTop="1" thickBot="1" x14ac:dyDescent="0.3">
      <c r="A2884" s="1"/>
      <c r="B2884" s="28"/>
      <c r="C2884" s="28"/>
      <c r="D2884" s="158"/>
      <c r="E2884" s="159" t="s">
        <v>54</v>
      </c>
      <c r="F2884" s="159"/>
      <c r="G2884" s="159"/>
      <c r="H2884" s="159"/>
      <c r="I2884" s="160">
        <f>I2832+I2848+I2877+I2882</f>
        <v>124.16900000000001</v>
      </c>
      <c r="J2884" s="28"/>
      <c r="K2884" s="161"/>
      <c r="L2884" s="162"/>
      <c r="M2884" s="162"/>
      <c r="N2884" s="162"/>
      <c r="O2884" s="163"/>
      <c r="P2884" s="7">
        <f t="shared" si="454"/>
        <v>2950</v>
      </c>
      <c r="Q2884" s="8"/>
    </row>
    <row r="2885" spans="1:17" s="9" customFormat="1" ht="16.5" thickTop="1" thickBot="1" x14ac:dyDescent="0.3">
      <c r="A2885" s="1"/>
      <c r="B2885" s="28"/>
      <c r="C2885" s="28"/>
      <c r="D2885" s="158"/>
      <c r="E2885" s="164" t="s">
        <v>55</v>
      </c>
      <c r="F2885" s="164"/>
      <c r="G2885" s="164"/>
      <c r="H2885" s="165">
        <v>0.2</v>
      </c>
      <c r="I2885" s="166">
        <f>(I2884*H2885)</f>
        <v>24.833800000000004</v>
      </c>
      <c r="J2885" s="28"/>
      <c r="K2885" s="167"/>
      <c r="L2885" s="168"/>
      <c r="M2885" s="168"/>
      <c r="N2885" s="168"/>
      <c r="O2885" s="169"/>
      <c r="P2885" s="7">
        <f t="shared" si="454"/>
        <v>2951</v>
      </c>
      <c r="Q2885" s="8"/>
    </row>
    <row r="2886" spans="1:17" s="9" customFormat="1" ht="16.5" thickTop="1" thickBot="1" x14ac:dyDescent="0.3">
      <c r="A2886" s="1"/>
      <c r="B2886" s="28"/>
      <c r="C2886" s="28"/>
      <c r="D2886" s="158"/>
      <c r="E2886" s="170" t="s">
        <v>56</v>
      </c>
      <c r="F2886" s="170"/>
      <c r="G2886" s="170"/>
      <c r="H2886" s="171">
        <v>0</v>
      </c>
      <c r="I2886" s="166">
        <v>0</v>
      </c>
      <c r="J2886" s="28"/>
      <c r="K2886" s="172">
        <f>+K2832+K2848+K2877+K2882</f>
        <v>0.99999999999999989</v>
      </c>
      <c r="L2886" s="173"/>
      <c r="M2886" s="174"/>
      <c r="N2886" s="175"/>
      <c r="O2886" s="172">
        <f>+O2832+O2848+O2877+O2882</f>
        <v>0</v>
      </c>
      <c r="P2886" s="7">
        <f t="shared" si="454"/>
        <v>2952</v>
      </c>
      <c r="Q2886" s="8"/>
    </row>
    <row r="2887" spans="1:17" s="9" customFormat="1" ht="16.5" thickTop="1" thickBot="1" x14ac:dyDescent="0.3">
      <c r="A2887" s="1"/>
      <c r="B2887" s="28" t="s">
        <v>27</v>
      </c>
      <c r="C2887" s="28"/>
      <c r="D2887" s="158"/>
      <c r="E2887" s="170" t="s">
        <v>57</v>
      </c>
      <c r="F2887" s="170"/>
      <c r="G2887" s="170"/>
      <c r="H2887" s="170"/>
      <c r="I2887" s="166">
        <f>+I2884+I2885</f>
        <v>149.00280000000001</v>
      </c>
      <c r="J2887" s="28"/>
      <c r="K2887" s="176" t="s">
        <v>58</v>
      </c>
      <c r="L2887" s="177"/>
      <c r="M2887" s="178"/>
      <c r="N2887" s="179"/>
      <c r="O2887" s="176" t="s">
        <v>59</v>
      </c>
      <c r="P2887" s="7">
        <f t="shared" si="454"/>
        <v>2953</v>
      </c>
      <c r="Q2887" s="8"/>
    </row>
    <row r="2888" spans="1:17" s="9" customFormat="1" ht="16.5" thickTop="1" thickBot="1" x14ac:dyDescent="0.3">
      <c r="A2888" s="1"/>
      <c r="B2888" s="28" t="s">
        <v>27</v>
      </c>
      <c r="C2888" s="28"/>
      <c r="D2888" s="158"/>
      <c r="E2888" s="180" t="s">
        <v>60</v>
      </c>
      <c r="F2888" s="181"/>
      <c r="G2888" s="181"/>
      <c r="H2888" s="182"/>
      <c r="I2888" s="183">
        <f>ROUND(I2887,2)</f>
        <v>149</v>
      </c>
      <c r="J2888" s="152"/>
      <c r="K2888" s="184"/>
      <c r="L2888" s="185"/>
      <c r="M2888" s="184"/>
      <c r="N2888" s="185"/>
      <c r="O2888" s="185"/>
      <c r="P2888" s="7">
        <f t="shared" si="454"/>
        <v>2954</v>
      </c>
      <c r="Q2888" s="8"/>
    </row>
    <row r="2889" spans="1:17" s="9" customFormat="1" ht="15.75" thickTop="1" x14ac:dyDescent="0.25">
      <c r="A2889" s="1"/>
      <c r="B2889" s="5"/>
      <c r="C2889" s="5"/>
      <c r="D2889" s="28"/>
      <c r="E2889" s="101"/>
      <c r="F2889" s="101"/>
      <c r="G2889" s="101"/>
      <c r="H2889" s="186"/>
      <c r="I2889" s="101"/>
      <c r="J2889" s="28"/>
      <c r="K2889" s="14"/>
      <c r="L2889" s="15"/>
      <c r="M2889" s="14"/>
      <c r="N2889" s="15"/>
      <c r="O2889" s="15"/>
      <c r="P2889" s="7">
        <f t="shared" si="454"/>
        <v>2955</v>
      </c>
      <c r="Q2889" s="8"/>
    </row>
    <row r="2890" spans="1:17" s="9" customFormat="1" x14ac:dyDescent="0.25">
      <c r="A2890" s="1"/>
      <c r="B2890" s="5"/>
      <c r="C2890" s="5"/>
      <c r="D2890" s="28"/>
      <c r="E2890" s="101"/>
      <c r="F2890" s="101"/>
      <c r="G2890" s="101"/>
      <c r="H2890" s="186"/>
      <c r="I2890" s="101"/>
      <c r="J2890" s="28"/>
      <c r="K2890" s="14"/>
      <c r="L2890" s="15"/>
      <c r="M2890" s="14"/>
      <c r="N2890" s="15"/>
      <c r="O2890" s="15"/>
      <c r="P2890" s="7">
        <f t="shared" si="454"/>
        <v>2956</v>
      </c>
      <c r="Q2890" s="8"/>
    </row>
    <row r="2891" spans="1:17" s="9" customFormat="1" ht="15.75" thickBot="1" x14ac:dyDescent="0.3">
      <c r="A2891" s="1"/>
      <c r="B2891" s="2"/>
      <c r="C2891" s="2"/>
      <c r="D2891" s="2"/>
      <c r="E2891" s="2"/>
      <c r="F2891" s="2"/>
      <c r="G2891" s="2"/>
      <c r="H2891" s="3"/>
      <c r="I2891" s="4"/>
      <c r="J2891" s="5"/>
      <c r="K2891" s="6"/>
      <c r="L2891" s="6"/>
      <c r="M2891" s="6"/>
      <c r="N2891" s="6"/>
      <c r="O2891" s="6"/>
      <c r="P2891" s="7"/>
      <c r="Q2891" s="8"/>
    </row>
    <row r="2892" spans="1:17" s="9" customFormat="1" ht="16.5" thickTop="1" thickBot="1" x14ac:dyDescent="0.3">
      <c r="A2892" s="1"/>
      <c r="B2892" s="10" t="s">
        <v>0</v>
      </c>
      <c r="C2892" s="11" t="str">
        <f>'[1]PRESUPUESTO REFERENCIAL'!$B$6</f>
        <v>CONSTRUCCIÓN DEL MALECÓN EN LA PARROQUIA URBANA SATÉLITE LA AURORA</v>
      </c>
      <c r="D2892" s="12"/>
      <c r="E2892" s="12"/>
      <c r="F2892" s="12"/>
      <c r="G2892" s="12"/>
      <c r="H2892" s="12"/>
      <c r="I2892" s="13"/>
      <c r="J2892" s="5"/>
      <c r="K2892" s="14"/>
      <c r="L2892" s="14"/>
      <c r="M2892" s="14"/>
      <c r="N2892" s="14"/>
      <c r="O2892" s="15"/>
      <c r="P2892" s="7"/>
      <c r="Q2892" s="8"/>
    </row>
    <row r="2893" spans="1:17" s="9" customFormat="1" ht="15.75" thickTop="1" x14ac:dyDescent="0.25">
      <c r="A2893" s="1"/>
      <c r="B2893" s="16" t="s">
        <v>1</v>
      </c>
      <c r="C2893" s="17"/>
      <c r="D2893" s="17"/>
      <c r="E2893" s="17"/>
      <c r="F2893" s="17"/>
      <c r="G2893" s="17"/>
      <c r="H2893" s="17"/>
      <c r="I2893" s="18"/>
      <c r="J2893" s="5"/>
      <c r="K2893" s="14"/>
      <c r="L2893" s="14"/>
      <c r="M2893" s="14"/>
      <c r="N2893" s="14"/>
      <c r="O2893" s="15"/>
      <c r="P2893" s="7"/>
      <c r="Q2893" s="8"/>
    </row>
    <row r="2894" spans="1:17" s="9" customFormat="1" x14ac:dyDescent="0.25">
      <c r="A2894" s="1"/>
      <c r="B2894" s="5"/>
      <c r="C2894" s="5"/>
      <c r="D2894" s="5"/>
      <c r="E2894" s="5"/>
      <c r="F2894" s="5"/>
      <c r="G2894" s="19"/>
      <c r="H2894" s="19"/>
      <c r="I2894" s="19"/>
      <c r="J2894" s="5"/>
      <c r="K2894" s="14"/>
      <c r="L2894" s="14"/>
      <c r="M2894" s="14"/>
      <c r="N2894" s="14"/>
      <c r="O2894" s="15"/>
      <c r="P2894" s="7"/>
      <c r="Q2894" s="8"/>
    </row>
    <row r="2895" spans="1:17" s="9" customFormat="1" x14ac:dyDescent="0.25">
      <c r="A2895" s="1"/>
      <c r="B2895" s="5"/>
      <c r="C2895" s="20" t="s">
        <v>2</v>
      </c>
      <c r="D2895" s="21" t="s">
        <v>3</v>
      </c>
      <c r="E2895" s="22"/>
      <c r="F2895" s="22"/>
      <c r="G2895" s="19"/>
      <c r="H2895" s="19"/>
      <c r="I2895" s="19"/>
      <c r="J2895" s="5"/>
      <c r="K2895" s="14"/>
      <c r="L2895" s="14"/>
      <c r="M2895" s="14"/>
      <c r="N2895" s="14"/>
      <c r="O2895" s="15"/>
      <c r="P2895" s="7"/>
      <c r="Q2895" s="8"/>
    </row>
    <row r="2896" spans="1:17" s="9" customFormat="1" x14ac:dyDescent="0.25">
      <c r="A2896" s="1"/>
      <c r="B2896" s="5"/>
      <c r="C2896" s="20" t="s">
        <v>4</v>
      </c>
      <c r="D2896" s="21" t="s">
        <v>5</v>
      </c>
      <c r="E2896" s="5"/>
      <c r="F2896" s="5"/>
      <c r="G2896" s="19"/>
      <c r="H2896" s="19"/>
      <c r="I2896" s="19"/>
      <c r="J2896" s="5"/>
      <c r="K2896" s="14"/>
      <c r="L2896" s="14"/>
      <c r="M2896" s="14"/>
      <c r="N2896" s="14"/>
      <c r="O2896" s="15"/>
      <c r="P2896" s="7"/>
      <c r="Q2896" s="8"/>
    </row>
    <row r="2897" spans="1:17" s="9" customFormat="1" x14ac:dyDescent="0.25">
      <c r="A2897" s="1"/>
      <c r="B2897" s="23"/>
      <c r="C2897" s="2"/>
      <c r="D2897" s="24"/>
      <c r="E2897" s="2"/>
      <c r="F2897" s="2"/>
      <c r="G2897" s="19"/>
      <c r="H2897" s="19"/>
      <c r="I2897" s="19"/>
      <c r="J2897" s="5"/>
      <c r="K2897" s="14"/>
      <c r="L2897" s="14"/>
      <c r="M2897" s="14"/>
      <c r="N2897" s="14"/>
      <c r="O2897" s="15"/>
      <c r="P2897" s="7"/>
      <c r="Q2897" s="8"/>
    </row>
    <row r="2898" spans="1:17" s="9" customFormat="1" ht="15.75" thickBot="1" x14ac:dyDescent="0.3">
      <c r="A2898" s="1"/>
      <c r="B2898" s="25" t="s">
        <v>6</v>
      </c>
      <c r="C2898" s="26"/>
      <c r="D2898" s="26"/>
      <c r="E2898" s="26"/>
      <c r="F2898" s="26"/>
      <c r="G2898" s="26"/>
      <c r="H2898" s="26"/>
      <c r="I2898" s="27"/>
      <c r="J2898" s="28"/>
      <c r="K2898" s="29"/>
      <c r="L2898" s="30"/>
      <c r="M2898" s="30"/>
      <c r="N2898" s="30"/>
      <c r="O2898" s="31"/>
      <c r="P2898" s="7"/>
      <c r="Q2898" s="8"/>
    </row>
    <row r="2899" spans="1:17" s="9" customFormat="1" ht="15.75" customHeight="1" thickTop="1" x14ac:dyDescent="0.25">
      <c r="A2899" s="1"/>
      <c r="B2899" s="32"/>
      <c r="C2899" s="33"/>
      <c r="D2899" s="34"/>
      <c r="E2899" s="34"/>
      <c r="F2899" s="34"/>
      <c r="G2899" s="34"/>
      <c r="H2899" s="35"/>
      <c r="I2899" s="36" t="s">
        <v>7</v>
      </c>
      <c r="J2899" s="37"/>
      <c r="K2899" s="38" t="s">
        <v>8</v>
      </c>
      <c r="L2899" s="39"/>
      <c r="M2899" s="39"/>
      <c r="N2899" s="39"/>
      <c r="O2899" s="40"/>
      <c r="P2899" s="7"/>
      <c r="Q2899" s="8"/>
    </row>
    <row r="2900" spans="1:17" s="9" customFormat="1" x14ac:dyDescent="0.25">
      <c r="A2900" s="1"/>
      <c r="B2900" s="41" t="s">
        <v>9</v>
      </c>
      <c r="C2900" s="42">
        <f>+'[1]PRESUPUESTO REFERENCIAL'!B1158</f>
        <v>1035</v>
      </c>
      <c r="D2900" s="43"/>
      <c r="E2900" s="41" t="s">
        <v>10</v>
      </c>
      <c r="F2900" s="44" t="str">
        <f>+'[1]PRESUPUESTO REFERENCIAL'!D1158</f>
        <v>u</v>
      </c>
      <c r="G2900" s="45"/>
      <c r="H2900" s="46" t="s">
        <v>11</v>
      </c>
      <c r="I2900" s="47">
        <v>0.1</v>
      </c>
      <c r="J2900" s="37"/>
      <c r="K2900" s="48"/>
      <c r="L2900" s="49"/>
      <c r="M2900" s="49"/>
      <c r="N2900" s="49"/>
      <c r="O2900" s="50"/>
      <c r="P2900" s="7"/>
      <c r="Q2900" s="8"/>
    </row>
    <row r="2901" spans="1:17" s="9" customFormat="1" ht="15.75" thickBot="1" x14ac:dyDescent="0.3">
      <c r="A2901" s="1"/>
      <c r="B2901" s="51" t="s">
        <v>12</v>
      </c>
      <c r="C2901" s="52" t="str">
        <f>+'[1]PRESUPUESTO REFERENCIAL'!C1158</f>
        <v>CERTIFICACION DE RED</v>
      </c>
      <c r="D2901" s="53"/>
      <c r="E2901" s="53"/>
      <c r="F2901" s="53"/>
      <c r="G2901" s="53"/>
      <c r="H2901" s="53"/>
      <c r="I2901" s="54"/>
      <c r="J2901" s="28"/>
      <c r="K2901" s="55"/>
      <c r="L2901" s="56"/>
      <c r="M2901" s="56"/>
      <c r="N2901" s="56"/>
      <c r="O2901" s="57"/>
      <c r="P2901" s="7"/>
      <c r="Q2901" s="8"/>
    </row>
    <row r="2902" spans="1:17" s="9" customFormat="1" ht="16.5" customHeight="1" thickTop="1" thickBot="1" x14ac:dyDescent="0.3">
      <c r="A2902" s="1"/>
      <c r="B2902" s="58" t="s">
        <v>13</v>
      </c>
      <c r="C2902" s="59"/>
      <c r="D2902" s="59"/>
      <c r="E2902" s="59"/>
      <c r="F2902" s="59"/>
      <c r="G2902" s="59"/>
      <c r="H2902" s="59"/>
      <c r="I2902" s="59"/>
      <c r="J2902" s="60"/>
      <c r="K2902" s="61" t="s">
        <v>14</v>
      </c>
      <c r="L2902" s="61" t="s">
        <v>15</v>
      </c>
      <c r="M2902" s="61" t="s">
        <v>16</v>
      </c>
      <c r="N2902" s="61" t="s">
        <v>17</v>
      </c>
      <c r="O2902" s="61" t="s">
        <v>18</v>
      </c>
      <c r="P2902" s="7"/>
      <c r="Q2902" s="8"/>
    </row>
    <row r="2903" spans="1:17" s="9" customFormat="1" ht="22.5" thickTop="1" thickBot="1" x14ac:dyDescent="0.3">
      <c r="A2903" s="1"/>
      <c r="B2903" s="62" t="s">
        <v>19</v>
      </c>
      <c r="C2903" s="62"/>
      <c r="D2903" s="62"/>
      <c r="E2903" s="63" t="s">
        <v>20</v>
      </c>
      <c r="F2903" s="63" t="s">
        <v>21</v>
      </c>
      <c r="G2903" s="63" t="s">
        <v>22</v>
      </c>
      <c r="H2903" s="63" t="s">
        <v>23</v>
      </c>
      <c r="I2903" s="63" t="s">
        <v>24</v>
      </c>
      <c r="J2903" s="64"/>
      <c r="K2903" s="61"/>
      <c r="L2903" s="61"/>
      <c r="M2903" s="61"/>
      <c r="N2903" s="61"/>
      <c r="O2903" s="61"/>
      <c r="P2903" s="7">
        <f t="shared" ref="P2903" si="458">ROW(A2904)+65</f>
        <v>2969</v>
      </c>
      <c r="Q2903" s="8"/>
    </row>
    <row r="2904" spans="1:17" s="9" customFormat="1" ht="16.5" customHeight="1" thickTop="1" thickBot="1" x14ac:dyDescent="0.3">
      <c r="A2904" s="1" t="s">
        <v>25</v>
      </c>
      <c r="B2904" s="65" t="str">
        <f>INDEX([1]EQUIPOS!$A$3:$I$326,MATCH('APUS2 (1001 - 1053)'!A2904,[1]EQUIPOS!$A$3:$A$326,0),2)</f>
        <v>HERRAMIENTA MENOR (5% MO)</v>
      </c>
      <c r="C2904" s="66"/>
      <c r="D2904" s="67"/>
      <c r="E2904" s="68" t="s">
        <v>26</v>
      </c>
      <c r="F2904" s="68">
        <v>0.05</v>
      </c>
      <c r="G2904" s="68" t="s">
        <v>27</v>
      </c>
      <c r="H2904" s="68" t="s">
        <v>26</v>
      </c>
      <c r="I2904" s="69">
        <f>(I2933*5%)</f>
        <v>6.6300000000000012E-2</v>
      </c>
      <c r="J2904" s="64"/>
      <c r="K2904" s="70">
        <f>((I2904*100%)/$I$2969)</f>
        <v>8.9325411260660452E-3</v>
      </c>
      <c r="L2904" s="71">
        <f>INDEX([1]EQUIPOS!$A$3:$I$326,MATCH('APUS2 (1001 - 1053)'!A2904,[1]EQUIPOS!$A$3:$A$326,0),6)</f>
        <v>4292100117</v>
      </c>
      <c r="M2904" s="72" t="str">
        <f>INDEX([1]EQUIPOS!$A$3:$I$326,MATCH('APUS2 (1001 - 1053)'!A2904,[1]EQUIPOS!$A$3:$A$326,0),7)</f>
        <v>NP</v>
      </c>
      <c r="N2904" s="73">
        <f>INDEX([1]EQUIPOS!$A$3:$I$326,MATCH('APUS2 (1001 - 1053)'!A2904,[1]EQUIPOS!$A$3:$A$326,0),8)</f>
        <v>0</v>
      </c>
      <c r="O2904" s="74">
        <f>INDEX([1]EQUIPOS!$A$3:$I$326,MATCH('APUS2 (1001 - 1053)'!A2904,[1]EQUIPOS!$A$3:$A$326,0),9)</f>
        <v>0</v>
      </c>
      <c r="P2904" s="7">
        <f t="shared" ref="P2904:P2967" si="459">+P2903+1</f>
        <v>2970</v>
      </c>
      <c r="Q2904" s="8">
        <f t="shared" ref="Q2904" si="460">IF($A2904=0," ",$P2903)</f>
        <v>2969</v>
      </c>
    </row>
    <row r="2905" spans="1:17" s="9" customFormat="1" ht="16.5" thickTop="1" thickBot="1" x14ac:dyDescent="0.3">
      <c r="A2905" s="1" t="s">
        <v>75</v>
      </c>
      <c r="B2905" s="75" t="str">
        <f>INDEX([1]EQUIPOS!$A$3:$I$326,MATCH('APUS2 (1001 - 1053)'!A2905,[1]EQUIPOS!$A$3:$A$326,0),2)</f>
        <v>HERRAMIENTA ESPECIAL</v>
      </c>
      <c r="C2905" s="76"/>
      <c r="D2905" s="77"/>
      <c r="E2905" s="78">
        <v>1</v>
      </c>
      <c r="F2905" s="79">
        <f>INDEX([1]EQUIPOS!$A$3:$I$326,MATCH('APUS2 (1001 - 1053)'!A2905,[1]EQUIPOS!$A$3:$A$326,0),5)</f>
        <v>0.3</v>
      </c>
      <c r="G2905" s="79">
        <f>+E2905*F2905</f>
        <v>0.3</v>
      </c>
      <c r="H2905" s="80">
        <f>I2900</f>
        <v>0.1</v>
      </c>
      <c r="I2905" s="81">
        <f>(G2905*H2905)</f>
        <v>0.03</v>
      </c>
      <c r="J2905" s="64"/>
      <c r="K2905" s="70">
        <f t="shared" ref="K2905:K2906" si="461">((I2905*100%)/$I$2969)</f>
        <v>4.041873812699567E-3</v>
      </c>
      <c r="L2905" s="82">
        <f>INDEX([1]EQUIPOS!$A$3:$I$326,MATCH('APUS2 (1001 - 1053)'!A2905,[1]EQUIPOS!$A$3:$A$326,0),6)</f>
        <v>4299217233</v>
      </c>
      <c r="M2905" s="83" t="str">
        <f>INDEX([1]EQUIPOS!$A$3:$I$326,MATCH('APUS2 (1001 - 1053)'!A2905,[1]EQUIPOS!$A$3:$A$326,0),7)</f>
        <v>NP</v>
      </c>
      <c r="N2905" s="84">
        <f>INDEX([1]EQUIPOS!$A$3:$I$326,MATCH('APUS2 (1001 - 1053)'!A2905,[1]EQUIPOS!$A$3:$A$326,0),8)</f>
        <v>0</v>
      </c>
      <c r="O2905" s="85">
        <f>INDEX([1]EQUIPOS!$A$3:$I$326,MATCH('APUS2 (1001 - 1053)'!A2905,[1]EQUIPOS!$A$3:$A$326,0),9)</f>
        <v>0</v>
      </c>
      <c r="P2905" s="7">
        <f t="shared" si="459"/>
        <v>2971</v>
      </c>
      <c r="Q2905" s="8">
        <f t="shared" ref="Q2905" si="462">+$Q2904</f>
        <v>2969</v>
      </c>
    </row>
    <row r="2906" spans="1:17" s="9" customFormat="1" ht="16.5" thickTop="1" thickBot="1" x14ac:dyDescent="0.3">
      <c r="A2906" s="1" t="s">
        <v>76</v>
      </c>
      <c r="B2906" s="75" t="str">
        <f>INDEX([1]EQUIPOS!$A$3:$I$326,MATCH('APUS2 (1001 - 1053)'!A2906,[1]EQUIPOS!$A$3:$A$326,0),2)</f>
        <v>EQUIPO DE PROTECCION PERSONAL</v>
      </c>
      <c r="C2906" s="76"/>
      <c r="D2906" s="77"/>
      <c r="E2906" s="78">
        <v>2</v>
      </c>
      <c r="F2906" s="79">
        <f>INDEX([1]EQUIPOS!$A$3:$I$326,MATCH('APUS2 (1001 - 1053)'!A2906,[1]EQUIPOS!$A$3:$A$326,0),5)</f>
        <v>0.5</v>
      </c>
      <c r="G2906" s="79">
        <f t="shared" ref="G2906" si="463">+E2906*F2906</f>
        <v>1</v>
      </c>
      <c r="H2906" s="80">
        <f>I2900</f>
        <v>0.1</v>
      </c>
      <c r="I2906" s="81">
        <f>(G2906*H2906)</f>
        <v>0.1</v>
      </c>
      <c r="J2906" s="64"/>
      <c r="K2906" s="70">
        <f t="shared" si="461"/>
        <v>1.347291270899856E-2</v>
      </c>
      <c r="L2906" s="82">
        <f>INDEX([1]EQUIPOS!$A$3:$I$326,MATCH('APUS2 (1001 - 1053)'!A2906,[1]EQUIPOS!$A$3:$A$326,0),6)</f>
        <v>4817001110</v>
      </c>
      <c r="M2906" s="83" t="str">
        <f>INDEX([1]EQUIPOS!$A$3:$I$326,MATCH('APUS2 (1001 - 1053)'!A2906,[1]EQUIPOS!$A$3:$A$326,0),7)</f>
        <v>NP</v>
      </c>
      <c r="N2906" s="84">
        <f>INDEX([1]EQUIPOS!$A$3:$I$326,MATCH('APUS2 (1001 - 1053)'!A2906,[1]EQUIPOS!$A$3:$A$326,0),8)</f>
        <v>0</v>
      </c>
      <c r="O2906" s="85">
        <f>INDEX([1]EQUIPOS!$A$3:$I$326,MATCH('APUS2 (1001 - 1053)'!A2906,[1]EQUIPOS!$A$3:$A$326,0),9)</f>
        <v>0</v>
      </c>
      <c r="P2906" s="7">
        <f t="shared" si="459"/>
        <v>2972</v>
      </c>
      <c r="Q2906" s="8"/>
    </row>
    <row r="2907" spans="1:17" s="9" customFormat="1" ht="16.5" thickTop="1" thickBot="1" x14ac:dyDescent="0.3">
      <c r="A2907" s="1"/>
      <c r="B2907" s="75"/>
      <c r="C2907" s="76"/>
      <c r="D2907" s="77"/>
      <c r="E2907" s="78"/>
      <c r="F2907" s="79"/>
      <c r="G2907" s="79"/>
      <c r="H2907" s="80"/>
      <c r="I2907" s="81"/>
      <c r="J2907" s="64"/>
      <c r="K2907" s="70"/>
      <c r="L2907" s="82"/>
      <c r="M2907" s="83"/>
      <c r="N2907" s="84"/>
      <c r="O2907" s="85"/>
      <c r="P2907" s="7">
        <f t="shared" si="459"/>
        <v>2973</v>
      </c>
      <c r="Q2907" s="8"/>
    </row>
    <row r="2908" spans="1:17" s="9" customFormat="1" ht="16.5" thickTop="1" thickBot="1" x14ac:dyDescent="0.3">
      <c r="A2908" s="1"/>
      <c r="B2908" s="75"/>
      <c r="C2908" s="76"/>
      <c r="D2908" s="77"/>
      <c r="E2908" s="78"/>
      <c r="F2908" s="79"/>
      <c r="G2908" s="79"/>
      <c r="H2908" s="80"/>
      <c r="I2908" s="81"/>
      <c r="J2908" s="64"/>
      <c r="K2908" s="70"/>
      <c r="L2908" s="82"/>
      <c r="M2908" s="83"/>
      <c r="N2908" s="84"/>
      <c r="O2908" s="85"/>
      <c r="P2908" s="7">
        <f t="shared" si="459"/>
        <v>2974</v>
      </c>
      <c r="Q2908" s="8"/>
    </row>
    <row r="2909" spans="1:17" s="9" customFormat="1" ht="16.5" thickTop="1" thickBot="1" x14ac:dyDescent="0.3">
      <c r="A2909" s="1"/>
      <c r="B2909" s="75"/>
      <c r="C2909" s="76"/>
      <c r="D2909" s="77"/>
      <c r="E2909" s="78"/>
      <c r="F2909" s="79"/>
      <c r="G2909" s="86"/>
      <c r="H2909" s="80"/>
      <c r="I2909" s="81"/>
      <c r="J2909" s="64"/>
      <c r="K2909" s="87"/>
      <c r="L2909" s="82"/>
      <c r="M2909" s="83"/>
      <c r="N2909" s="84"/>
      <c r="O2909" s="85"/>
      <c r="P2909" s="7">
        <f t="shared" si="459"/>
        <v>2975</v>
      </c>
      <c r="Q2909" s="8"/>
    </row>
    <row r="2910" spans="1:17" s="9" customFormat="1" ht="16.5" thickTop="1" thickBot="1" x14ac:dyDescent="0.3">
      <c r="A2910" s="1"/>
      <c r="B2910" s="75"/>
      <c r="C2910" s="76"/>
      <c r="D2910" s="77"/>
      <c r="E2910" s="78"/>
      <c r="F2910" s="79"/>
      <c r="G2910" s="86"/>
      <c r="H2910" s="80"/>
      <c r="I2910" s="81"/>
      <c r="J2910" s="64"/>
      <c r="K2910" s="87"/>
      <c r="L2910" s="82"/>
      <c r="M2910" s="83"/>
      <c r="N2910" s="84"/>
      <c r="O2910" s="85"/>
      <c r="P2910" s="7">
        <f t="shared" si="459"/>
        <v>2976</v>
      </c>
      <c r="Q2910" s="8"/>
    </row>
    <row r="2911" spans="1:17" s="9" customFormat="1" ht="16.5" thickTop="1" thickBot="1" x14ac:dyDescent="0.3">
      <c r="A2911" s="1"/>
      <c r="B2911" s="75"/>
      <c r="C2911" s="76"/>
      <c r="D2911" s="77"/>
      <c r="E2911" s="78"/>
      <c r="F2911" s="79"/>
      <c r="G2911" s="86"/>
      <c r="H2911" s="80"/>
      <c r="I2911" s="81"/>
      <c r="J2911" s="64"/>
      <c r="K2911" s="87"/>
      <c r="L2911" s="82"/>
      <c r="M2911" s="83"/>
      <c r="N2911" s="84"/>
      <c r="O2911" s="85"/>
      <c r="P2911" s="7">
        <f t="shared" si="459"/>
        <v>2977</v>
      </c>
      <c r="Q2911" s="8"/>
    </row>
    <row r="2912" spans="1:17" s="9" customFormat="1" ht="16.5" thickTop="1" thickBot="1" x14ac:dyDescent="0.3">
      <c r="A2912" s="1"/>
      <c r="B2912" s="75"/>
      <c r="C2912" s="76"/>
      <c r="D2912" s="77"/>
      <c r="E2912" s="78"/>
      <c r="F2912" s="79"/>
      <c r="G2912" s="86"/>
      <c r="H2912" s="80"/>
      <c r="I2912" s="81"/>
      <c r="J2912" s="64"/>
      <c r="K2912" s="87"/>
      <c r="L2912" s="82"/>
      <c r="M2912" s="83"/>
      <c r="N2912" s="84"/>
      <c r="O2912" s="85"/>
      <c r="P2912" s="7">
        <f t="shared" si="459"/>
        <v>2978</v>
      </c>
      <c r="Q2912" s="8"/>
    </row>
    <row r="2913" spans="1:17" s="9" customFormat="1" ht="16.5" thickTop="1" thickBot="1" x14ac:dyDescent="0.3">
      <c r="A2913" s="1"/>
      <c r="B2913" s="75"/>
      <c r="C2913" s="76"/>
      <c r="D2913" s="77"/>
      <c r="E2913" s="78"/>
      <c r="F2913" s="79"/>
      <c r="G2913" s="86"/>
      <c r="H2913" s="80"/>
      <c r="I2913" s="81"/>
      <c r="J2913" s="64"/>
      <c r="K2913" s="87"/>
      <c r="L2913" s="82"/>
      <c r="M2913" s="83"/>
      <c r="N2913" s="84"/>
      <c r="O2913" s="85"/>
      <c r="P2913" s="7">
        <f t="shared" si="459"/>
        <v>2979</v>
      </c>
      <c r="Q2913" s="8"/>
    </row>
    <row r="2914" spans="1:17" s="9" customFormat="1" ht="16.5" thickTop="1" thickBot="1" x14ac:dyDescent="0.3">
      <c r="A2914" s="1"/>
      <c r="B2914" s="75"/>
      <c r="C2914" s="76"/>
      <c r="D2914" s="77"/>
      <c r="E2914" s="78"/>
      <c r="F2914" s="79"/>
      <c r="G2914" s="86"/>
      <c r="H2914" s="80"/>
      <c r="I2914" s="81"/>
      <c r="J2914" s="64"/>
      <c r="K2914" s="87"/>
      <c r="L2914" s="82"/>
      <c r="M2914" s="83"/>
      <c r="N2914" s="84"/>
      <c r="O2914" s="85"/>
      <c r="P2914" s="7">
        <f t="shared" si="459"/>
        <v>2980</v>
      </c>
      <c r="Q2914" s="8"/>
    </row>
    <row r="2915" spans="1:17" s="9" customFormat="1" ht="16.5" thickTop="1" thickBot="1" x14ac:dyDescent="0.3">
      <c r="A2915" s="1"/>
      <c r="B2915" s="75"/>
      <c r="C2915" s="76"/>
      <c r="D2915" s="77"/>
      <c r="E2915" s="78"/>
      <c r="F2915" s="79"/>
      <c r="G2915" s="86"/>
      <c r="H2915" s="80"/>
      <c r="I2915" s="81"/>
      <c r="J2915" s="64"/>
      <c r="K2915" s="87"/>
      <c r="L2915" s="82"/>
      <c r="M2915" s="83"/>
      <c r="N2915" s="84"/>
      <c r="O2915" s="85"/>
      <c r="P2915" s="7">
        <f t="shared" si="459"/>
        <v>2981</v>
      </c>
      <c r="Q2915" s="8"/>
    </row>
    <row r="2916" spans="1:17" s="9" customFormat="1" ht="16.5" thickTop="1" thickBot="1" x14ac:dyDescent="0.3">
      <c r="A2916" s="1"/>
      <c r="B2916" s="88"/>
      <c r="C2916" s="89"/>
      <c r="D2916" s="90"/>
      <c r="E2916" s="91"/>
      <c r="F2916" s="92"/>
      <c r="G2916" s="93"/>
      <c r="H2916" s="94"/>
      <c r="I2916" s="95"/>
      <c r="J2916" s="64"/>
      <c r="K2916" s="96"/>
      <c r="L2916" s="97"/>
      <c r="M2916" s="98"/>
      <c r="N2916" s="99"/>
      <c r="O2916" s="100"/>
      <c r="P2916" s="7">
        <f t="shared" si="459"/>
        <v>2982</v>
      </c>
      <c r="Q2916" s="8"/>
    </row>
    <row r="2917" spans="1:17" s="9" customFormat="1" ht="16.5" thickTop="1" thickBot="1" x14ac:dyDescent="0.3">
      <c r="A2917" s="1"/>
      <c r="B2917" s="101"/>
      <c r="C2917" s="101"/>
      <c r="D2917" s="101"/>
      <c r="E2917" s="101"/>
      <c r="F2917" s="101"/>
      <c r="G2917" s="101"/>
      <c r="H2917" s="102" t="s">
        <v>29</v>
      </c>
      <c r="I2917" s="103">
        <f>SUM(I2904:I2916)</f>
        <v>0.19630000000000003</v>
      </c>
      <c r="J2917" s="104"/>
      <c r="K2917" s="105">
        <f>SUM(K2904:K2916)</f>
        <v>2.6447327647764172E-2</v>
      </c>
      <c r="L2917" s="106"/>
      <c r="M2917" s="107"/>
      <c r="N2917" s="108"/>
      <c r="O2917" s="105">
        <f>SUM(O2904:O2916)</f>
        <v>0</v>
      </c>
      <c r="P2917" s="7">
        <f t="shared" si="459"/>
        <v>2983</v>
      </c>
      <c r="Q2917" s="8"/>
    </row>
    <row r="2918" spans="1:17" s="9" customFormat="1" ht="16.5" customHeight="1" thickTop="1" thickBot="1" x14ac:dyDescent="0.3">
      <c r="A2918" s="1"/>
      <c r="B2918" s="58" t="s">
        <v>30</v>
      </c>
      <c r="C2918" s="109"/>
      <c r="D2918" s="109"/>
      <c r="E2918" s="109"/>
      <c r="F2918" s="109"/>
      <c r="G2918" s="109"/>
      <c r="H2918" s="110"/>
      <c r="I2918" s="111"/>
      <c r="J2918" s="60"/>
      <c r="K2918" s="61" t="s">
        <v>14</v>
      </c>
      <c r="L2918" s="61" t="s">
        <v>15</v>
      </c>
      <c r="M2918" s="61" t="s">
        <v>16</v>
      </c>
      <c r="N2918" s="61" t="s">
        <v>17</v>
      </c>
      <c r="O2918" s="61" t="s">
        <v>18</v>
      </c>
      <c r="P2918" s="7">
        <f t="shared" si="459"/>
        <v>2984</v>
      </c>
      <c r="Q2918" s="8"/>
    </row>
    <row r="2919" spans="1:17" s="9" customFormat="1" ht="22.5" customHeight="1" thickTop="1" thickBot="1" x14ac:dyDescent="0.3">
      <c r="A2919" s="1"/>
      <c r="B2919" s="112" t="s">
        <v>31</v>
      </c>
      <c r="C2919" s="113"/>
      <c r="D2919" s="114"/>
      <c r="E2919" s="115" t="s">
        <v>20</v>
      </c>
      <c r="F2919" s="115" t="s">
        <v>32</v>
      </c>
      <c r="G2919" s="63" t="s">
        <v>33</v>
      </c>
      <c r="H2919" s="116" t="s">
        <v>23</v>
      </c>
      <c r="I2919" s="116" t="s">
        <v>34</v>
      </c>
      <c r="J2919" s="28"/>
      <c r="K2919" s="61"/>
      <c r="L2919" s="61"/>
      <c r="M2919" s="61"/>
      <c r="N2919" s="61"/>
      <c r="O2919" s="61"/>
      <c r="P2919" s="7">
        <f t="shared" si="459"/>
        <v>2985</v>
      </c>
      <c r="Q2919" s="8"/>
    </row>
    <row r="2920" spans="1:17" s="9" customFormat="1" ht="16.5" customHeight="1" thickTop="1" thickBot="1" x14ac:dyDescent="0.3">
      <c r="A2920" s="1" t="s">
        <v>38</v>
      </c>
      <c r="B2920" s="65" t="str">
        <f>INDEX([1]SUELDOS!$B$3:$O$294,MATCH('APUS2 (1001 - 1053)'!A2920,[1]SUELDOS!$B$3:$B$294,0),2)</f>
        <v>PEON</v>
      </c>
      <c r="C2920" s="66"/>
      <c r="D2920" s="67"/>
      <c r="E2920" s="68">
        <v>1</v>
      </c>
      <c r="F2920" s="68">
        <f>INDEX([1]SUELDOS!$B$3:$O$294,MATCH('APUS2 (1001 - 1053)'!A2920,[1]SUELDOS!$B$3:$B$294,0),10)</f>
        <v>4.2300000000000004</v>
      </c>
      <c r="G2920" s="79">
        <f t="shared" ref="G2920:G2922" si="464">+E2920*F2920</f>
        <v>4.2300000000000004</v>
      </c>
      <c r="H2920" s="69">
        <f>I2900</f>
        <v>0.1</v>
      </c>
      <c r="I2920" s="81">
        <f t="shared" ref="I2920:I2922" si="465">(G2920*H2920)</f>
        <v>0.42300000000000004</v>
      </c>
      <c r="J2920" s="64"/>
      <c r="K2920" s="70">
        <f t="shared" ref="K2920:K2922" si="466">((I2920*100%)/$I$2969)</f>
        <v>5.6990420759063909E-2</v>
      </c>
      <c r="L2920" s="117">
        <f>INDEX([1]SUELDOS!$B$3:$O$294,MATCH('APUS2 (1001 - 1053)'!A2920,[1]SUELDOS!$B$3:$B$294,0),11)</f>
        <v>851230012</v>
      </c>
      <c r="M2920" s="118" t="str">
        <f>INDEX([1]SUELDOS!$B$3:$O$294,MATCH('APUS2 (1001 - 1053)'!A2920,[1]SUELDOS!$B$3:$B$294,0),12)</f>
        <v>NP</v>
      </c>
      <c r="N2920" s="119">
        <f>INDEX([1]SUELDOS!$B$3:$O$294,MATCH('APUS2 (1001 - 1053)'!A2920,[1]SUELDOS!$B$3:$B$294,0),13)</f>
        <v>0</v>
      </c>
      <c r="O2920" s="120">
        <f>INDEX([1]SUELDOS!$B$3:$O$294,MATCH('APUS2 (1001 - 1053)'!A2920,[1]SUELDOS!$B$3:$B$294,0),14)</f>
        <v>0</v>
      </c>
      <c r="P2920" s="7">
        <f t="shared" si="459"/>
        <v>2986</v>
      </c>
      <c r="Q2920" s="8">
        <f t="shared" ref="Q2920" si="467">+Q2904</f>
        <v>2969</v>
      </c>
    </row>
    <row r="2921" spans="1:17" s="9" customFormat="1" ht="16.5" customHeight="1" thickTop="1" thickBot="1" x14ac:dyDescent="0.3">
      <c r="A2921" s="1" t="s">
        <v>35</v>
      </c>
      <c r="B2921" s="75" t="str">
        <f>INDEX([1]SUELDOS!$B$3:$O$294,MATCH('APUS2 (1001 - 1053)'!A2921,[1]SUELDOS!$B$3:$B$294,0),2)</f>
        <v xml:space="preserve">ELECTRICISTA O INSTALADOR DE REVESTIMIENTO EN GENERAL </v>
      </c>
      <c r="C2921" s="76"/>
      <c r="D2921" s="77"/>
      <c r="E2921" s="79">
        <v>1</v>
      </c>
      <c r="F2921" s="79">
        <f>INDEX([1]SUELDOS!$B$3:$O$294,MATCH('APUS2 (1001 - 1053)'!A2921,[1]SUELDOS!$B$3:$B$294,0),10)</f>
        <v>4.28</v>
      </c>
      <c r="G2921" s="79">
        <f t="shared" si="464"/>
        <v>4.28</v>
      </c>
      <c r="H2921" s="80">
        <f>I2900</f>
        <v>0.1</v>
      </c>
      <c r="I2921" s="81">
        <f t="shared" si="465"/>
        <v>0.42800000000000005</v>
      </c>
      <c r="J2921" s="64"/>
      <c r="K2921" s="70">
        <f t="shared" si="466"/>
        <v>5.7664066394513838E-2</v>
      </c>
      <c r="L2921" s="82">
        <f>INDEX([1]SUELDOS!$B$3:$O$294,MATCH('APUS2 (1001 - 1053)'!A2921,[1]SUELDOS!$B$3:$B$294,0),11)</f>
        <v>546110012</v>
      </c>
      <c r="M2921" s="82" t="str">
        <f>INDEX([1]SUELDOS!$B$3:$O$294,MATCH('APUS2 (1001 - 1053)'!A2921,[1]SUELDOS!$B$3:$B$294,0),12)</f>
        <v>NP</v>
      </c>
      <c r="N2921" s="121">
        <f>INDEX([1]SUELDOS!$B$3:$O$294,MATCH('APUS2 (1001 - 1053)'!A2921,[1]SUELDOS!$B$3:$B$294,0),13)</f>
        <v>0</v>
      </c>
      <c r="O2921" s="85">
        <f>INDEX([1]SUELDOS!$B$3:$O$294,MATCH('APUS2 (1001 - 1053)'!A2921,[1]SUELDOS!$B$3:$B$294,0),14)</f>
        <v>0</v>
      </c>
      <c r="P2921" s="7">
        <f t="shared" si="459"/>
        <v>2987</v>
      </c>
      <c r="Q2921" s="8"/>
    </row>
    <row r="2922" spans="1:17" s="9" customFormat="1" ht="16.5" thickTop="1" thickBot="1" x14ac:dyDescent="0.3">
      <c r="A2922" s="1" t="s">
        <v>36</v>
      </c>
      <c r="B2922" s="75" t="str">
        <f>INDEX([1]SUELDOS!$B$3:$O$294,MATCH('APUS2 (1001 - 1053)'!A2922,[1]SUELDOS!$B$3:$B$294,0),2)</f>
        <v>MAESTRO ELECTRICO/LINIERO/SUBESTACIONES</v>
      </c>
      <c r="C2922" s="76"/>
      <c r="D2922" s="77"/>
      <c r="E2922" s="79">
        <v>1</v>
      </c>
      <c r="F2922" s="79">
        <f>INDEX([1]SUELDOS!$B$3:$O$294,MATCH('APUS2 (1001 - 1053)'!A2922,[1]SUELDOS!$B$3:$B$294,0),10)</f>
        <v>4.75</v>
      </c>
      <c r="G2922" s="79">
        <f t="shared" si="464"/>
        <v>4.75</v>
      </c>
      <c r="H2922" s="80">
        <f>I2900</f>
        <v>0.1</v>
      </c>
      <c r="I2922" s="81">
        <f t="shared" si="465"/>
        <v>0.47500000000000003</v>
      </c>
      <c r="J2922" s="64"/>
      <c r="K2922" s="70">
        <f t="shared" si="466"/>
        <v>6.3996335367743157E-2</v>
      </c>
      <c r="L2922" s="82">
        <f>INDEX([1]SUELDOS!$B$3:$O$294,MATCH('APUS2 (1001 - 1053)'!A2922,[1]SUELDOS!$B$3:$B$294,0),11)</f>
        <v>851230012</v>
      </c>
      <c r="M2922" s="82" t="str">
        <f>INDEX([1]SUELDOS!$B$3:$O$294,MATCH('APUS2 (1001 - 1053)'!A2922,[1]SUELDOS!$B$3:$B$294,0),12)</f>
        <v>NP</v>
      </c>
      <c r="N2922" s="121">
        <f>INDEX([1]SUELDOS!$B$3:$O$294,MATCH('APUS2 (1001 - 1053)'!A2922,[1]SUELDOS!$B$3:$B$294,0),13)</f>
        <v>0</v>
      </c>
      <c r="O2922" s="85">
        <f>INDEX([1]SUELDOS!$B$3:$O$294,MATCH('APUS2 (1001 - 1053)'!A2922,[1]SUELDOS!$B$3:$B$294,0),14)</f>
        <v>0</v>
      </c>
      <c r="P2922" s="7">
        <f t="shared" si="459"/>
        <v>2988</v>
      </c>
      <c r="Q2922" s="8"/>
    </row>
    <row r="2923" spans="1:17" s="9" customFormat="1" ht="16.5" thickTop="1" thickBot="1" x14ac:dyDescent="0.3">
      <c r="A2923" s="1"/>
      <c r="B2923" s="75"/>
      <c r="C2923" s="76"/>
      <c r="D2923" s="77"/>
      <c r="E2923" s="79"/>
      <c r="F2923" s="79"/>
      <c r="G2923" s="79"/>
      <c r="H2923" s="80"/>
      <c r="I2923" s="81"/>
      <c r="J2923" s="64"/>
      <c r="K2923" s="70"/>
      <c r="L2923" s="82"/>
      <c r="M2923" s="82"/>
      <c r="N2923" s="121"/>
      <c r="O2923" s="85"/>
      <c r="P2923" s="7">
        <f t="shared" si="459"/>
        <v>2989</v>
      </c>
      <c r="Q2923" s="8"/>
    </row>
    <row r="2924" spans="1:17" s="9" customFormat="1" ht="16.5" thickTop="1" thickBot="1" x14ac:dyDescent="0.3">
      <c r="A2924" s="1"/>
      <c r="B2924" s="75"/>
      <c r="C2924" s="76"/>
      <c r="D2924" s="77"/>
      <c r="E2924" s="79"/>
      <c r="F2924" s="79"/>
      <c r="G2924" s="79"/>
      <c r="H2924" s="80"/>
      <c r="I2924" s="81"/>
      <c r="J2924" s="64"/>
      <c r="K2924" s="70"/>
      <c r="L2924" s="82"/>
      <c r="M2924" s="82"/>
      <c r="N2924" s="121"/>
      <c r="O2924" s="85"/>
      <c r="P2924" s="7">
        <f t="shared" si="459"/>
        <v>2990</v>
      </c>
      <c r="Q2924" s="8"/>
    </row>
    <row r="2925" spans="1:17" s="9" customFormat="1" ht="16.5" thickTop="1" thickBot="1" x14ac:dyDescent="0.3">
      <c r="A2925" s="1"/>
      <c r="B2925" s="75"/>
      <c r="C2925" s="76"/>
      <c r="D2925" s="77"/>
      <c r="E2925" s="79"/>
      <c r="F2925" s="79"/>
      <c r="G2925" s="79"/>
      <c r="H2925" s="80"/>
      <c r="I2925" s="81"/>
      <c r="J2925" s="64"/>
      <c r="K2925" s="70"/>
      <c r="L2925" s="82"/>
      <c r="M2925" s="82"/>
      <c r="N2925" s="121"/>
      <c r="O2925" s="85"/>
      <c r="P2925" s="7">
        <f t="shared" si="459"/>
        <v>2991</v>
      </c>
      <c r="Q2925" s="8"/>
    </row>
    <row r="2926" spans="1:17" s="9" customFormat="1" ht="16.5" thickTop="1" thickBot="1" x14ac:dyDescent="0.3">
      <c r="A2926" s="1"/>
      <c r="B2926" s="75"/>
      <c r="C2926" s="76"/>
      <c r="D2926" s="77"/>
      <c r="E2926" s="78"/>
      <c r="F2926" s="79"/>
      <c r="G2926" s="79"/>
      <c r="H2926" s="80"/>
      <c r="I2926" s="81"/>
      <c r="J2926" s="64"/>
      <c r="K2926" s="70"/>
      <c r="L2926" s="82"/>
      <c r="M2926" s="82"/>
      <c r="N2926" s="121"/>
      <c r="O2926" s="85"/>
      <c r="P2926" s="7">
        <f t="shared" si="459"/>
        <v>2992</v>
      </c>
      <c r="Q2926" s="8"/>
    </row>
    <row r="2927" spans="1:17" s="9" customFormat="1" ht="16.5" thickTop="1" thickBot="1" x14ac:dyDescent="0.3">
      <c r="A2927" s="1"/>
      <c r="B2927" s="75"/>
      <c r="C2927" s="76"/>
      <c r="D2927" s="77"/>
      <c r="E2927" s="78"/>
      <c r="F2927" s="79"/>
      <c r="G2927" s="79"/>
      <c r="H2927" s="80"/>
      <c r="I2927" s="81"/>
      <c r="J2927" s="64"/>
      <c r="K2927" s="87"/>
      <c r="L2927" s="82"/>
      <c r="M2927" s="82"/>
      <c r="N2927" s="121"/>
      <c r="O2927" s="85"/>
      <c r="P2927" s="7">
        <f t="shared" si="459"/>
        <v>2993</v>
      </c>
      <c r="Q2927" s="8"/>
    </row>
    <row r="2928" spans="1:17" s="9" customFormat="1" ht="16.5" thickTop="1" thickBot="1" x14ac:dyDescent="0.3">
      <c r="A2928" s="1"/>
      <c r="B2928" s="75"/>
      <c r="C2928" s="76"/>
      <c r="D2928" s="77"/>
      <c r="E2928" s="78"/>
      <c r="F2928" s="79"/>
      <c r="G2928" s="79"/>
      <c r="H2928" s="80"/>
      <c r="I2928" s="81"/>
      <c r="J2928" s="64"/>
      <c r="K2928" s="87"/>
      <c r="L2928" s="82"/>
      <c r="M2928" s="82"/>
      <c r="N2928" s="121"/>
      <c r="O2928" s="85"/>
      <c r="P2928" s="7">
        <f t="shared" si="459"/>
        <v>2994</v>
      </c>
      <c r="Q2928" s="8"/>
    </row>
    <row r="2929" spans="1:17" s="9" customFormat="1" ht="16.5" thickTop="1" thickBot="1" x14ac:dyDescent="0.3">
      <c r="A2929" s="1"/>
      <c r="B2929" s="75"/>
      <c r="C2929" s="76"/>
      <c r="D2929" s="77"/>
      <c r="E2929" s="78"/>
      <c r="F2929" s="79"/>
      <c r="G2929" s="79"/>
      <c r="H2929" s="80"/>
      <c r="I2929" s="81"/>
      <c r="J2929" s="64"/>
      <c r="K2929" s="87"/>
      <c r="L2929" s="82"/>
      <c r="M2929" s="82"/>
      <c r="N2929" s="121"/>
      <c r="O2929" s="85"/>
      <c r="P2929" s="7">
        <f t="shared" si="459"/>
        <v>2995</v>
      </c>
      <c r="Q2929" s="8"/>
    </row>
    <row r="2930" spans="1:17" s="9" customFormat="1" ht="16.5" thickTop="1" thickBot="1" x14ac:dyDescent="0.3">
      <c r="A2930" s="1"/>
      <c r="B2930" s="75"/>
      <c r="C2930" s="76"/>
      <c r="D2930" s="77"/>
      <c r="E2930" s="78"/>
      <c r="F2930" s="79"/>
      <c r="G2930" s="79"/>
      <c r="H2930" s="80"/>
      <c r="I2930" s="81"/>
      <c r="J2930" s="64"/>
      <c r="K2930" s="87"/>
      <c r="L2930" s="82"/>
      <c r="M2930" s="82"/>
      <c r="N2930" s="121"/>
      <c r="O2930" s="85"/>
      <c r="P2930" s="7">
        <f t="shared" si="459"/>
        <v>2996</v>
      </c>
      <c r="Q2930" s="8"/>
    </row>
    <row r="2931" spans="1:17" s="9" customFormat="1" ht="16.5" thickTop="1" thickBot="1" x14ac:dyDescent="0.3">
      <c r="A2931" s="1"/>
      <c r="B2931" s="75"/>
      <c r="C2931" s="76"/>
      <c r="D2931" s="77"/>
      <c r="E2931" s="78"/>
      <c r="F2931" s="79"/>
      <c r="G2931" s="79"/>
      <c r="H2931" s="80"/>
      <c r="I2931" s="81"/>
      <c r="J2931" s="64"/>
      <c r="K2931" s="87"/>
      <c r="L2931" s="82"/>
      <c r="M2931" s="82"/>
      <c r="N2931" s="121"/>
      <c r="O2931" s="85"/>
      <c r="P2931" s="7">
        <f t="shared" si="459"/>
        <v>2997</v>
      </c>
      <c r="Q2931" s="8"/>
    </row>
    <row r="2932" spans="1:17" s="9" customFormat="1" ht="16.5" thickTop="1" thickBot="1" x14ac:dyDescent="0.3">
      <c r="A2932" s="1"/>
      <c r="B2932" s="122" t="s">
        <v>26</v>
      </c>
      <c r="C2932" s="123"/>
      <c r="D2932" s="124"/>
      <c r="E2932" s="91" t="s">
        <v>26</v>
      </c>
      <c r="F2932" s="125" t="s">
        <v>26</v>
      </c>
      <c r="G2932" s="126" t="s">
        <v>26</v>
      </c>
      <c r="H2932" s="94" t="s">
        <v>26</v>
      </c>
      <c r="I2932" s="127" t="s">
        <v>26</v>
      </c>
      <c r="J2932" s="64"/>
      <c r="K2932" s="96" t="s">
        <v>26</v>
      </c>
      <c r="L2932" s="97" t="s">
        <v>26</v>
      </c>
      <c r="M2932" s="98" t="s">
        <v>26</v>
      </c>
      <c r="N2932" s="99" t="s">
        <v>26</v>
      </c>
      <c r="O2932" s="100" t="s">
        <v>26</v>
      </c>
      <c r="P2932" s="7">
        <f t="shared" si="459"/>
        <v>2998</v>
      </c>
      <c r="Q2932" s="8"/>
    </row>
    <row r="2933" spans="1:17" s="9" customFormat="1" ht="16.5" thickTop="1" thickBot="1" x14ac:dyDescent="0.3">
      <c r="A2933" s="1"/>
      <c r="B2933" s="101"/>
      <c r="C2933" s="101"/>
      <c r="D2933" s="101"/>
      <c r="E2933" s="101"/>
      <c r="F2933" s="101"/>
      <c r="G2933" s="101"/>
      <c r="H2933" s="128" t="s">
        <v>39</v>
      </c>
      <c r="I2933" s="103">
        <f>SUM(I2920:I2932)</f>
        <v>1.3260000000000001</v>
      </c>
      <c r="J2933" s="104"/>
      <c r="K2933" s="105">
        <f>SUM(K2920:K2932)</f>
        <v>0.17865082252132092</v>
      </c>
      <c r="L2933" s="106"/>
      <c r="M2933" s="107"/>
      <c r="N2933" s="108"/>
      <c r="O2933" s="105">
        <f>SUM(O2920:O2932)</f>
        <v>0</v>
      </c>
      <c r="P2933" s="7">
        <f t="shared" si="459"/>
        <v>2999</v>
      </c>
      <c r="Q2933" s="8"/>
    </row>
    <row r="2934" spans="1:17" s="9" customFormat="1" ht="16.5" customHeight="1" thickTop="1" thickBot="1" x14ac:dyDescent="0.3">
      <c r="A2934" s="1"/>
      <c r="B2934" s="58" t="s">
        <v>40</v>
      </c>
      <c r="C2934" s="109"/>
      <c r="D2934" s="109"/>
      <c r="E2934" s="109"/>
      <c r="F2934" s="109"/>
      <c r="G2934" s="109"/>
      <c r="H2934" s="110"/>
      <c r="I2934" s="111"/>
      <c r="J2934" s="60"/>
      <c r="K2934" s="61" t="s">
        <v>14</v>
      </c>
      <c r="L2934" s="61" t="s">
        <v>15</v>
      </c>
      <c r="M2934" s="61" t="s">
        <v>16</v>
      </c>
      <c r="N2934" s="61" t="s">
        <v>17</v>
      </c>
      <c r="O2934" s="61" t="s">
        <v>18</v>
      </c>
      <c r="P2934" s="7">
        <f t="shared" si="459"/>
        <v>3000</v>
      </c>
      <c r="Q2934" s="8"/>
    </row>
    <row r="2935" spans="1:17" s="9" customFormat="1" ht="22.5" thickTop="1" thickBot="1" x14ac:dyDescent="0.3">
      <c r="A2935" s="1"/>
      <c r="B2935" s="112" t="s">
        <v>41</v>
      </c>
      <c r="C2935" s="113"/>
      <c r="D2935" s="113"/>
      <c r="E2935" s="114"/>
      <c r="F2935" s="63" t="s">
        <v>42</v>
      </c>
      <c r="G2935" s="63" t="s">
        <v>20</v>
      </c>
      <c r="H2935" s="63" t="s">
        <v>34</v>
      </c>
      <c r="I2935" s="63" t="s">
        <v>24</v>
      </c>
      <c r="J2935" s="28"/>
      <c r="K2935" s="61"/>
      <c r="L2935" s="61"/>
      <c r="M2935" s="61"/>
      <c r="N2935" s="61"/>
      <c r="O2935" s="61"/>
      <c r="P2935" s="7">
        <f t="shared" si="459"/>
        <v>3001</v>
      </c>
      <c r="Q2935" s="8"/>
    </row>
    <row r="2936" spans="1:17" s="9" customFormat="1" ht="15.75" customHeight="1" thickTop="1" x14ac:dyDescent="0.25">
      <c r="A2936" s="1" t="s">
        <v>136</v>
      </c>
      <c r="B2936" s="129" t="str">
        <f>INDEX('[1]MATERIAL-TRANSPORTE'!$A$3:$K$1016,MATCH('APUS2 (1001 - 1053)'!A2936,'[1]MATERIAL-TRANSPORTE'!$A$3:$A$1016,0),2)</f>
        <v>CERTIFICACION DE RED</v>
      </c>
      <c r="C2936" s="130"/>
      <c r="D2936" s="130"/>
      <c r="E2936" s="131"/>
      <c r="F2936" s="132" t="str">
        <f>INDEX('[1]MATERIAL-TRANSPORTE'!$A$3:$K$1016,MATCH('APUS2 (1001 - 1053)'!A2936,'[1]MATERIAL-TRANSPORTE'!$A$3:$A$1016,0),6)</f>
        <v>u</v>
      </c>
      <c r="G2936" s="80">
        <v>1</v>
      </c>
      <c r="H2936" s="80">
        <f>INDEX('[1]MATERIAL-TRANSPORTE'!$A$3:$K$1016,MATCH('APUS2 (1001 - 1053)'!A2936,'[1]MATERIAL-TRANSPORTE'!$A$3:$A$1016,0),7)</f>
        <v>5.9</v>
      </c>
      <c r="I2936" s="81">
        <f>(G2936*H2936)</f>
        <v>5.9</v>
      </c>
      <c r="J2936" s="64"/>
      <c r="K2936" s="70">
        <f>((I2936*100%)/$I$2969)</f>
        <v>0.79490184983091505</v>
      </c>
      <c r="L2936" s="82" t="str">
        <f>INDEX('[1]MATERIAL-TRANSPORTE'!$A$3:$K$1016,MATCH('APUS2 (1001 - 1053)'!A2936,'[1]MATERIAL-TRANSPORTE'!$A$3:$A$1016,0),8)</f>
        <v>482700024</v>
      </c>
      <c r="M2936" s="83" t="str">
        <f>INDEX('[1]MATERIAL-TRANSPORTE'!$A$3:$K$1016,MATCH('APUS2 (1001 - 1053)'!A2936,'[1]MATERIAL-TRANSPORTE'!$A$3:$A$1016,0),9)</f>
        <v>NP</v>
      </c>
      <c r="N2936" s="84">
        <f>INDEX('[1]MATERIAL-TRANSPORTE'!$A$3:$K$1016,MATCH('APUS2 (1001 - 1053)'!A2936,'[1]MATERIAL-TRANSPORTE'!$A$3:$A$1016,0),10)</f>
        <v>0</v>
      </c>
      <c r="O2936" s="85">
        <f>INDEX('[1]MATERIAL-TRANSPORTE'!$A$3:$K$1016,MATCH('APUS2 (1001 - 1053)'!A2936,'[1]MATERIAL-TRANSPORTE'!$A$3:$A$1016,0),11)</f>
        <v>0</v>
      </c>
      <c r="P2936" s="7">
        <f t="shared" si="459"/>
        <v>3002</v>
      </c>
      <c r="Q2936" s="8">
        <f t="shared" ref="Q2936" si="468">+Q2920</f>
        <v>2969</v>
      </c>
    </row>
    <row r="2937" spans="1:17" s="9" customFormat="1" x14ac:dyDescent="0.25">
      <c r="A2937" s="1"/>
      <c r="B2937" s="129"/>
      <c r="C2937" s="130"/>
      <c r="D2937" s="130"/>
      <c r="E2937" s="131"/>
      <c r="F2937" s="132"/>
      <c r="G2937" s="80"/>
      <c r="H2937" s="80"/>
      <c r="I2937" s="81"/>
      <c r="J2937" s="64"/>
      <c r="K2937" s="87"/>
      <c r="L2937" s="82"/>
      <c r="M2937" s="83"/>
      <c r="N2937" s="84"/>
      <c r="O2937" s="85"/>
      <c r="P2937" s="7">
        <f t="shared" si="459"/>
        <v>3003</v>
      </c>
      <c r="Q2937" s="8"/>
    </row>
    <row r="2938" spans="1:17" s="9" customFormat="1" x14ac:dyDescent="0.25">
      <c r="A2938" s="1"/>
      <c r="B2938" s="129"/>
      <c r="C2938" s="130"/>
      <c r="D2938" s="130"/>
      <c r="E2938" s="131"/>
      <c r="F2938" s="132"/>
      <c r="G2938" s="80"/>
      <c r="H2938" s="80"/>
      <c r="I2938" s="81"/>
      <c r="J2938" s="64"/>
      <c r="K2938" s="87"/>
      <c r="L2938" s="82"/>
      <c r="M2938" s="83"/>
      <c r="N2938" s="84"/>
      <c r="O2938" s="85"/>
      <c r="P2938" s="7">
        <f t="shared" si="459"/>
        <v>3004</v>
      </c>
      <c r="Q2938" s="8"/>
    </row>
    <row r="2939" spans="1:17" s="9" customFormat="1" x14ac:dyDescent="0.25">
      <c r="A2939" s="1"/>
      <c r="B2939" s="129"/>
      <c r="C2939" s="130"/>
      <c r="D2939" s="130"/>
      <c r="E2939" s="131"/>
      <c r="F2939" s="132"/>
      <c r="G2939" s="80"/>
      <c r="H2939" s="80"/>
      <c r="I2939" s="81"/>
      <c r="J2939" s="64"/>
      <c r="K2939" s="87"/>
      <c r="L2939" s="82"/>
      <c r="M2939" s="83"/>
      <c r="N2939" s="84"/>
      <c r="O2939" s="85"/>
      <c r="P2939" s="7">
        <f t="shared" si="459"/>
        <v>3005</v>
      </c>
      <c r="Q2939" s="8"/>
    </row>
    <row r="2940" spans="1:17" s="9" customFormat="1" x14ac:dyDescent="0.25">
      <c r="A2940" s="1"/>
      <c r="B2940" s="129"/>
      <c r="C2940" s="130"/>
      <c r="D2940" s="130"/>
      <c r="E2940" s="131"/>
      <c r="F2940" s="132"/>
      <c r="G2940" s="80"/>
      <c r="H2940" s="80"/>
      <c r="I2940" s="81"/>
      <c r="J2940" s="64"/>
      <c r="K2940" s="87"/>
      <c r="L2940" s="82"/>
      <c r="M2940" s="83"/>
      <c r="N2940" s="84"/>
      <c r="O2940" s="85"/>
      <c r="P2940" s="7">
        <f t="shared" si="459"/>
        <v>3006</v>
      </c>
      <c r="Q2940" s="8"/>
    </row>
    <row r="2941" spans="1:17" s="9" customFormat="1" x14ac:dyDescent="0.25">
      <c r="A2941" s="1"/>
      <c r="B2941" s="129"/>
      <c r="C2941" s="130"/>
      <c r="D2941" s="130"/>
      <c r="E2941" s="131"/>
      <c r="F2941" s="132"/>
      <c r="G2941" s="80"/>
      <c r="H2941" s="80"/>
      <c r="I2941" s="81"/>
      <c r="J2941" s="64"/>
      <c r="K2941" s="87"/>
      <c r="L2941" s="82"/>
      <c r="M2941" s="83"/>
      <c r="N2941" s="84"/>
      <c r="O2941" s="85"/>
      <c r="P2941" s="7">
        <f t="shared" si="459"/>
        <v>3007</v>
      </c>
      <c r="Q2941" s="8"/>
    </row>
    <row r="2942" spans="1:17" s="9" customFormat="1" x14ac:dyDescent="0.25">
      <c r="A2942" s="1"/>
      <c r="B2942" s="129"/>
      <c r="C2942" s="130"/>
      <c r="D2942" s="130"/>
      <c r="E2942" s="131"/>
      <c r="F2942" s="132"/>
      <c r="G2942" s="80"/>
      <c r="H2942" s="80"/>
      <c r="I2942" s="81"/>
      <c r="J2942" s="64"/>
      <c r="K2942" s="87"/>
      <c r="L2942" s="82"/>
      <c r="M2942" s="83"/>
      <c r="N2942" s="84"/>
      <c r="O2942" s="85"/>
      <c r="P2942" s="7">
        <f t="shared" si="459"/>
        <v>3008</v>
      </c>
      <c r="Q2942" s="8"/>
    </row>
    <row r="2943" spans="1:17" s="9" customFormat="1" x14ac:dyDescent="0.25">
      <c r="A2943" s="1"/>
      <c r="B2943" s="129"/>
      <c r="C2943" s="130"/>
      <c r="D2943" s="130"/>
      <c r="E2943" s="131"/>
      <c r="F2943" s="132"/>
      <c r="G2943" s="80"/>
      <c r="H2943" s="80"/>
      <c r="I2943" s="81"/>
      <c r="J2943" s="64"/>
      <c r="K2943" s="87"/>
      <c r="L2943" s="82"/>
      <c r="M2943" s="83"/>
      <c r="N2943" s="84"/>
      <c r="O2943" s="85"/>
      <c r="P2943" s="7">
        <f t="shared" si="459"/>
        <v>3009</v>
      </c>
      <c r="Q2943" s="8"/>
    </row>
    <row r="2944" spans="1:17" s="9" customFormat="1" x14ac:dyDescent="0.25">
      <c r="A2944" s="1"/>
      <c r="B2944" s="129"/>
      <c r="C2944" s="130"/>
      <c r="D2944" s="130"/>
      <c r="E2944" s="131"/>
      <c r="F2944" s="132"/>
      <c r="G2944" s="80"/>
      <c r="H2944" s="80"/>
      <c r="I2944" s="81"/>
      <c r="J2944" s="64"/>
      <c r="K2944" s="87"/>
      <c r="L2944" s="82"/>
      <c r="M2944" s="83"/>
      <c r="N2944" s="84"/>
      <c r="O2944" s="85"/>
      <c r="P2944" s="7">
        <f t="shared" si="459"/>
        <v>3010</v>
      </c>
      <c r="Q2944" s="8"/>
    </row>
    <row r="2945" spans="1:17" s="9" customFormat="1" x14ac:dyDescent="0.25">
      <c r="A2945" s="1"/>
      <c r="B2945" s="129"/>
      <c r="C2945" s="130"/>
      <c r="D2945" s="130"/>
      <c r="E2945" s="131"/>
      <c r="F2945" s="132"/>
      <c r="G2945" s="80"/>
      <c r="H2945" s="80"/>
      <c r="I2945" s="81"/>
      <c r="J2945" s="64"/>
      <c r="K2945" s="87"/>
      <c r="L2945" s="82"/>
      <c r="M2945" s="83"/>
      <c r="N2945" s="84"/>
      <c r="O2945" s="85"/>
      <c r="P2945" s="7">
        <f t="shared" si="459"/>
        <v>3011</v>
      </c>
      <c r="Q2945" s="8"/>
    </row>
    <row r="2946" spans="1:17" s="9" customFormat="1" x14ac:dyDescent="0.25">
      <c r="A2946" s="1"/>
      <c r="B2946" s="129"/>
      <c r="C2946" s="130"/>
      <c r="D2946" s="130"/>
      <c r="E2946" s="131"/>
      <c r="F2946" s="132"/>
      <c r="G2946" s="80"/>
      <c r="H2946" s="80"/>
      <c r="I2946" s="81"/>
      <c r="J2946" s="64"/>
      <c r="K2946" s="87"/>
      <c r="L2946" s="82"/>
      <c r="M2946" s="83"/>
      <c r="N2946" s="84"/>
      <c r="O2946" s="85"/>
      <c r="P2946" s="7">
        <f t="shared" si="459"/>
        <v>3012</v>
      </c>
      <c r="Q2946" s="8"/>
    </row>
    <row r="2947" spans="1:17" s="9" customFormat="1" x14ac:dyDescent="0.25">
      <c r="A2947" s="1"/>
      <c r="B2947" s="129"/>
      <c r="C2947" s="130"/>
      <c r="D2947" s="130"/>
      <c r="E2947" s="131"/>
      <c r="F2947" s="132"/>
      <c r="G2947" s="80"/>
      <c r="H2947" s="80"/>
      <c r="I2947" s="81"/>
      <c r="J2947" s="64"/>
      <c r="K2947" s="87"/>
      <c r="L2947" s="82"/>
      <c r="M2947" s="83"/>
      <c r="N2947" s="84"/>
      <c r="O2947" s="85"/>
      <c r="P2947" s="7">
        <f t="shared" si="459"/>
        <v>3013</v>
      </c>
      <c r="Q2947" s="8"/>
    </row>
    <row r="2948" spans="1:17" s="9" customFormat="1" x14ac:dyDescent="0.25">
      <c r="A2948" s="1"/>
      <c r="B2948" s="129"/>
      <c r="C2948" s="130"/>
      <c r="D2948" s="130"/>
      <c r="E2948" s="131"/>
      <c r="F2948" s="132"/>
      <c r="G2948" s="80"/>
      <c r="H2948" s="80"/>
      <c r="I2948" s="81"/>
      <c r="J2948" s="64"/>
      <c r="K2948" s="87"/>
      <c r="L2948" s="82"/>
      <c r="M2948" s="83"/>
      <c r="N2948" s="84"/>
      <c r="O2948" s="85"/>
      <c r="P2948" s="7">
        <f t="shared" si="459"/>
        <v>3014</v>
      </c>
      <c r="Q2948" s="8"/>
    </row>
    <row r="2949" spans="1:17" s="9" customFormat="1" x14ac:dyDescent="0.25">
      <c r="A2949" s="1"/>
      <c r="B2949" s="129"/>
      <c r="C2949" s="130"/>
      <c r="D2949" s="130"/>
      <c r="E2949" s="131"/>
      <c r="F2949" s="132"/>
      <c r="G2949" s="80"/>
      <c r="H2949" s="80"/>
      <c r="I2949" s="81"/>
      <c r="J2949" s="64"/>
      <c r="K2949" s="87"/>
      <c r="L2949" s="82"/>
      <c r="M2949" s="83"/>
      <c r="N2949" s="84"/>
      <c r="O2949" s="85"/>
      <c r="P2949" s="7">
        <f t="shared" si="459"/>
        <v>3015</v>
      </c>
      <c r="Q2949" s="8"/>
    </row>
    <row r="2950" spans="1:17" s="9" customFormat="1" x14ac:dyDescent="0.25">
      <c r="A2950" s="1"/>
      <c r="B2950" s="129"/>
      <c r="C2950" s="130"/>
      <c r="D2950" s="130"/>
      <c r="E2950" s="131"/>
      <c r="F2950" s="132"/>
      <c r="G2950" s="80"/>
      <c r="H2950" s="80"/>
      <c r="I2950" s="81"/>
      <c r="J2950" s="64"/>
      <c r="K2950" s="87"/>
      <c r="L2950" s="82"/>
      <c r="M2950" s="83"/>
      <c r="N2950" s="84"/>
      <c r="O2950" s="85"/>
      <c r="P2950" s="7">
        <f t="shared" si="459"/>
        <v>3016</v>
      </c>
      <c r="Q2950" s="8"/>
    </row>
    <row r="2951" spans="1:17" s="9" customFormat="1" x14ac:dyDescent="0.25">
      <c r="A2951" s="1"/>
      <c r="B2951" s="129"/>
      <c r="C2951" s="130"/>
      <c r="D2951" s="130"/>
      <c r="E2951" s="131"/>
      <c r="F2951" s="132"/>
      <c r="G2951" s="80"/>
      <c r="H2951" s="80"/>
      <c r="I2951" s="81"/>
      <c r="J2951" s="64"/>
      <c r="K2951" s="87"/>
      <c r="L2951" s="82"/>
      <c r="M2951" s="83"/>
      <c r="N2951" s="84"/>
      <c r="O2951" s="85"/>
      <c r="P2951" s="7">
        <f t="shared" si="459"/>
        <v>3017</v>
      </c>
      <c r="Q2951" s="8"/>
    </row>
    <row r="2952" spans="1:17" s="9" customFormat="1" x14ac:dyDescent="0.25">
      <c r="A2952" s="1"/>
      <c r="B2952" s="129"/>
      <c r="C2952" s="130"/>
      <c r="D2952" s="130"/>
      <c r="E2952" s="131"/>
      <c r="F2952" s="132"/>
      <c r="G2952" s="80"/>
      <c r="H2952" s="80"/>
      <c r="I2952" s="81"/>
      <c r="J2952" s="64"/>
      <c r="K2952" s="87"/>
      <c r="L2952" s="82"/>
      <c r="M2952" s="83"/>
      <c r="N2952" s="84"/>
      <c r="O2952" s="85"/>
      <c r="P2952" s="7">
        <f t="shared" si="459"/>
        <v>3018</v>
      </c>
      <c r="Q2952" s="8"/>
    </row>
    <row r="2953" spans="1:17" s="9" customFormat="1" x14ac:dyDescent="0.25">
      <c r="A2953" s="1"/>
      <c r="B2953" s="129" t="s">
        <v>26</v>
      </c>
      <c r="C2953" s="130"/>
      <c r="D2953" s="130"/>
      <c r="E2953" s="131"/>
      <c r="F2953" s="132" t="s">
        <v>26</v>
      </c>
      <c r="G2953" s="80" t="s">
        <v>26</v>
      </c>
      <c r="H2953" s="80" t="s">
        <v>26</v>
      </c>
      <c r="I2953" s="81" t="s">
        <v>26</v>
      </c>
      <c r="J2953" s="64"/>
      <c r="K2953" s="87" t="s">
        <v>26</v>
      </c>
      <c r="L2953" s="82" t="s">
        <v>26</v>
      </c>
      <c r="M2953" s="83" t="s">
        <v>26</v>
      </c>
      <c r="N2953" s="84" t="s">
        <v>26</v>
      </c>
      <c r="O2953" s="85" t="s">
        <v>26</v>
      </c>
      <c r="P2953" s="7">
        <f t="shared" si="459"/>
        <v>3019</v>
      </c>
      <c r="Q2953" s="8"/>
    </row>
    <row r="2954" spans="1:17" s="9" customFormat="1" x14ac:dyDescent="0.25">
      <c r="A2954" s="1"/>
      <c r="B2954" s="129" t="s">
        <v>26</v>
      </c>
      <c r="C2954" s="130"/>
      <c r="D2954" s="130"/>
      <c r="E2954" s="131"/>
      <c r="F2954" s="132" t="s">
        <v>26</v>
      </c>
      <c r="G2954" s="80" t="s">
        <v>26</v>
      </c>
      <c r="H2954" s="80" t="s">
        <v>26</v>
      </c>
      <c r="I2954" s="81" t="s">
        <v>26</v>
      </c>
      <c r="J2954" s="64"/>
      <c r="K2954" s="87" t="s">
        <v>26</v>
      </c>
      <c r="L2954" s="82" t="s">
        <v>26</v>
      </c>
      <c r="M2954" s="83" t="s">
        <v>26</v>
      </c>
      <c r="N2954" s="84" t="s">
        <v>26</v>
      </c>
      <c r="O2954" s="85" t="s">
        <v>26</v>
      </c>
      <c r="P2954" s="7">
        <f t="shared" si="459"/>
        <v>3020</v>
      </c>
      <c r="Q2954" s="8"/>
    </row>
    <row r="2955" spans="1:17" s="9" customFormat="1" x14ac:dyDescent="0.25">
      <c r="A2955" s="1"/>
      <c r="B2955" s="129" t="s">
        <v>26</v>
      </c>
      <c r="C2955" s="130"/>
      <c r="D2955" s="130"/>
      <c r="E2955" s="131"/>
      <c r="F2955" s="132" t="s">
        <v>26</v>
      </c>
      <c r="G2955" s="80" t="s">
        <v>26</v>
      </c>
      <c r="H2955" s="80" t="s">
        <v>26</v>
      </c>
      <c r="I2955" s="81" t="s">
        <v>26</v>
      </c>
      <c r="J2955" s="64"/>
      <c r="K2955" s="87" t="s">
        <v>26</v>
      </c>
      <c r="L2955" s="82" t="s">
        <v>26</v>
      </c>
      <c r="M2955" s="83" t="s">
        <v>26</v>
      </c>
      <c r="N2955" s="84" t="s">
        <v>26</v>
      </c>
      <c r="O2955" s="85" t="s">
        <v>26</v>
      </c>
      <c r="P2955" s="7">
        <f t="shared" si="459"/>
        <v>3021</v>
      </c>
      <c r="Q2955" s="8"/>
    </row>
    <row r="2956" spans="1:17" s="9" customFormat="1" x14ac:dyDescent="0.25">
      <c r="A2956" s="1"/>
      <c r="B2956" s="129" t="s">
        <v>26</v>
      </c>
      <c r="C2956" s="130"/>
      <c r="D2956" s="130"/>
      <c r="E2956" s="131"/>
      <c r="F2956" s="132" t="s">
        <v>26</v>
      </c>
      <c r="G2956" s="80" t="s">
        <v>26</v>
      </c>
      <c r="H2956" s="80" t="s">
        <v>26</v>
      </c>
      <c r="I2956" s="81" t="s">
        <v>26</v>
      </c>
      <c r="J2956" s="64"/>
      <c r="K2956" s="87" t="s">
        <v>26</v>
      </c>
      <c r="L2956" s="82" t="s">
        <v>26</v>
      </c>
      <c r="M2956" s="83" t="s">
        <v>26</v>
      </c>
      <c r="N2956" s="84" t="s">
        <v>26</v>
      </c>
      <c r="O2956" s="85" t="s">
        <v>26</v>
      </c>
      <c r="P2956" s="7">
        <f t="shared" si="459"/>
        <v>3022</v>
      </c>
      <c r="Q2956" s="8"/>
    </row>
    <row r="2957" spans="1:17" s="9" customFormat="1" x14ac:dyDescent="0.25">
      <c r="A2957" s="1"/>
      <c r="B2957" s="129" t="s">
        <v>26</v>
      </c>
      <c r="C2957" s="130"/>
      <c r="D2957" s="130"/>
      <c r="E2957" s="131"/>
      <c r="F2957" s="132" t="s">
        <v>26</v>
      </c>
      <c r="G2957" s="80" t="s">
        <v>26</v>
      </c>
      <c r="H2957" s="80" t="s">
        <v>26</v>
      </c>
      <c r="I2957" s="81" t="s">
        <v>26</v>
      </c>
      <c r="J2957" s="64"/>
      <c r="K2957" s="87" t="s">
        <v>26</v>
      </c>
      <c r="L2957" s="82" t="s">
        <v>26</v>
      </c>
      <c r="M2957" s="83" t="s">
        <v>26</v>
      </c>
      <c r="N2957" s="84" t="s">
        <v>26</v>
      </c>
      <c r="O2957" s="85" t="s">
        <v>26</v>
      </c>
      <c r="P2957" s="7">
        <f t="shared" si="459"/>
        <v>3023</v>
      </c>
      <c r="Q2957" s="8"/>
    </row>
    <row r="2958" spans="1:17" s="9" customFormat="1" x14ac:dyDescent="0.25">
      <c r="A2958" s="1"/>
      <c r="B2958" s="129" t="s">
        <v>26</v>
      </c>
      <c r="C2958" s="130"/>
      <c r="D2958" s="130"/>
      <c r="E2958" s="131"/>
      <c r="F2958" s="132" t="s">
        <v>26</v>
      </c>
      <c r="G2958" s="80" t="s">
        <v>26</v>
      </c>
      <c r="H2958" s="80" t="s">
        <v>26</v>
      </c>
      <c r="I2958" s="81" t="s">
        <v>26</v>
      </c>
      <c r="J2958" s="64"/>
      <c r="K2958" s="87" t="s">
        <v>26</v>
      </c>
      <c r="L2958" s="82" t="s">
        <v>26</v>
      </c>
      <c r="M2958" s="83" t="s">
        <v>26</v>
      </c>
      <c r="N2958" s="84" t="s">
        <v>26</v>
      </c>
      <c r="O2958" s="85" t="s">
        <v>26</v>
      </c>
      <c r="P2958" s="7">
        <f t="shared" si="459"/>
        <v>3024</v>
      </c>
      <c r="Q2958" s="8"/>
    </row>
    <row r="2959" spans="1:17" s="9" customFormat="1" x14ac:dyDescent="0.25">
      <c r="A2959" s="1"/>
      <c r="B2959" s="129" t="s">
        <v>26</v>
      </c>
      <c r="C2959" s="130"/>
      <c r="D2959" s="130"/>
      <c r="E2959" s="131"/>
      <c r="F2959" s="132" t="s">
        <v>26</v>
      </c>
      <c r="G2959" s="80" t="s">
        <v>26</v>
      </c>
      <c r="H2959" s="80" t="s">
        <v>26</v>
      </c>
      <c r="I2959" s="81" t="s">
        <v>26</v>
      </c>
      <c r="J2959" s="64"/>
      <c r="K2959" s="87" t="s">
        <v>26</v>
      </c>
      <c r="L2959" s="82" t="s">
        <v>26</v>
      </c>
      <c r="M2959" s="83" t="s">
        <v>26</v>
      </c>
      <c r="N2959" s="84" t="s">
        <v>26</v>
      </c>
      <c r="O2959" s="85" t="s">
        <v>26</v>
      </c>
      <c r="P2959" s="7">
        <f t="shared" si="459"/>
        <v>3025</v>
      </c>
      <c r="Q2959" s="8"/>
    </row>
    <row r="2960" spans="1:17" s="9" customFormat="1" x14ac:dyDescent="0.25">
      <c r="A2960" s="1"/>
      <c r="B2960" s="129" t="s">
        <v>26</v>
      </c>
      <c r="C2960" s="130"/>
      <c r="D2960" s="130"/>
      <c r="E2960" s="131"/>
      <c r="F2960" s="132" t="s">
        <v>26</v>
      </c>
      <c r="G2960" s="80" t="s">
        <v>26</v>
      </c>
      <c r="H2960" s="80" t="s">
        <v>26</v>
      </c>
      <c r="I2960" s="81" t="s">
        <v>26</v>
      </c>
      <c r="J2960" s="64"/>
      <c r="K2960" s="87" t="s">
        <v>26</v>
      </c>
      <c r="L2960" s="82" t="s">
        <v>26</v>
      </c>
      <c r="M2960" s="83" t="s">
        <v>26</v>
      </c>
      <c r="N2960" s="84" t="s">
        <v>26</v>
      </c>
      <c r="O2960" s="85" t="s">
        <v>26</v>
      </c>
      <c r="P2960" s="7">
        <f t="shared" si="459"/>
        <v>3026</v>
      </c>
      <c r="Q2960" s="8"/>
    </row>
    <row r="2961" spans="1:17" s="9" customFormat="1" ht="15.75" thickBot="1" x14ac:dyDescent="0.3">
      <c r="A2961" s="1"/>
      <c r="B2961" s="122" t="s">
        <v>26</v>
      </c>
      <c r="C2961" s="123"/>
      <c r="D2961" s="123"/>
      <c r="E2961" s="124"/>
      <c r="F2961" s="133" t="s">
        <v>26</v>
      </c>
      <c r="G2961" s="94" t="s">
        <v>26</v>
      </c>
      <c r="H2961" s="94" t="s">
        <v>26</v>
      </c>
      <c r="I2961" s="95" t="s">
        <v>26</v>
      </c>
      <c r="J2961" s="64"/>
      <c r="K2961" s="96" t="s">
        <v>26</v>
      </c>
      <c r="L2961" s="97" t="s">
        <v>26</v>
      </c>
      <c r="M2961" s="98" t="s">
        <v>26</v>
      </c>
      <c r="N2961" s="99" t="s">
        <v>26</v>
      </c>
      <c r="O2961" s="100" t="s">
        <v>26</v>
      </c>
      <c r="P2961" s="7">
        <f t="shared" si="459"/>
        <v>3027</v>
      </c>
      <c r="Q2961" s="8"/>
    </row>
    <row r="2962" spans="1:17" s="9" customFormat="1" ht="16.5" thickTop="1" thickBot="1" x14ac:dyDescent="0.3">
      <c r="A2962" s="1"/>
      <c r="B2962" s="101"/>
      <c r="C2962" s="101"/>
      <c r="D2962" s="101"/>
      <c r="E2962" s="101"/>
      <c r="F2962" s="101"/>
      <c r="G2962" s="101"/>
      <c r="H2962" s="128" t="s">
        <v>50</v>
      </c>
      <c r="I2962" s="103">
        <f>SUM(I2936:I2961)</f>
        <v>5.9</v>
      </c>
      <c r="J2962" s="104"/>
      <c r="K2962" s="105">
        <f>SUM(K2936:K2961)</f>
        <v>0.79490184983091505</v>
      </c>
      <c r="L2962" s="106"/>
      <c r="M2962" s="107"/>
      <c r="N2962" s="108"/>
      <c r="O2962" s="105">
        <f>SUM(O2936:O2961)</f>
        <v>0</v>
      </c>
      <c r="P2962" s="7">
        <f t="shared" si="459"/>
        <v>3028</v>
      </c>
      <c r="Q2962" s="8"/>
    </row>
    <row r="2963" spans="1:17" s="9" customFormat="1" ht="16.5" customHeight="1" thickTop="1" thickBot="1" x14ac:dyDescent="0.3">
      <c r="A2963" s="1"/>
      <c r="B2963" s="58" t="s">
        <v>51</v>
      </c>
      <c r="C2963" s="109"/>
      <c r="D2963" s="109"/>
      <c r="E2963" s="109"/>
      <c r="F2963" s="109"/>
      <c r="G2963" s="109"/>
      <c r="H2963" s="110"/>
      <c r="I2963" s="111"/>
      <c r="J2963" s="60"/>
      <c r="K2963" s="134" t="s">
        <v>14</v>
      </c>
      <c r="L2963" s="61" t="s">
        <v>15</v>
      </c>
      <c r="M2963" s="61" t="s">
        <v>16</v>
      </c>
      <c r="N2963" s="61" t="s">
        <v>17</v>
      </c>
      <c r="O2963" s="61" t="s">
        <v>18</v>
      </c>
      <c r="P2963" s="7">
        <f t="shared" si="459"/>
        <v>3029</v>
      </c>
      <c r="Q2963" s="8"/>
    </row>
    <row r="2964" spans="1:17" s="9" customFormat="1" ht="22.5" customHeight="1" thickTop="1" thickBot="1" x14ac:dyDescent="0.3">
      <c r="A2964" s="1"/>
      <c r="B2964" s="112" t="s">
        <v>52</v>
      </c>
      <c r="C2964" s="113"/>
      <c r="D2964" s="113"/>
      <c r="E2964" s="114"/>
      <c r="F2964" s="115" t="s">
        <v>42</v>
      </c>
      <c r="G2964" s="63" t="s">
        <v>20</v>
      </c>
      <c r="H2964" s="63" t="s">
        <v>34</v>
      </c>
      <c r="I2964" s="63" t="s">
        <v>34</v>
      </c>
      <c r="J2964" s="28"/>
      <c r="K2964" s="135"/>
      <c r="L2964" s="61"/>
      <c r="M2964" s="61"/>
      <c r="N2964" s="61"/>
      <c r="O2964" s="61"/>
      <c r="P2964" s="7">
        <f t="shared" si="459"/>
        <v>3030</v>
      </c>
      <c r="Q2964" s="8"/>
    </row>
    <row r="2965" spans="1:17" s="9" customFormat="1" ht="15.75" thickTop="1" x14ac:dyDescent="0.25">
      <c r="A2965" s="1"/>
      <c r="B2965" s="136"/>
      <c r="C2965" s="137"/>
      <c r="D2965" s="137"/>
      <c r="E2965" s="138"/>
      <c r="F2965" s="139"/>
      <c r="G2965" s="69"/>
      <c r="H2965" s="69"/>
      <c r="I2965" s="81"/>
      <c r="J2965" s="64"/>
      <c r="K2965" s="70"/>
      <c r="L2965" s="117"/>
      <c r="M2965" s="118"/>
      <c r="N2965" s="119"/>
      <c r="O2965" s="120"/>
      <c r="P2965" s="7">
        <f t="shared" si="459"/>
        <v>3031</v>
      </c>
      <c r="Q2965" s="8">
        <f t="shared" ref="Q2965" si="469">+Q2936</f>
        <v>2969</v>
      </c>
    </row>
    <row r="2966" spans="1:17" s="9" customFormat="1" ht="15.75" thickBot="1" x14ac:dyDescent="0.3">
      <c r="A2966" s="1"/>
      <c r="B2966" s="140" t="s">
        <v>26</v>
      </c>
      <c r="C2966" s="141"/>
      <c r="D2966" s="141"/>
      <c r="E2966" s="142"/>
      <c r="F2966" s="143">
        <v>0</v>
      </c>
      <c r="G2966" s="144" t="s">
        <v>26</v>
      </c>
      <c r="H2966" s="143">
        <v>0</v>
      </c>
      <c r="I2966" s="143">
        <v>0</v>
      </c>
      <c r="J2966" s="64"/>
      <c r="K2966" s="145" t="s">
        <v>26</v>
      </c>
      <c r="L2966" s="146" t="s">
        <v>26</v>
      </c>
      <c r="M2966" s="147" t="s">
        <v>26</v>
      </c>
      <c r="N2966" s="143">
        <v>0</v>
      </c>
      <c r="O2966" s="143">
        <v>0</v>
      </c>
      <c r="P2966" s="7">
        <f t="shared" si="459"/>
        <v>3032</v>
      </c>
      <c r="Q2966" s="8"/>
    </row>
    <row r="2967" spans="1:17" s="9" customFormat="1" ht="16.5" thickTop="1" thickBot="1" x14ac:dyDescent="0.3">
      <c r="A2967" s="1"/>
      <c r="B2967" s="101"/>
      <c r="C2967" s="101"/>
      <c r="D2967" s="101"/>
      <c r="E2967" s="101"/>
      <c r="F2967" s="101"/>
      <c r="G2967" s="101"/>
      <c r="H2967" s="128" t="s">
        <v>53</v>
      </c>
      <c r="I2967" s="103">
        <f>SUM(I2965:I2966)</f>
        <v>0</v>
      </c>
      <c r="J2967" s="28"/>
      <c r="K2967" s="148">
        <f>SUM(K2965:K2966)</f>
        <v>0</v>
      </c>
      <c r="L2967" s="149"/>
      <c r="M2967" s="150"/>
      <c r="N2967" s="151"/>
      <c r="O2967" s="148">
        <f>SUM(O2965:O2966)</f>
        <v>0</v>
      </c>
      <c r="P2967" s="7">
        <f t="shared" si="459"/>
        <v>3033</v>
      </c>
      <c r="Q2967" s="8"/>
    </row>
    <row r="2968" spans="1:17" s="9" customFormat="1" ht="16.5" thickTop="1" thickBot="1" x14ac:dyDescent="0.3">
      <c r="A2968" s="1"/>
      <c r="B2968" s="28"/>
      <c r="C2968" s="28"/>
      <c r="D2968" s="28"/>
      <c r="E2968" s="152"/>
      <c r="F2968" s="152"/>
      <c r="G2968" s="152"/>
      <c r="H2968" s="153"/>
      <c r="I2968" s="154"/>
      <c r="J2968" s="28"/>
      <c r="K2968" s="155"/>
      <c r="L2968" s="156"/>
      <c r="M2968" s="156"/>
      <c r="N2968" s="156"/>
      <c r="O2968" s="157"/>
      <c r="P2968" s="7">
        <f t="shared" ref="P2968:P3031" si="470">+P2967+1</f>
        <v>3034</v>
      </c>
      <c r="Q2968" s="8"/>
    </row>
    <row r="2969" spans="1:17" s="9" customFormat="1" ht="16.5" customHeight="1" thickTop="1" thickBot="1" x14ac:dyDescent="0.3">
      <c r="A2969" s="1"/>
      <c r="B2969" s="28"/>
      <c r="C2969" s="28"/>
      <c r="D2969" s="158"/>
      <c r="E2969" s="159" t="s">
        <v>54</v>
      </c>
      <c r="F2969" s="159"/>
      <c r="G2969" s="159"/>
      <c r="H2969" s="159"/>
      <c r="I2969" s="160">
        <f>I2917+I2933+I2962+I2967</f>
        <v>7.4222999999999999</v>
      </c>
      <c r="J2969" s="28"/>
      <c r="K2969" s="161"/>
      <c r="L2969" s="162"/>
      <c r="M2969" s="162"/>
      <c r="N2969" s="162"/>
      <c r="O2969" s="163"/>
      <c r="P2969" s="7">
        <f t="shared" si="470"/>
        <v>3035</v>
      </c>
      <c r="Q2969" s="8"/>
    </row>
    <row r="2970" spans="1:17" s="9" customFormat="1" ht="16.5" thickTop="1" thickBot="1" x14ac:dyDescent="0.3">
      <c r="A2970" s="1"/>
      <c r="B2970" s="28"/>
      <c r="C2970" s="28"/>
      <c r="D2970" s="158"/>
      <c r="E2970" s="164" t="s">
        <v>55</v>
      </c>
      <c r="F2970" s="164"/>
      <c r="G2970" s="164"/>
      <c r="H2970" s="165">
        <v>0.2</v>
      </c>
      <c r="I2970" s="166">
        <f>(I2969*H2970)</f>
        <v>1.4844600000000001</v>
      </c>
      <c r="J2970" s="28"/>
      <c r="K2970" s="167"/>
      <c r="L2970" s="168"/>
      <c r="M2970" s="168"/>
      <c r="N2970" s="168"/>
      <c r="O2970" s="169"/>
      <c r="P2970" s="7">
        <f t="shared" si="470"/>
        <v>3036</v>
      </c>
      <c r="Q2970" s="8"/>
    </row>
    <row r="2971" spans="1:17" s="9" customFormat="1" ht="16.5" thickTop="1" thickBot="1" x14ac:dyDescent="0.3">
      <c r="A2971" s="1"/>
      <c r="B2971" s="28"/>
      <c r="C2971" s="28"/>
      <c r="D2971" s="158"/>
      <c r="E2971" s="170" t="s">
        <v>56</v>
      </c>
      <c r="F2971" s="170"/>
      <c r="G2971" s="170"/>
      <c r="H2971" s="171">
        <v>0</v>
      </c>
      <c r="I2971" s="166">
        <v>0</v>
      </c>
      <c r="J2971" s="28"/>
      <c r="K2971" s="172">
        <f>+K2917+K2933+K2962+K2967</f>
        <v>1.0000000000000002</v>
      </c>
      <c r="L2971" s="173"/>
      <c r="M2971" s="174"/>
      <c r="N2971" s="175"/>
      <c r="O2971" s="172">
        <f>+O2917+O2933+O2962+O2967</f>
        <v>0</v>
      </c>
      <c r="P2971" s="7">
        <f t="shared" si="470"/>
        <v>3037</v>
      </c>
      <c r="Q2971" s="8"/>
    </row>
    <row r="2972" spans="1:17" s="9" customFormat="1" ht="16.5" thickTop="1" thickBot="1" x14ac:dyDescent="0.3">
      <c r="A2972" s="1"/>
      <c r="B2972" s="28" t="s">
        <v>27</v>
      </c>
      <c r="C2972" s="28"/>
      <c r="D2972" s="158"/>
      <c r="E2972" s="170" t="s">
        <v>57</v>
      </c>
      <c r="F2972" s="170"/>
      <c r="G2972" s="170"/>
      <c r="H2972" s="170"/>
      <c r="I2972" s="166">
        <f>+I2969+I2970</f>
        <v>8.9067600000000002</v>
      </c>
      <c r="J2972" s="28"/>
      <c r="K2972" s="176" t="s">
        <v>58</v>
      </c>
      <c r="L2972" s="177"/>
      <c r="M2972" s="178"/>
      <c r="N2972" s="179"/>
      <c r="O2972" s="176" t="s">
        <v>59</v>
      </c>
      <c r="P2972" s="7">
        <f t="shared" si="470"/>
        <v>3038</v>
      </c>
      <c r="Q2972" s="8"/>
    </row>
    <row r="2973" spans="1:17" s="9" customFormat="1" ht="16.5" thickTop="1" thickBot="1" x14ac:dyDescent="0.3">
      <c r="A2973" s="1"/>
      <c r="B2973" s="28" t="s">
        <v>27</v>
      </c>
      <c r="C2973" s="28"/>
      <c r="D2973" s="158"/>
      <c r="E2973" s="180" t="s">
        <v>60</v>
      </c>
      <c r="F2973" s="181"/>
      <c r="G2973" s="181"/>
      <c r="H2973" s="182"/>
      <c r="I2973" s="183">
        <f>ROUND(I2972,2)</f>
        <v>8.91</v>
      </c>
      <c r="J2973" s="152"/>
      <c r="K2973" s="184"/>
      <c r="L2973" s="185"/>
      <c r="M2973" s="184"/>
      <c r="N2973" s="185"/>
      <c r="O2973" s="185"/>
      <c r="P2973" s="7">
        <f t="shared" si="470"/>
        <v>3039</v>
      </c>
      <c r="Q2973" s="8"/>
    </row>
    <row r="2974" spans="1:17" s="9" customFormat="1" ht="15.75" thickTop="1" x14ac:dyDescent="0.25">
      <c r="A2974" s="1"/>
      <c r="B2974" s="5"/>
      <c r="C2974" s="5"/>
      <c r="D2974" s="28"/>
      <c r="E2974" s="101"/>
      <c r="F2974" s="101"/>
      <c r="G2974" s="101"/>
      <c r="H2974" s="186"/>
      <c r="I2974" s="101"/>
      <c r="J2974" s="28"/>
      <c r="K2974" s="14"/>
      <c r="L2974" s="15"/>
      <c r="M2974" s="14"/>
      <c r="N2974" s="15"/>
      <c r="O2974" s="15"/>
      <c r="P2974" s="7">
        <f t="shared" si="470"/>
        <v>3040</v>
      </c>
      <c r="Q2974" s="8"/>
    </row>
    <row r="2975" spans="1:17" s="9" customFormat="1" x14ac:dyDescent="0.25">
      <c r="A2975" s="1"/>
      <c r="B2975" s="5"/>
      <c r="C2975" s="5"/>
      <c r="D2975" s="28"/>
      <c r="E2975" s="101"/>
      <c r="F2975" s="101"/>
      <c r="G2975" s="101"/>
      <c r="H2975" s="186"/>
      <c r="I2975" s="101"/>
      <c r="J2975" s="28"/>
      <c r="K2975" s="14"/>
      <c r="L2975" s="15"/>
      <c r="M2975" s="14"/>
      <c r="N2975" s="15"/>
      <c r="O2975" s="15"/>
      <c r="P2975" s="7">
        <f t="shared" si="470"/>
        <v>3041</v>
      </c>
      <c r="Q2975" s="8"/>
    </row>
    <row r="2976" spans="1:17" s="9" customFormat="1" ht="15.75" thickBot="1" x14ac:dyDescent="0.3">
      <c r="A2976" s="1"/>
      <c r="B2976" s="2"/>
      <c r="C2976" s="2"/>
      <c r="D2976" s="2"/>
      <c r="E2976" s="2"/>
      <c r="F2976" s="2"/>
      <c r="G2976" s="2"/>
      <c r="H2976" s="3"/>
      <c r="I2976" s="4"/>
      <c r="J2976" s="5"/>
      <c r="K2976" s="6"/>
      <c r="L2976" s="6"/>
      <c r="M2976" s="6"/>
      <c r="N2976" s="6"/>
      <c r="O2976" s="6"/>
      <c r="P2976" s="7"/>
      <c r="Q2976" s="8"/>
    </row>
    <row r="2977" spans="1:17" s="9" customFormat="1" ht="16.5" thickTop="1" thickBot="1" x14ac:dyDescent="0.3">
      <c r="A2977" s="1"/>
      <c r="B2977" s="10" t="s">
        <v>0</v>
      </c>
      <c r="C2977" s="11" t="str">
        <f>'[1]PRESUPUESTO REFERENCIAL'!$B$6</f>
        <v>CONSTRUCCIÓN DEL MALECÓN EN LA PARROQUIA URBANA SATÉLITE LA AURORA</v>
      </c>
      <c r="D2977" s="12"/>
      <c r="E2977" s="12"/>
      <c r="F2977" s="12"/>
      <c r="G2977" s="12"/>
      <c r="H2977" s="12"/>
      <c r="I2977" s="13"/>
      <c r="J2977" s="5"/>
      <c r="K2977" s="14"/>
      <c r="L2977" s="14"/>
      <c r="M2977" s="14"/>
      <c r="N2977" s="14"/>
      <c r="O2977" s="15"/>
      <c r="P2977" s="7"/>
      <c r="Q2977" s="8"/>
    </row>
    <row r="2978" spans="1:17" s="9" customFormat="1" ht="15.75" thickTop="1" x14ac:dyDescent="0.25">
      <c r="A2978" s="1"/>
      <c r="B2978" s="16" t="s">
        <v>1</v>
      </c>
      <c r="C2978" s="17"/>
      <c r="D2978" s="17"/>
      <c r="E2978" s="17"/>
      <c r="F2978" s="17"/>
      <c r="G2978" s="17"/>
      <c r="H2978" s="17"/>
      <c r="I2978" s="18"/>
      <c r="J2978" s="5"/>
      <c r="K2978" s="14"/>
      <c r="L2978" s="14"/>
      <c r="M2978" s="14"/>
      <c r="N2978" s="14"/>
      <c r="O2978" s="15"/>
      <c r="P2978" s="7"/>
      <c r="Q2978" s="8"/>
    </row>
    <row r="2979" spans="1:17" s="9" customFormat="1" x14ac:dyDescent="0.25">
      <c r="A2979" s="1"/>
      <c r="B2979" s="5"/>
      <c r="C2979" s="5"/>
      <c r="D2979" s="5"/>
      <c r="E2979" s="5"/>
      <c r="F2979" s="5"/>
      <c r="G2979" s="19"/>
      <c r="H2979" s="19"/>
      <c r="I2979" s="19"/>
      <c r="J2979" s="5"/>
      <c r="K2979" s="14"/>
      <c r="L2979" s="14"/>
      <c r="M2979" s="14"/>
      <c r="N2979" s="14"/>
      <c r="O2979" s="15"/>
      <c r="P2979" s="7"/>
      <c r="Q2979" s="8"/>
    </row>
    <row r="2980" spans="1:17" s="9" customFormat="1" x14ac:dyDescent="0.25">
      <c r="A2980" s="1"/>
      <c r="B2980" s="5"/>
      <c r="C2980" s="20" t="s">
        <v>2</v>
      </c>
      <c r="D2980" s="21" t="s">
        <v>3</v>
      </c>
      <c r="E2980" s="22"/>
      <c r="F2980" s="22"/>
      <c r="G2980" s="19"/>
      <c r="H2980" s="19"/>
      <c r="I2980" s="19"/>
      <c r="J2980" s="5"/>
      <c r="K2980" s="14"/>
      <c r="L2980" s="14"/>
      <c r="M2980" s="14"/>
      <c r="N2980" s="14"/>
      <c r="O2980" s="15"/>
      <c r="P2980" s="7"/>
      <c r="Q2980" s="8"/>
    </row>
    <row r="2981" spans="1:17" s="9" customFormat="1" x14ac:dyDescent="0.25">
      <c r="A2981" s="1"/>
      <c r="B2981" s="5"/>
      <c r="C2981" s="20" t="s">
        <v>4</v>
      </c>
      <c r="D2981" s="21" t="s">
        <v>5</v>
      </c>
      <c r="E2981" s="5"/>
      <c r="F2981" s="5"/>
      <c r="G2981" s="19"/>
      <c r="H2981" s="19"/>
      <c r="I2981" s="19"/>
      <c r="J2981" s="5"/>
      <c r="K2981" s="14"/>
      <c r="L2981" s="14"/>
      <c r="M2981" s="14"/>
      <c r="N2981" s="14"/>
      <c r="O2981" s="15"/>
      <c r="P2981" s="7"/>
      <c r="Q2981" s="8"/>
    </row>
    <row r="2982" spans="1:17" s="9" customFormat="1" x14ac:dyDescent="0.25">
      <c r="A2982" s="1"/>
      <c r="B2982" s="23"/>
      <c r="C2982" s="2"/>
      <c r="D2982" s="24"/>
      <c r="E2982" s="2"/>
      <c r="F2982" s="2"/>
      <c r="G2982" s="19"/>
      <c r="H2982" s="19"/>
      <c r="I2982" s="19"/>
      <c r="J2982" s="5"/>
      <c r="K2982" s="14"/>
      <c r="L2982" s="14"/>
      <c r="M2982" s="14"/>
      <c r="N2982" s="14"/>
      <c r="O2982" s="15"/>
      <c r="P2982" s="7"/>
      <c r="Q2982" s="8"/>
    </row>
    <row r="2983" spans="1:17" s="9" customFormat="1" ht="15.75" thickBot="1" x14ac:dyDescent="0.3">
      <c r="A2983" s="1"/>
      <c r="B2983" s="25" t="s">
        <v>6</v>
      </c>
      <c r="C2983" s="26"/>
      <c r="D2983" s="26"/>
      <c r="E2983" s="26"/>
      <c r="F2983" s="26"/>
      <c r="G2983" s="26"/>
      <c r="H2983" s="26"/>
      <c r="I2983" s="27"/>
      <c r="J2983" s="28"/>
      <c r="K2983" s="29"/>
      <c r="L2983" s="30"/>
      <c r="M2983" s="30"/>
      <c r="N2983" s="30"/>
      <c r="O2983" s="31"/>
      <c r="P2983" s="7"/>
      <c r="Q2983" s="8"/>
    </row>
    <row r="2984" spans="1:17" s="9" customFormat="1" ht="15.75" thickTop="1" x14ac:dyDescent="0.25">
      <c r="A2984" s="1"/>
      <c r="B2984" s="32"/>
      <c r="C2984" s="33"/>
      <c r="D2984" s="34"/>
      <c r="E2984" s="34"/>
      <c r="F2984" s="34"/>
      <c r="G2984" s="34"/>
      <c r="H2984" s="35"/>
      <c r="I2984" s="36" t="s">
        <v>7</v>
      </c>
      <c r="J2984" s="37"/>
      <c r="K2984" s="38" t="s">
        <v>8</v>
      </c>
      <c r="L2984" s="39"/>
      <c r="M2984" s="39"/>
      <c r="N2984" s="39"/>
      <c r="O2984" s="40"/>
      <c r="P2984" s="7"/>
      <c r="Q2984" s="8"/>
    </row>
    <row r="2985" spans="1:17" s="9" customFormat="1" x14ac:dyDescent="0.25">
      <c r="A2985" s="1"/>
      <c r="B2985" s="41" t="s">
        <v>9</v>
      </c>
      <c r="C2985" s="42">
        <f>+'[1]PRESUPUESTO REFERENCIAL'!B1159</f>
        <v>1036</v>
      </c>
      <c r="D2985" s="43"/>
      <c r="E2985" s="41" t="s">
        <v>10</v>
      </c>
      <c r="F2985" s="44" t="str">
        <f>+'[1]PRESUPUESTO REFERENCIAL'!D1159</f>
        <v>u</v>
      </c>
      <c r="G2985" s="45"/>
      <c r="H2985" s="46" t="s">
        <v>11</v>
      </c>
      <c r="I2985" s="47">
        <v>8</v>
      </c>
      <c r="J2985" s="37"/>
      <c r="K2985" s="48"/>
      <c r="L2985" s="49"/>
      <c r="M2985" s="49"/>
      <c r="N2985" s="49"/>
      <c r="O2985" s="50"/>
      <c r="P2985" s="7"/>
      <c r="Q2985" s="8"/>
    </row>
    <row r="2986" spans="1:17" s="9" customFormat="1" ht="15.75" thickBot="1" x14ac:dyDescent="0.3">
      <c r="A2986" s="1"/>
      <c r="B2986" s="51" t="s">
        <v>12</v>
      </c>
      <c r="C2986" s="52" t="str">
        <f>+'[1]PRESUPUESTO REFERENCIAL'!C1159</f>
        <v>CAJA DE REVISION ELECTRICA 0.60x0.60x0.60m</v>
      </c>
      <c r="D2986" s="53"/>
      <c r="E2986" s="53"/>
      <c r="F2986" s="53"/>
      <c r="G2986" s="53"/>
      <c r="H2986" s="53"/>
      <c r="I2986" s="54"/>
      <c r="J2986" s="28"/>
      <c r="K2986" s="55"/>
      <c r="L2986" s="56"/>
      <c r="M2986" s="56"/>
      <c r="N2986" s="56"/>
      <c r="O2986" s="57"/>
      <c r="P2986" s="7"/>
      <c r="Q2986" s="8"/>
    </row>
    <row r="2987" spans="1:17" s="9" customFormat="1" ht="16.5" thickTop="1" thickBot="1" x14ac:dyDescent="0.3">
      <c r="A2987" s="1"/>
      <c r="B2987" s="58" t="s">
        <v>13</v>
      </c>
      <c r="C2987" s="59"/>
      <c r="D2987" s="59"/>
      <c r="E2987" s="59"/>
      <c r="F2987" s="59"/>
      <c r="G2987" s="59"/>
      <c r="H2987" s="59"/>
      <c r="I2987" s="59"/>
      <c r="J2987" s="60"/>
      <c r="K2987" s="61" t="s">
        <v>14</v>
      </c>
      <c r="L2987" s="61" t="s">
        <v>15</v>
      </c>
      <c r="M2987" s="61" t="s">
        <v>16</v>
      </c>
      <c r="N2987" s="61" t="s">
        <v>17</v>
      </c>
      <c r="O2987" s="61" t="s">
        <v>18</v>
      </c>
      <c r="P2987" s="7"/>
      <c r="Q2987" s="8"/>
    </row>
    <row r="2988" spans="1:17" s="9" customFormat="1" ht="22.5" thickTop="1" thickBot="1" x14ac:dyDescent="0.3">
      <c r="A2988" s="1"/>
      <c r="B2988" s="62" t="s">
        <v>19</v>
      </c>
      <c r="C2988" s="62"/>
      <c r="D2988" s="62"/>
      <c r="E2988" s="63" t="s">
        <v>20</v>
      </c>
      <c r="F2988" s="63" t="s">
        <v>21</v>
      </c>
      <c r="G2988" s="63" t="s">
        <v>22</v>
      </c>
      <c r="H2988" s="63" t="s">
        <v>23</v>
      </c>
      <c r="I2988" s="63" t="s">
        <v>24</v>
      </c>
      <c r="J2988" s="64"/>
      <c r="K2988" s="61"/>
      <c r="L2988" s="61"/>
      <c r="M2988" s="61"/>
      <c r="N2988" s="61"/>
      <c r="O2988" s="61"/>
      <c r="P2988" s="7">
        <f t="shared" ref="P2988" si="471">ROW(A2989)+65</f>
        <v>3054</v>
      </c>
      <c r="Q2988" s="8"/>
    </row>
    <row r="2989" spans="1:17" s="9" customFormat="1" ht="16.5" customHeight="1" thickTop="1" thickBot="1" x14ac:dyDescent="0.3">
      <c r="A2989" s="1" t="s">
        <v>25</v>
      </c>
      <c r="B2989" s="65" t="str">
        <f>INDEX([1]EQUIPOS!$A$3:$I$326,MATCH('APUS2 (1001 - 1053)'!A2989,[1]EQUIPOS!$A$3:$A$326,0),2)</f>
        <v>HERRAMIENTA MENOR (5% MO)</v>
      </c>
      <c r="C2989" s="66"/>
      <c r="D2989" s="67"/>
      <c r="E2989" s="68" t="s">
        <v>26</v>
      </c>
      <c r="F2989" s="68">
        <v>0.05</v>
      </c>
      <c r="G2989" s="68" t="s">
        <v>27</v>
      </c>
      <c r="H2989" s="68" t="s">
        <v>26</v>
      </c>
      <c r="I2989" s="69">
        <f>(I3018*5%)</f>
        <v>7.2080000000000002</v>
      </c>
      <c r="J2989" s="64"/>
      <c r="K2989" s="70">
        <f>((I2989*100%)/$I$3054)</f>
        <v>1.976013260562241E-2</v>
      </c>
      <c r="L2989" s="71">
        <f>INDEX([1]EQUIPOS!$A$3:$I$326,MATCH('APUS2 (1001 - 1053)'!A2989,[1]EQUIPOS!$A$3:$A$326,0),6)</f>
        <v>4292100117</v>
      </c>
      <c r="M2989" s="72" t="str">
        <f>INDEX([1]EQUIPOS!$A$3:$I$326,MATCH('APUS2 (1001 - 1053)'!A2989,[1]EQUIPOS!$A$3:$A$326,0),7)</f>
        <v>NP</v>
      </c>
      <c r="N2989" s="73">
        <f>INDEX([1]EQUIPOS!$A$3:$I$326,MATCH('APUS2 (1001 - 1053)'!A2989,[1]EQUIPOS!$A$3:$A$326,0),8)</f>
        <v>0</v>
      </c>
      <c r="O2989" s="74">
        <f>INDEX([1]EQUIPOS!$A$3:$I$326,MATCH('APUS2 (1001 - 1053)'!A2989,[1]EQUIPOS!$A$3:$A$326,0),9)</f>
        <v>0</v>
      </c>
      <c r="P2989" s="7">
        <f t="shared" ref="P2989:P2990" si="472">+P2988+1</f>
        <v>3055</v>
      </c>
      <c r="Q2989" s="8">
        <f t="shared" ref="Q2989" si="473">IF($A2989=0," ",$P2988)</f>
        <v>3054</v>
      </c>
    </row>
    <row r="2990" spans="1:17" s="9" customFormat="1" ht="16.5" customHeight="1" thickTop="1" thickBot="1" x14ac:dyDescent="0.3">
      <c r="A2990" s="1" t="s">
        <v>137</v>
      </c>
      <c r="B2990" s="75" t="str">
        <f>INDEX([1]EQUIPOS!$A$3:$I$326,MATCH('APUS2 (1001 - 1053)'!A2990,[1]EQUIPOS!$A$3:$A$326,0),2)</f>
        <v>VIBRADOR</v>
      </c>
      <c r="C2990" s="76"/>
      <c r="D2990" s="77"/>
      <c r="E2990" s="78">
        <v>1</v>
      </c>
      <c r="F2990" s="79">
        <f>INDEX([1]EQUIPOS!$A$3:$I$326,MATCH('APUS2 (1001 - 1053)'!A2990,[1]EQUIPOS!$A$3:$A$326,0),5)</f>
        <v>4.2</v>
      </c>
      <c r="G2990" s="79">
        <f>+E2990*F2990</f>
        <v>4.2</v>
      </c>
      <c r="H2990" s="80">
        <f>I2985</f>
        <v>8</v>
      </c>
      <c r="I2990" s="81">
        <f>(G2990*H2990)</f>
        <v>33.6</v>
      </c>
      <c r="J2990" s="64"/>
      <c r="K2990" s="70">
        <f t="shared" ref="K2990:K2991" si="474">((I2990*100%)/$I$3054)</f>
        <v>9.2111605930759288E-2</v>
      </c>
      <c r="L2990" s="82">
        <f>INDEX([1]EQUIPOS!$A$3:$I$326,MATCH('APUS2 (1001 - 1053)'!A2990,[1]EQUIPOS!$A$3:$A$326,0),6)</f>
        <v>4423100110</v>
      </c>
      <c r="M2990" s="83" t="str">
        <f>INDEX([1]EQUIPOS!$A$3:$I$326,MATCH('APUS2 (1001 - 1053)'!A2990,[1]EQUIPOS!$A$3:$A$326,0),7)</f>
        <v>NP</v>
      </c>
      <c r="N2990" s="84">
        <f>INDEX([1]EQUIPOS!$A$3:$I$326,MATCH('APUS2 (1001 - 1053)'!A2990,[1]EQUIPOS!$A$3:$A$326,0),8)</f>
        <v>0</v>
      </c>
      <c r="O2990" s="85">
        <f>INDEX([1]EQUIPOS!$A$3:$I$326,MATCH('APUS2 (1001 - 1053)'!A2990,[1]EQUIPOS!$A$3:$A$326,0),9)</f>
        <v>0</v>
      </c>
      <c r="P2990" s="7">
        <f t="shared" si="472"/>
        <v>3056</v>
      </c>
      <c r="Q2990" s="8">
        <f t="shared" ref="Q2990" si="475">+$Q2989</f>
        <v>3054</v>
      </c>
    </row>
    <row r="2991" spans="1:17" s="9" customFormat="1" ht="16.5" thickTop="1" thickBot="1" x14ac:dyDescent="0.3">
      <c r="A2991" s="1" t="s">
        <v>138</v>
      </c>
      <c r="B2991" s="75" t="str">
        <f>INDEX([1]EQUIPOS!$A$3:$I$326,MATCH('APUS2 (1001 - 1053)'!A2991,[1]EQUIPOS!$A$3:$A$326,0),2)</f>
        <v>SOLDADORA</v>
      </c>
      <c r="C2991" s="76"/>
      <c r="D2991" s="77"/>
      <c r="E2991" s="78">
        <v>2</v>
      </c>
      <c r="F2991" s="79">
        <f>INDEX([1]EQUIPOS!$A$3:$I$326,MATCH('APUS2 (1001 - 1053)'!A2991,[1]EQUIPOS!$A$3:$A$326,0),5)</f>
        <v>5</v>
      </c>
      <c r="G2991" s="79">
        <f t="shared" ref="G2991" si="476">+E2991*F2991</f>
        <v>10</v>
      </c>
      <c r="H2991" s="80">
        <f>I2985</f>
        <v>8</v>
      </c>
      <c r="I2991" s="81">
        <f>(G2991*H2991)</f>
        <v>80</v>
      </c>
      <c r="J2991" s="64"/>
      <c r="K2991" s="70">
        <f t="shared" si="474"/>
        <v>0.21931334745418876</v>
      </c>
      <c r="L2991" s="82">
        <f>INDEX([1]EQUIPOS!$A$3:$I$326,MATCH('APUS2 (1001 - 1053)'!A2991,[1]EQUIPOS!$A$3:$A$326,0),6)</f>
        <v>442400011</v>
      </c>
      <c r="M2991" s="83" t="str">
        <f>INDEX([1]EQUIPOS!$A$3:$I$326,MATCH('APUS2 (1001 - 1053)'!A2991,[1]EQUIPOS!$A$3:$A$326,0),7)</f>
        <v>NP</v>
      </c>
      <c r="N2991" s="84">
        <f>INDEX([1]EQUIPOS!$A$3:$I$326,MATCH('APUS2 (1001 - 1053)'!A2991,[1]EQUIPOS!$A$3:$A$326,0),8)</f>
        <v>0</v>
      </c>
      <c r="O2991" s="85">
        <f>INDEX([1]EQUIPOS!$A$3:$I$326,MATCH('APUS2 (1001 - 1053)'!A2991,[1]EQUIPOS!$A$3:$A$326,0),9)</f>
        <v>0</v>
      </c>
      <c r="P2991" s="7">
        <f t="shared" si="470"/>
        <v>3057</v>
      </c>
      <c r="Q2991" s="8"/>
    </row>
    <row r="2992" spans="1:17" s="9" customFormat="1" ht="16.5" thickTop="1" thickBot="1" x14ac:dyDescent="0.3">
      <c r="A2992" s="1"/>
      <c r="B2992" s="75"/>
      <c r="C2992" s="76"/>
      <c r="D2992" s="77"/>
      <c r="E2992" s="78"/>
      <c r="F2992" s="79"/>
      <c r="G2992" s="79"/>
      <c r="H2992" s="80"/>
      <c r="I2992" s="81"/>
      <c r="J2992" s="64"/>
      <c r="K2992" s="70"/>
      <c r="L2992" s="82"/>
      <c r="M2992" s="83"/>
      <c r="N2992" s="84"/>
      <c r="O2992" s="85"/>
      <c r="P2992" s="7">
        <f t="shared" si="470"/>
        <v>3058</v>
      </c>
      <c r="Q2992" s="8"/>
    </row>
    <row r="2993" spans="1:17" s="9" customFormat="1" ht="16.5" thickTop="1" thickBot="1" x14ac:dyDescent="0.3">
      <c r="A2993" s="1"/>
      <c r="B2993" s="75"/>
      <c r="C2993" s="76"/>
      <c r="D2993" s="77"/>
      <c r="E2993" s="78"/>
      <c r="F2993" s="79"/>
      <c r="G2993" s="79"/>
      <c r="H2993" s="80"/>
      <c r="I2993" s="81"/>
      <c r="J2993" s="64"/>
      <c r="K2993" s="70"/>
      <c r="L2993" s="82"/>
      <c r="M2993" s="83"/>
      <c r="N2993" s="84"/>
      <c r="O2993" s="85"/>
      <c r="P2993" s="7">
        <f t="shared" si="470"/>
        <v>3059</v>
      </c>
      <c r="Q2993" s="8"/>
    </row>
    <row r="2994" spans="1:17" s="9" customFormat="1" ht="16.5" thickTop="1" thickBot="1" x14ac:dyDescent="0.3">
      <c r="A2994" s="1"/>
      <c r="B2994" s="75"/>
      <c r="C2994" s="76"/>
      <c r="D2994" s="77"/>
      <c r="E2994" s="78"/>
      <c r="F2994" s="79"/>
      <c r="G2994" s="86"/>
      <c r="H2994" s="80"/>
      <c r="I2994" s="81"/>
      <c r="J2994" s="64"/>
      <c r="K2994" s="87"/>
      <c r="L2994" s="82"/>
      <c r="M2994" s="83"/>
      <c r="N2994" s="84"/>
      <c r="O2994" s="85"/>
      <c r="P2994" s="7">
        <f t="shared" si="470"/>
        <v>3060</v>
      </c>
      <c r="Q2994" s="8"/>
    </row>
    <row r="2995" spans="1:17" s="9" customFormat="1" ht="16.5" thickTop="1" thickBot="1" x14ac:dyDescent="0.3">
      <c r="A2995" s="1"/>
      <c r="B2995" s="75"/>
      <c r="C2995" s="76"/>
      <c r="D2995" s="77"/>
      <c r="E2995" s="78"/>
      <c r="F2995" s="79"/>
      <c r="G2995" s="86"/>
      <c r="H2995" s="80"/>
      <c r="I2995" s="81"/>
      <c r="J2995" s="64"/>
      <c r="K2995" s="87"/>
      <c r="L2995" s="82"/>
      <c r="M2995" s="83"/>
      <c r="N2995" s="84"/>
      <c r="O2995" s="85"/>
      <c r="P2995" s="7">
        <f t="shared" si="470"/>
        <v>3061</v>
      </c>
      <c r="Q2995" s="8"/>
    </row>
    <row r="2996" spans="1:17" s="9" customFormat="1" ht="16.5" thickTop="1" thickBot="1" x14ac:dyDescent="0.3">
      <c r="A2996" s="1"/>
      <c r="B2996" s="75"/>
      <c r="C2996" s="76"/>
      <c r="D2996" s="77"/>
      <c r="E2996" s="78"/>
      <c r="F2996" s="79"/>
      <c r="G2996" s="86"/>
      <c r="H2996" s="80"/>
      <c r="I2996" s="81"/>
      <c r="J2996" s="64"/>
      <c r="K2996" s="87"/>
      <c r="L2996" s="82"/>
      <c r="M2996" s="83"/>
      <c r="N2996" s="84"/>
      <c r="O2996" s="85"/>
      <c r="P2996" s="7">
        <f t="shared" si="470"/>
        <v>3062</v>
      </c>
      <c r="Q2996" s="8"/>
    </row>
    <row r="2997" spans="1:17" s="9" customFormat="1" ht="16.5" thickTop="1" thickBot="1" x14ac:dyDescent="0.3">
      <c r="A2997" s="1"/>
      <c r="B2997" s="75"/>
      <c r="C2997" s="76"/>
      <c r="D2997" s="77"/>
      <c r="E2997" s="78"/>
      <c r="F2997" s="79"/>
      <c r="G2997" s="86"/>
      <c r="H2997" s="80"/>
      <c r="I2997" s="81"/>
      <c r="J2997" s="64"/>
      <c r="K2997" s="87"/>
      <c r="L2997" s="82"/>
      <c r="M2997" s="83"/>
      <c r="N2997" s="84"/>
      <c r="O2997" s="85"/>
      <c r="P2997" s="7">
        <f t="shared" si="470"/>
        <v>3063</v>
      </c>
      <c r="Q2997" s="8"/>
    </row>
    <row r="2998" spans="1:17" s="9" customFormat="1" ht="16.5" thickTop="1" thickBot="1" x14ac:dyDescent="0.3">
      <c r="A2998" s="1"/>
      <c r="B2998" s="75"/>
      <c r="C2998" s="76"/>
      <c r="D2998" s="77"/>
      <c r="E2998" s="78"/>
      <c r="F2998" s="79"/>
      <c r="G2998" s="86"/>
      <c r="H2998" s="80"/>
      <c r="I2998" s="81"/>
      <c r="J2998" s="64"/>
      <c r="K2998" s="87"/>
      <c r="L2998" s="82"/>
      <c r="M2998" s="83"/>
      <c r="N2998" s="84"/>
      <c r="O2998" s="85"/>
      <c r="P2998" s="7">
        <f t="shared" si="470"/>
        <v>3064</v>
      </c>
      <c r="Q2998" s="8"/>
    </row>
    <row r="2999" spans="1:17" s="9" customFormat="1" ht="16.5" thickTop="1" thickBot="1" x14ac:dyDescent="0.3">
      <c r="A2999" s="1"/>
      <c r="B2999" s="75"/>
      <c r="C2999" s="76"/>
      <c r="D2999" s="77"/>
      <c r="E2999" s="78"/>
      <c r="F2999" s="79"/>
      <c r="G2999" s="86"/>
      <c r="H2999" s="80"/>
      <c r="I2999" s="81"/>
      <c r="J2999" s="64"/>
      <c r="K2999" s="87"/>
      <c r="L2999" s="82"/>
      <c r="M2999" s="83"/>
      <c r="N2999" s="84"/>
      <c r="O2999" s="85"/>
      <c r="P2999" s="7">
        <f t="shared" si="470"/>
        <v>3065</v>
      </c>
      <c r="Q2999" s="8"/>
    </row>
    <row r="3000" spans="1:17" s="9" customFormat="1" ht="16.5" thickTop="1" thickBot="1" x14ac:dyDescent="0.3">
      <c r="A3000" s="1"/>
      <c r="B3000" s="75"/>
      <c r="C3000" s="76"/>
      <c r="D3000" s="77"/>
      <c r="E3000" s="78"/>
      <c r="F3000" s="79"/>
      <c r="G3000" s="86"/>
      <c r="H3000" s="80"/>
      <c r="I3000" s="81"/>
      <c r="J3000" s="64"/>
      <c r="K3000" s="87"/>
      <c r="L3000" s="82"/>
      <c r="M3000" s="83"/>
      <c r="N3000" s="84"/>
      <c r="O3000" s="85"/>
      <c r="P3000" s="7">
        <f t="shared" si="470"/>
        <v>3066</v>
      </c>
      <c r="Q3000" s="8"/>
    </row>
    <row r="3001" spans="1:17" s="9" customFormat="1" ht="16.5" thickTop="1" thickBot="1" x14ac:dyDescent="0.3">
      <c r="A3001" s="1"/>
      <c r="B3001" s="88"/>
      <c r="C3001" s="89"/>
      <c r="D3001" s="90"/>
      <c r="E3001" s="91"/>
      <c r="F3001" s="92"/>
      <c r="G3001" s="93"/>
      <c r="H3001" s="94"/>
      <c r="I3001" s="95"/>
      <c r="J3001" s="64"/>
      <c r="K3001" s="96"/>
      <c r="L3001" s="97"/>
      <c r="M3001" s="98"/>
      <c r="N3001" s="99"/>
      <c r="O3001" s="100"/>
      <c r="P3001" s="7">
        <f t="shared" si="470"/>
        <v>3067</v>
      </c>
      <c r="Q3001" s="8"/>
    </row>
    <row r="3002" spans="1:17" s="9" customFormat="1" ht="16.5" thickTop="1" thickBot="1" x14ac:dyDescent="0.3">
      <c r="A3002" s="1"/>
      <c r="B3002" s="101"/>
      <c r="C3002" s="101"/>
      <c r="D3002" s="101"/>
      <c r="E3002" s="101"/>
      <c r="F3002" s="101"/>
      <c r="G3002" s="101"/>
      <c r="H3002" s="102" t="s">
        <v>29</v>
      </c>
      <c r="I3002" s="103">
        <f>SUM(I2989:I3001)</f>
        <v>120.80799999999999</v>
      </c>
      <c r="J3002" s="104"/>
      <c r="K3002" s="105">
        <f>SUM(K2989:K3001)</f>
        <v>0.33118508599057045</v>
      </c>
      <c r="L3002" s="106"/>
      <c r="M3002" s="107"/>
      <c r="N3002" s="108"/>
      <c r="O3002" s="105">
        <f>SUM(O2989:O3001)</f>
        <v>0</v>
      </c>
      <c r="P3002" s="7">
        <f t="shared" si="470"/>
        <v>3068</v>
      </c>
      <c r="Q3002" s="8"/>
    </row>
    <row r="3003" spans="1:17" s="9" customFormat="1" ht="16.5" thickTop="1" thickBot="1" x14ac:dyDescent="0.3">
      <c r="A3003" s="1"/>
      <c r="B3003" s="58" t="s">
        <v>30</v>
      </c>
      <c r="C3003" s="109"/>
      <c r="D3003" s="109"/>
      <c r="E3003" s="109"/>
      <c r="F3003" s="109"/>
      <c r="G3003" s="109"/>
      <c r="H3003" s="110"/>
      <c r="I3003" s="111"/>
      <c r="J3003" s="60"/>
      <c r="K3003" s="61" t="s">
        <v>14</v>
      </c>
      <c r="L3003" s="61" t="s">
        <v>15</v>
      </c>
      <c r="M3003" s="61" t="s">
        <v>16</v>
      </c>
      <c r="N3003" s="61" t="s">
        <v>17</v>
      </c>
      <c r="O3003" s="61" t="s">
        <v>18</v>
      </c>
      <c r="P3003" s="7">
        <f t="shared" si="470"/>
        <v>3069</v>
      </c>
      <c r="Q3003" s="8"/>
    </row>
    <row r="3004" spans="1:17" s="9" customFormat="1" ht="22.5" thickTop="1" thickBot="1" x14ac:dyDescent="0.3">
      <c r="A3004" s="1"/>
      <c r="B3004" s="112" t="s">
        <v>31</v>
      </c>
      <c r="C3004" s="113"/>
      <c r="D3004" s="114"/>
      <c r="E3004" s="115" t="s">
        <v>20</v>
      </c>
      <c r="F3004" s="115" t="s">
        <v>32</v>
      </c>
      <c r="G3004" s="63" t="s">
        <v>33</v>
      </c>
      <c r="H3004" s="116" t="s">
        <v>23</v>
      </c>
      <c r="I3004" s="116" t="s">
        <v>34</v>
      </c>
      <c r="J3004" s="28"/>
      <c r="K3004" s="61"/>
      <c r="L3004" s="61"/>
      <c r="M3004" s="61"/>
      <c r="N3004" s="61"/>
      <c r="O3004" s="61"/>
      <c r="P3004" s="7">
        <f t="shared" si="470"/>
        <v>3070</v>
      </c>
      <c r="Q3004" s="8"/>
    </row>
    <row r="3005" spans="1:17" s="9" customFormat="1" ht="16.5" customHeight="1" thickTop="1" thickBot="1" x14ac:dyDescent="0.3">
      <c r="A3005" s="1" t="s">
        <v>91</v>
      </c>
      <c r="B3005" s="65" t="str">
        <f>INDEX([1]SUELDOS!$B$3:$O$294,MATCH('APUS2 (1001 - 1053)'!A3005,[1]SUELDOS!$B$3:$B$294,0),2)</f>
        <v>INSPECTOR DE OBRA</v>
      </c>
      <c r="C3005" s="66"/>
      <c r="D3005" s="67"/>
      <c r="E3005" s="68">
        <v>1</v>
      </c>
      <c r="F3005" s="68">
        <f>INDEX([1]SUELDOS!$B$3:$O$294,MATCH('APUS2 (1001 - 1053)'!A3005,[1]SUELDOS!$B$3:$B$294,0),10)</f>
        <v>4.76</v>
      </c>
      <c r="G3005" s="79">
        <f t="shared" ref="G3005:G3008" si="477">+E3005*F3005</f>
        <v>4.76</v>
      </c>
      <c r="H3005" s="69">
        <f>I2985</f>
        <v>8</v>
      </c>
      <c r="I3005" s="81">
        <f t="shared" ref="I3005:I3008" si="478">(G3005*H3005)</f>
        <v>38.08</v>
      </c>
      <c r="J3005" s="64"/>
      <c r="K3005" s="70">
        <f t="shared" ref="K3005:K3008" si="479">((I3005*100%)/$I$3054)</f>
        <v>0.10439315338819385</v>
      </c>
      <c r="L3005" s="117">
        <f>INDEX([1]SUELDOS!$B$3:$O$294,MATCH('APUS2 (1001 - 1053)'!A3005,[1]SUELDOS!$B$3:$B$294,0),11)</f>
        <v>851230012</v>
      </c>
      <c r="M3005" s="118" t="str">
        <f>INDEX([1]SUELDOS!$B$3:$O$294,MATCH('APUS2 (1001 - 1053)'!A3005,[1]SUELDOS!$B$3:$B$294,0),12)</f>
        <v>NP</v>
      </c>
      <c r="N3005" s="119">
        <f>INDEX([1]SUELDOS!$B$3:$O$294,MATCH('APUS2 (1001 - 1053)'!A3005,[1]SUELDOS!$B$3:$B$294,0),13)</f>
        <v>0</v>
      </c>
      <c r="O3005" s="120">
        <f>INDEX([1]SUELDOS!$B$3:$O$294,MATCH('APUS2 (1001 - 1053)'!A3005,[1]SUELDOS!$B$3:$B$294,0),14)</f>
        <v>0</v>
      </c>
      <c r="P3005" s="7">
        <f t="shared" si="470"/>
        <v>3071</v>
      </c>
      <c r="Q3005" s="8">
        <f t="shared" ref="Q3005" si="480">+Q2989</f>
        <v>3054</v>
      </c>
    </row>
    <row r="3006" spans="1:17" s="9" customFormat="1" ht="16.5" thickTop="1" thickBot="1" x14ac:dyDescent="0.3">
      <c r="A3006" s="1" t="s">
        <v>92</v>
      </c>
      <c r="B3006" s="75" t="str">
        <f>INDEX([1]SUELDOS!$B$3:$O$294,MATCH('APUS2 (1001 - 1053)'!A3006,[1]SUELDOS!$B$3:$B$294,0),2)</f>
        <v>ALBAÑIL</v>
      </c>
      <c r="C3006" s="76"/>
      <c r="D3006" s="77"/>
      <c r="E3006" s="79">
        <v>1</v>
      </c>
      <c r="F3006" s="79">
        <f>INDEX([1]SUELDOS!$B$3:$O$294,MATCH('APUS2 (1001 - 1053)'!A3006,[1]SUELDOS!$B$3:$B$294,0),10)</f>
        <v>4.28</v>
      </c>
      <c r="G3006" s="79">
        <f t="shared" si="477"/>
        <v>4.28</v>
      </c>
      <c r="H3006" s="80">
        <f>I2985</f>
        <v>8</v>
      </c>
      <c r="I3006" s="81">
        <f t="shared" si="478"/>
        <v>34.24</v>
      </c>
      <c r="J3006" s="64"/>
      <c r="K3006" s="70">
        <f t="shared" si="479"/>
        <v>9.3866112710392802E-2</v>
      </c>
      <c r="L3006" s="82">
        <f>INDEX([1]SUELDOS!$B$3:$O$294,MATCH('APUS2 (1001 - 1053)'!A3006,[1]SUELDOS!$B$3:$B$294,0),11)</f>
        <v>851230012</v>
      </c>
      <c r="M3006" s="82" t="str">
        <f>INDEX([1]SUELDOS!$B$3:$O$294,MATCH('APUS2 (1001 - 1053)'!A3006,[1]SUELDOS!$B$3:$B$294,0),12)</f>
        <v>NP</v>
      </c>
      <c r="N3006" s="121">
        <f>INDEX([1]SUELDOS!$B$3:$O$294,MATCH('APUS2 (1001 - 1053)'!A3006,[1]SUELDOS!$B$3:$B$294,0),13)</f>
        <v>0</v>
      </c>
      <c r="O3006" s="85">
        <f>INDEX([1]SUELDOS!$B$3:$O$294,MATCH('APUS2 (1001 - 1053)'!A3006,[1]SUELDOS!$B$3:$B$294,0),14)</f>
        <v>0</v>
      </c>
      <c r="P3006" s="7">
        <f t="shared" si="470"/>
        <v>3072</v>
      </c>
      <c r="Q3006" s="8"/>
    </row>
    <row r="3007" spans="1:17" s="9" customFormat="1" ht="16.5" customHeight="1" thickTop="1" thickBot="1" x14ac:dyDescent="0.3">
      <c r="A3007" s="1" t="s">
        <v>38</v>
      </c>
      <c r="B3007" s="75" t="str">
        <f>INDEX([1]SUELDOS!$B$3:$O$294,MATCH('APUS2 (1001 - 1053)'!A3007,[1]SUELDOS!$B$3:$B$294,0),2)</f>
        <v>PEON</v>
      </c>
      <c r="C3007" s="76"/>
      <c r="D3007" s="77"/>
      <c r="E3007" s="79">
        <v>1</v>
      </c>
      <c r="F3007" s="79">
        <f>INDEX([1]SUELDOS!$B$3:$O$294,MATCH('APUS2 (1001 - 1053)'!A3007,[1]SUELDOS!$B$3:$B$294,0),10)</f>
        <v>4.2300000000000004</v>
      </c>
      <c r="G3007" s="79">
        <f t="shared" si="477"/>
        <v>4.2300000000000004</v>
      </c>
      <c r="H3007" s="80">
        <f>I2985</f>
        <v>8</v>
      </c>
      <c r="I3007" s="81">
        <f t="shared" si="478"/>
        <v>33.840000000000003</v>
      </c>
      <c r="J3007" s="64"/>
      <c r="K3007" s="70">
        <f t="shared" si="479"/>
        <v>9.2769545973121856E-2</v>
      </c>
      <c r="L3007" s="82">
        <f>INDEX([1]SUELDOS!$B$3:$O$294,MATCH('APUS2 (1001 - 1053)'!A3007,[1]SUELDOS!$B$3:$B$294,0),11)</f>
        <v>851230012</v>
      </c>
      <c r="M3007" s="82" t="str">
        <f>INDEX([1]SUELDOS!$B$3:$O$294,MATCH('APUS2 (1001 - 1053)'!A3007,[1]SUELDOS!$B$3:$B$294,0),12)</f>
        <v>NP</v>
      </c>
      <c r="N3007" s="121">
        <f>INDEX([1]SUELDOS!$B$3:$O$294,MATCH('APUS2 (1001 - 1053)'!A3007,[1]SUELDOS!$B$3:$B$294,0),13)</f>
        <v>0</v>
      </c>
      <c r="O3007" s="85">
        <f>INDEX([1]SUELDOS!$B$3:$O$294,MATCH('APUS2 (1001 - 1053)'!A3007,[1]SUELDOS!$B$3:$B$294,0),14)</f>
        <v>0</v>
      </c>
      <c r="P3007" s="7">
        <f t="shared" si="470"/>
        <v>3073</v>
      </c>
      <c r="Q3007" s="8"/>
    </row>
    <row r="3008" spans="1:17" s="9" customFormat="1" ht="16.5" thickTop="1" thickBot="1" x14ac:dyDescent="0.3">
      <c r="A3008" s="1" t="s">
        <v>36</v>
      </c>
      <c r="B3008" s="75" t="str">
        <f>INDEX([1]SUELDOS!$B$3:$O$294,MATCH('APUS2 (1001 - 1053)'!A3008,[1]SUELDOS!$B$3:$B$294,0),2)</f>
        <v>MAESTRO ELECTRICO/LINIERO/SUBESTACIONES</v>
      </c>
      <c r="C3008" s="76"/>
      <c r="D3008" s="77"/>
      <c r="E3008" s="79">
        <v>1</v>
      </c>
      <c r="F3008" s="79">
        <f>INDEX([1]SUELDOS!$B$3:$O$294,MATCH('APUS2 (1001 - 1053)'!A3008,[1]SUELDOS!$B$3:$B$294,0),10)</f>
        <v>4.75</v>
      </c>
      <c r="G3008" s="79">
        <f t="shared" si="477"/>
        <v>4.75</v>
      </c>
      <c r="H3008" s="80">
        <f>I2985</f>
        <v>8</v>
      </c>
      <c r="I3008" s="81">
        <f t="shared" si="478"/>
        <v>38</v>
      </c>
      <c r="J3008" s="64"/>
      <c r="K3008" s="70">
        <f t="shared" si="479"/>
        <v>0.10417384004073967</v>
      </c>
      <c r="L3008" s="82">
        <f>INDEX([1]SUELDOS!$B$3:$O$294,MATCH('APUS2 (1001 - 1053)'!A3008,[1]SUELDOS!$B$3:$B$294,0),11)</f>
        <v>851230012</v>
      </c>
      <c r="M3008" s="82" t="str">
        <f>INDEX([1]SUELDOS!$B$3:$O$294,MATCH('APUS2 (1001 - 1053)'!A3008,[1]SUELDOS!$B$3:$B$294,0),12)</f>
        <v>NP</v>
      </c>
      <c r="N3008" s="121">
        <f>INDEX([1]SUELDOS!$B$3:$O$294,MATCH('APUS2 (1001 - 1053)'!A3008,[1]SUELDOS!$B$3:$B$294,0),13)</f>
        <v>0</v>
      </c>
      <c r="O3008" s="85">
        <f>INDEX([1]SUELDOS!$B$3:$O$294,MATCH('APUS2 (1001 - 1053)'!A3008,[1]SUELDOS!$B$3:$B$294,0),14)</f>
        <v>0</v>
      </c>
      <c r="P3008" s="7">
        <f t="shared" si="470"/>
        <v>3074</v>
      </c>
      <c r="Q3008" s="8"/>
    </row>
    <row r="3009" spans="1:17" s="9" customFormat="1" ht="16.5" thickTop="1" thickBot="1" x14ac:dyDescent="0.3">
      <c r="A3009" s="1"/>
      <c r="B3009" s="75"/>
      <c r="C3009" s="76"/>
      <c r="D3009" s="77"/>
      <c r="E3009" s="79"/>
      <c r="F3009" s="79"/>
      <c r="G3009" s="79"/>
      <c r="H3009" s="80"/>
      <c r="I3009" s="81"/>
      <c r="J3009" s="64"/>
      <c r="K3009" s="70"/>
      <c r="L3009" s="82"/>
      <c r="M3009" s="82"/>
      <c r="N3009" s="121"/>
      <c r="O3009" s="85"/>
      <c r="P3009" s="7">
        <f t="shared" si="470"/>
        <v>3075</v>
      </c>
      <c r="Q3009" s="8"/>
    </row>
    <row r="3010" spans="1:17" s="9" customFormat="1" ht="16.5" thickTop="1" thickBot="1" x14ac:dyDescent="0.3">
      <c r="A3010" s="1"/>
      <c r="B3010" s="75"/>
      <c r="C3010" s="76"/>
      <c r="D3010" s="77"/>
      <c r="E3010" s="79"/>
      <c r="F3010" s="79"/>
      <c r="G3010" s="79"/>
      <c r="H3010" s="80"/>
      <c r="I3010" s="81"/>
      <c r="J3010" s="64"/>
      <c r="K3010" s="70"/>
      <c r="L3010" s="82"/>
      <c r="M3010" s="82"/>
      <c r="N3010" s="121"/>
      <c r="O3010" s="85"/>
      <c r="P3010" s="7">
        <f t="shared" si="470"/>
        <v>3076</v>
      </c>
      <c r="Q3010" s="8"/>
    </row>
    <row r="3011" spans="1:17" s="9" customFormat="1" ht="16.5" thickTop="1" thickBot="1" x14ac:dyDescent="0.3">
      <c r="A3011" s="1"/>
      <c r="B3011" s="75"/>
      <c r="C3011" s="76"/>
      <c r="D3011" s="77"/>
      <c r="E3011" s="78"/>
      <c r="F3011" s="79"/>
      <c r="G3011" s="79"/>
      <c r="H3011" s="80"/>
      <c r="I3011" s="81"/>
      <c r="J3011" s="64"/>
      <c r="K3011" s="70"/>
      <c r="L3011" s="82"/>
      <c r="M3011" s="82"/>
      <c r="N3011" s="121"/>
      <c r="O3011" s="85"/>
      <c r="P3011" s="7">
        <f t="shared" si="470"/>
        <v>3077</v>
      </c>
      <c r="Q3011" s="8"/>
    </row>
    <row r="3012" spans="1:17" s="9" customFormat="1" ht="16.5" thickTop="1" thickBot="1" x14ac:dyDescent="0.3">
      <c r="A3012" s="1"/>
      <c r="B3012" s="75"/>
      <c r="C3012" s="76"/>
      <c r="D3012" s="77"/>
      <c r="E3012" s="78"/>
      <c r="F3012" s="79"/>
      <c r="G3012" s="79"/>
      <c r="H3012" s="80"/>
      <c r="I3012" s="81"/>
      <c r="J3012" s="64"/>
      <c r="K3012" s="87"/>
      <c r="L3012" s="82"/>
      <c r="M3012" s="82"/>
      <c r="N3012" s="121"/>
      <c r="O3012" s="85"/>
      <c r="P3012" s="7">
        <f t="shared" si="470"/>
        <v>3078</v>
      </c>
      <c r="Q3012" s="8"/>
    </row>
    <row r="3013" spans="1:17" s="9" customFormat="1" ht="16.5" thickTop="1" thickBot="1" x14ac:dyDescent="0.3">
      <c r="A3013" s="1"/>
      <c r="B3013" s="75"/>
      <c r="C3013" s="76"/>
      <c r="D3013" s="77"/>
      <c r="E3013" s="78"/>
      <c r="F3013" s="79"/>
      <c r="G3013" s="79"/>
      <c r="H3013" s="80"/>
      <c r="I3013" s="81"/>
      <c r="J3013" s="64"/>
      <c r="K3013" s="87"/>
      <c r="L3013" s="82"/>
      <c r="M3013" s="82"/>
      <c r="N3013" s="121"/>
      <c r="O3013" s="85"/>
      <c r="P3013" s="7">
        <f t="shared" si="470"/>
        <v>3079</v>
      </c>
      <c r="Q3013" s="8"/>
    </row>
    <row r="3014" spans="1:17" s="9" customFormat="1" ht="16.5" thickTop="1" thickBot="1" x14ac:dyDescent="0.3">
      <c r="A3014" s="1"/>
      <c r="B3014" s="75"/>
      <c r="C3014" s="76"/>
      <c r="D3014" s="77"/>
      <c r="E3014" s="78"/>
      <c r="F3014" s="79"/>
      <c r="G3014" s="79"/>
      <c r="H3014" s="80"/>
      <c r="I3014" s="81"/>
      <c r="J3014" s="64"/>
      <c r="K3014" s="87"/>
      <c r="L3014" s="82"/>
      <c r="M3014" s="82"/>
      <c r="N3014" s="121"/>
      <c r="O3014" s="85"/>
      <c r="P3014" s="7">
        <f t="shared" si="470"/>
        <v>3080</v>
      </c>
      <c r="Q3014" s="8"/>
    </row>
    <row r="3015" spans="1:17" s="9" customFormat="1" ht="16.5" thickTop="1" thickBot="1" x14ac:dyDescent="0.3">
      <c r="A3015" s="1"/>
      <c r="B3015" s="75"/>
      <c r="C3015" s="76"/>
      <c r="D3015" s="77"/>
      <c r="E3015" s="78"/>
      <c r="F3015" s="79"/>
      <c r="G3015" s="79"/>
      <c r="H3015" s="80"/>
      <c r="I3015" s="81"/>
      <c r="J3015" s="64"/>
      <c r="K3015" s="87"/>
      <c r="L3015" s="82"/>
      <c r="M3015" s="82"/>
      <c r="N3015" s="121"/>
      <c r="O3015" s="85"/>
      <c r="P3015" s="7">
        <f t="shared" si="470"/>
        <v>3081</v>
      </c>
      <c r="Q3015" s="8"/>
    </row>
    <row r="3016" spans="1:17" s="9" customFormat="1" ht="16.5" thickTop="1" thickBot="1" x14ac:dyDescent="0.3">
      <c r="A3016" s="1"/>
      <c r="B3016" s="75"/>
      <c r="C3016" s="76"/>
      <c r="D3016" s="77"/>
      <c r="E3016" s="78"/>
      <c r="F3016" s="79"/>
      <c r="G3016" s="79"/>
      <c r="H3016" s="80"/>
      <c r="I3016" s="81"/>
      <c r="J3016" s="64"/>
      <c r="K3016" s="87"/>
      <c r="L3016" s="82"/>
      <c r="M3016" s="82"/>
      <c r="N3016" s="121"/>
      <c r="O3016" s="85"/>
      <c r="P3016" s="7">
        <f t="shared" si="470"/>
        <v>3082</v>
      </c>
      <c r="Q3016" s="8"/>
    </row>
    <row r="3017" spans="1:17" s="9" customFormat="1" ht="16.5" thickTop="1" thickBot="1" x14ac:dyDescent="0.3">
      <c r="A3017" s="1"/>
      <c r="B3017" s="122" t="s">
        <v>26</v>
      </c>
      <c r="C3017" s="123"/>
      <c r="D3017" s="124"/>
      <c r="E3017" s="91" t="s">
        <v>26</v>
      </c>
      <c r="F3017" s="125" t="s">
        <v>26</v>
      </c>
      <c r="G3017" s="126" t="s">
        <v>26</v>
      </c>
      <c r="H3017" s="94" t="s">
        <v>26</v>
      </c>
      <c r="I3017" s="127" t="s">
        <v>26</v>
      </c>
      <c r="J3017" s="64"/>
      <c r="K3017" s="96" t="s">
        <v>26</v>
      </c>
      <c r="L3017" s="97" t="s">
        <v>26</v>
      </c>
      <c r="M3017" s="98" t="s">
        <v>26</v>
      </c>
      <c r="N3017" s="99" t="s">
        <v>26</v>
      </c>
      <c r="O3017" s="100" t="s">
        <v>26</v>
      </c>
      <c r="P3017" s="7">
        <f t="shared" si="470"/>
        <v>3083</v>
      </c>
      <c r="Q3017" s="8"/>
    </row>
    <row r="3018" spans="1:17" s="9" customFormat="1" ht="16.5" thickTop="1" thickBot="1" x14ac:dyDescent="0.3">
      <c r="A3018" s="1"/>
      <c r="B3018" s="101"/>
      <c r="C3018" s="101"/>
      <c r="D3018" s="101"/>
      <c r="E3018" s="101"/>
      <c r="F3018" s="101"/>
      <c r="G3018" s="101"/>
      <c r="H3018" s="128" t="s">
        <v>39</v>
      </c>
      <c r="I3018" s="103">
        <f>SUM(I3005:I3017)</f>
        <v>144.16</v>
      </c>
      <c r="J3018" s="104"/>
      <c r="K3018" s="105">
        <f>SUM(K3005:K3017)</f>
        <v>0.39520265211244815</v>
      </c>
      <c r="L3018" s="106"/>
      <c r="M3018" s="107"/>
      <c r="N3018" s="108"/>
      <c r="O3018" s="105">
        <f>SUM(O3005:O3017)</f>
        <v>0</v>
      </c>
      <c r="P3018" s="7">
        <f t="shared" si="470"/>
        <v>3084</v>
      </c>
      <c r="Q3018" s="8"/>
    </row>
    <row r="3019" spans="1:17" s="9" customFormat="1" ht="16.5" thickTop="1" thickBot="1" x14ac:dyDescent="0.3">
      <c r="A3019" s="1"/>
      <c r="B3019" s="58" t="s">
        <v>40</v>
      </c>
      <c r="C3019" s="109"/>
      <c r="D3019" s="109"/>
      <c r="E3019" s="109"/>
      <c r="F3019" s="109"/>
      <c r="G3019" s="109"/>
      <c r="H3019" s="110"/>
      <c r="I3019" s="111"/>
      <c r="J3019" s="60"/>
      <c r="K3019" s="61" t="s">
        <v>14</v>
      </c>
      <c r="L3019" s="61" t="s">
        <v>15</v>
      </c>
      <c r="M3019" s="61" t="s">
        <v>16</v>
      </c>
      <c r="N3019" s="61" t="s">
        <v>17</v>
      </c>
      <c r="O3019" s="61" t="s">
        <v>18</v>
      </c>
      <c r="P3019" s="7">
        <f t="shared" si="470"/>
        <v>3085</v>
      </c>
      <c r="Q3019" s="8"/>
    </row>
    <row r="3020" spans="1:17" s="9" customFormat="1" ht="22.5" thickTop="1" thickBot="1" x14ac:dyDescent="0.3">
      <c r="A3020" s="1"/>
      <c r="B3020" s="112" t="s">
        <v>41</v>
      </c>
      <c r="C3020" s="113"/>
      <c r="D3020" s="113"/>
      <c r="E3020" s="114"/>
      <c r="F3020" s="63" t="s">
        <v>42</v>
      </c>
      <c r="G3020" s="63" t="s">
        <v>20</v>
      </c>
      <c r="H3020" s="63" t="s">
        <v>34</v>
      </c>
      <c r="I3020" s="63" t="s">
        <v>24</v>
      </c>
      <c r="J3020" s="28"/>
      <c r="K3020" s="61"/>
      <c r="L3020" s="61"/>
      <c r="M3020" s="61"/>
      <c r="N3020" s="61"/>
      <c r="O3020" s="61"/>
      <c r="P3020" s="7">
        <f t="shared" si="470"/>
        <v>3086</v>
      </c>
      <c r="Q3020" s="8"/>
    </row>
    <row r="3021" spans="1:17" s="9" customFormat="1" ht="15.75" customHeight="1" thickTop="1" x14ac:dyDescent="0.25">
      <c r="A3021" s="1" t="s">
        <v>98</v>
      </c>
      <c r="B3021" s="129" t="str">
        <f>INDEX('[1]MATERIAL-TRANSPORTE'!$A$3:$K$1016,MATCH('APUS2 (1001 - 1053)'!A3021,'[1]MATERIAL-TRANSPORTE'!$A$3:$A$1016,0),2)</f>
        <v>ANGULO 50x3mm</v>
      </c>
      <c r="C3021" s="130"/>
      <c r="D3021" s="130"/>
      <c r="E3021" s="131"/>
      <c r="F3021" s="132" t="str">
        <f>INDEX('[1]MATERIAL-TRANSPORTE'!$A$3:$K$1016,MATCH('APUS2 (1001 - 1053)'!A3021,'[1]MATERIAL-TRANSPORTE'!$A$3:$A$1016,0),6)</f>
        <v>m</v>
      </c>
      <c r="G3021" s="80">
        <v>5.6</v>
      </c>
      <c r="H3021" s="80">
        <f>INDEX('[1]MATERIAL-TRANSPORTE'!$A$3:$K$1016,MATCH('APUS2 (1001 - 1053)'!A3021,'[1]MATERIAL-TRANSPORTE'!$A$3:$A$1016,0),7)</f>
        <v>3.5</v>
      </c>
      <c r="I3021" s="81">
        <f t="shared" ref="I3021:I3029" si="481">(G3021*H3021)</f>
        <v>19.599999999999998</v>
      </c>
      <c r="J3021" s="64"/>
      <c r="K3021" s="70">
        <f t="shared" ref="K3021:K3029" si="482">((I3021*100%)/$I$3054)</f>
        <v>5.3731770126276245E-2</v>
      </c>
      <c r="L3021" s="82" t="str">
        <f>INDEX('[1]MATERIAL-TRANSPORTE'!$A$3:$K$1016,MATCH('APUS2 (1001 - 1053)'!A3021,'[1]MATERIAL-TRANSPORTE'!$A$3:$A$1016,0),8)</f>
        <v>412650111</v>
      </c>
      <c r="M3021" s="83" t="str">
        <f>INDEX('[1]MATERIAL-TRANSPORTE'!$A$3:$K$1016,MATCH('APUS2 (1001 - 1053)'!A3021,'[1]MATERIAL-TRANSPORTE'!$A$3:$A$1016,0),9)</f>
        <v>NP</v>
      </c>
      <c r="N3021" s="84">
        <f>INDEX('[1]MATERIAL-TRANSPORTE'!$A$3:$K$1016,MATCH('APUS2 (1001 - 1053)'!A3021,'[1]MATERIAL-TRANSPORTE'!$A$3:$A$1016,0),10)</f>
        <v>0</v>
      </c>
      <c r="O3021" s="85">
        <f>INDEX('[1]MATERIAL-TRANSPORTE'!$A$3:$K$1016,MATCH('APUS2 (1001 - 1053)'!A3021,'[1]MATERIAL-TRANSPORTE'!$A$3:$A$1016,0),11)</f>
        <v>0</v>
      </c>
      <c r="P3021" s="7">
        <f t="shared" si="470"/>
        <v>3087</v>
      </c>
      <c r="Q3021" s="8">
        <f t="shared" ref="Q3021" si="483">+Q3005</f>
        <v>3054</v>
      </c>
    </row>
    <row r="3022" spans="1:17" s="9" customFormat="1" ht="15" customHeight="1" x14ac:dyDescent="0.25">
      <c r="A3022" s="1" t="s">
        <v>139</v>
      </c>
      <c r="B3022" s="129" t="str">
        <f>INDEX('[1]MATERIAL-TRANSPORTE'!$A$3:$K$1016,MATCH('APUS2 (1001 - 1053)'!A3022,'[1]MATERIAL-TRANSPORTE'!$A$3:$A$1016,0),2)</f>
        <v>TABLERO 220 V 1.22 x 2.44 x 9 C</v>
      </c>
      <c r="C3022" s="130"/>
      <c r="D3022" s="130"/>
      <c r="E3022" s="131"/>
      <c r="F3022" s="132" t="str">
        <f>INDEX('[1]MATERIAL-TRANSPORTE'!$A$3:$K$1016,MATCH('APUS2 (1001 - 1053)'!A3022,'[1]MATERIAL-TRANSPORTE'!$A$3:$A$1016,0),6)</f>
        <v>u</v>
      </c>
      <c r="G3022" s="80">
        <v>0.67</v>
      </c>
      <c r="H3022" s="80">
        <f>INDEX('[1]MATERIAL-TRANSPORTE'!$A$3:$K$1016,MATCH('APUS2 (1001 - 1053)'!A3022,'[1]MATERIAL-TRANSPORTE'!$A$3:$A$1016,0),7)</f>
        <v>25</v>
      </c>
      <c r="I3022" s="81">
        <f t="shared" si="481"/>
        <v>16.75</v>
      </c>
      <c r="J3022" s="64"/>
      <c r="K3022" s="70">
        <f t="shared" si="482"/>
        <v>4.5918732123220771E-2</v>
      </c>
      <c r="L3022" s="82" t="str">
        <f>INDEX('[1]MATERIAL-TRANSPORTE'!$A$3:$K$1016,MATCH('APUS2 (1001 - 1053)'!A3022,'[1]MATERIAL-TRANSPORTE'!$A$3:$A$1016,0),8)</f>
        <v>46910042</v>
      </c>
      <c r="M3022" s="83" t="str">
        <f>INDEX('[1]MATERIAL-TRANSPORTE'!$A$3:$K$1016,MATCH('APUS2 (1001 - 1053)'!A3022,'[1]MATERIAL-TRANSPORTE'!$A$3:$A$1016,0),9)</f>
        <v>NP</v>
      </c>
      <c r="N3022" s="84">
        <f>INDEX('[1]MATERIAL-TRANSPORTE'!$A$3:$K$1016,MATCH('APUS2 (1001 - 1053)'!A3022,'[1]MATERIAL-TRANSPORTE'!$A$3:$A$1016,0),10)</f>
        <v>0</v>
      </c>
      <c r="O3022" s="85">
        <f>INDEX('[1]MATERIAL-TRANSPORTE'!$A$3:$K$1016,MATCH('APUS2 (1001 - 1053)'!A3022,'[1]MATERIAL-TRANSPORTE'!$A$3:$A$1016,0),11)</f>
        <v>0</v>
      </c>
      <c r="P3022" s="7">
        <f t="shared" si="470"/>
        <v>3088</v>
      </c>
      <c r="Q3022" s="8"/>
    </row>
    <row r="3023" spans="1:17" s="9" customFormat="1" ht="15" customHeight="1" x14ac:dyDescent="0.25">
      <c r="A3023" s="1" t="s">
        <v>140</v>
      </c>
      <c r="B3023" s="129" t="str">
        <f>INDEX('[1]MATERIAL-TRANSPORTE'!$A$3:$K$1016,MATCH('APUS2 (1001 - 1053)'!A3023,'[1]MATERIAL-TRANSPORTE'!$A$3:$A$1016,0),2)</f>
        <v>CLAVOS DE 2 1/2" X 25 Kg</v>
      </c>
      <c r="C3023" s="130"/>
      <c r="D3023" s="130"/>
      <c r="E3023" s="131"/>
      <c r="F3023" s="132" t="str">
        <f>INDEX('[1]MATERIAL-TRANSPORTE'!$A$3:$K$1016,MATCH('APUS2 (1001 - 1053)'!A3023,'[1]MATERIAL-TRANSPORTE'!$A$3:$A$1016,0),6)</f>
        <v>Kg</v>
      </c>
      <c r="G3023" s="80">
        <v>0.6</v>
      </c>
      <c r="H3023" s="80">
        <f>INDEX('[1]MATERIAL-TRANSPORTE'!$A$3:$K$1016,MATCH('APUS2 (1001 - 1053)'!A3023,'[1]MATERIAL-TRANSPORTE'!$A$3:$A$1016,0),7)</f>
        <v>1.8</v>
      </c>
      <c r="I3023" s="81">
        <f t="shared" si="481"/>
        <v>1.08</v>
      </c>
      <c r="J3023" s="64"/>
      <c r="K3023" s="70">
        <f t="shared" si="482"/>
        <v>2.9607301906315487E-3</v>
      </c>
      <c r="L3023" s="82">
        <f>INDEX('[1]MATERIAL-TRANSPORTE'!$A$3:$K$1016,MATCH('APUS2 (1001 - 1053)'!A3023,'[1]MATERIAL-TRANSPORTE'!$A$3:$A$1016,0),8)</f>
        <v>429993125</v>
      </c>
      <c r="M3023" s="83" t="str">
        <f>INDEX('[1]MATERIAL-TRANSPORTE'!$A$3:$K$1016,MATCH('APUS2 (1001 - 1053)'!A3023,'[1]MATERIAL-TRANSPORTE'!$A$3:$A$1016,0),9)</f>
        <v>NP</v>
      </c>
      <c r="N3023" s="84">
        <f>INDEX('[1]MATERIAL-TRANSPORTE'!$A$3:$K$1016,MATCH('APUS2 (1001 - 1053)'!A3023,'[1]MATERIAL-TRANSPORTE'!$A$3:$A$1016,0),10)</f>
        <v>0</v>
      </c>
      <c r="O3023" s="85">
        <f>INDEX('[1]MATERIAL-TRANSPORTE'!$A$3:$K$1016,MATCH('APUS2 (1001 - 1053)'!A3023,'[1]MATERIAL-TRANSPORTE'!$A$3:$A$1016,0),11)</f>
        <v>0</v>
      </c>
      <c r="P3023" s="7">
        <f t="shared" si="470"/>
        <v>3089</v>
      </c>
      <c r="Q3023" s="8"/>
    </row>
    <row r="3024" spans="1:17" s="9" customFormat="1" ht="15" customHeight="1" x14ac:dyDescent="0.25">
      <c r="A3024" s="1" t="s">
        <v>141</v>
      </c>
      <c r="B3024" s="129" t="str">
        <f>INDEX('[1]MATERIAL-TRANSPORTE'!$A$3:$K$1016,MATCH('APUS2 (1001 - 1053)'!A3024,'[1]MATERIAL-TRANSPORTE'!$A$3:$A$1016,0),2)</f>
        <v>SOLDADURA E 6011</v>
      </c>
      <c r="C3024" s="130"/>
      <c r="D3024" s="130"/>
      <c r="E3024" s="131"/>
      <c r="F3024" s="132" t="str">
        <f>INDEX('[1]MATERIAL-TRANSPORTE'!$A$3:$K$1016,MATCH('APUS2 (1001 - 1053)'!A3024,'[1]MATERIAL-TRANSPORTE'!$A$3:$A$1016,0),6)</f>
        <v>Kg</v>
      </c>
      <c r="G3024" s="80">
        <v>0.5</v>
      </c>
      <c r="H3024" s="80">
        <f>INDEX('[1]MATERIAL-TRANSPORTE'!$A$3:$K$1016,MATCH('APUS2 (1001 - 1053)'!A3024,'[1]MATERIAL-TRANSPORTE'!$A$3:$A$1016,0),7)</f>
        <v>3</v>
      </c>
      <c r="I3024" s="81">
        <f t="shared" si="481"/>
        <v>1.5</v>
      </c>
      <c r="J3024" s="64"/>
      <c r="K3024" s="70">
        <f t="shared" si="482"/>
        <v>4.1121252647660393E-3</v>
      </c>
      <c r="L3024" s="82" t="str">
        <f>INDEX('[1]MATERIAL-TRANSPORTE'!$A$3:$K$1016,MATCH('APUS2 (1001 - 1053)'!A3024,'[1]MATERIAL-TRANSPORTE'!$A$3:$A$1016,0),8)</f>
        <v>429500012</v>
      </c>
      <c r="M3024" s="83" t="str">
        <f>INDEX('[1]MATERIAL-TRANSPORTE'!$A$3:$K$1016,MATCH('APUS2 (1001 - 1053)'!A3024,'[1]MATERIAL-TRANSPORTE'!$A$3:$A$1016,0),9)</f>
        <v>NP</v>
      </c>
      <c r="N3024" s="84">
        <f>INDEX('[1]MATERIAL-TRANSPORTE'!$A$3:$K$1016,MATCH('APUS2 (1001 - 1053)'!A3024,'[1]MATERIAL-TRANSPORTE'!$A$3:$A$1016,0),10)</f>
        <v>0</v>
      </c>
      <c r="O3024" s="85">
        <f>INDEX('[1]MATERIAL-TRANSPORTE'!$A$3:$K$1016,MATCH('APUS2 (1001 - 1053)'!A3024,'[1]MATERIAL-TRANSPORTE'!$A$3:$A$1016,0),11)</f>
        <v>0</v>
      </c>
      <c r="P3024" s="7">
        <f t="shared" si="470"/>
        <v>3090</v>
      </c>
      <c r="Q3024" s="8"/>
    </row>
    <row r="3025" spans="1:17" s="9" customFormat="1" ht="15" customHeight="1" x14ac:dyDescent="0.25">
      <c r="A3025" s="1" t="s">
        <v>102</v>
      </c>
      <c r="B3025" s="129" t="str">
        <f>INDEX('[1]MATERIAL-TRANSPORTE'!$A$3:$K$1016,MATCH('APUS2 (1001 - 1053)'!A3025,'[1]MATERIAL-TRANSPORTE'!$A$3:$A$1016,0),2)</f>
        <v>CUARTONES DE ENCOFRADO 2"X3"4m</v>
      </c>
      <c r="C3025" s="130"/>
      <c r="D3025" s="130"/>
      <c r="E3025" s="131"/>
      <c r="F3025" s="132" t="str">
        <f>INDEX('[1]MATERIAL-TRANSPORTE'!$A$3:$K$1016,MATCH('APUS2 (1001 - 1053)'!A3025,'[1]MATERIAL-TRANSPORTE'!$A$3:$A$1016,0),6)</f>
        <v>u</v>
      </c>
      <c r="G3025" s="80">
        <v>1.5</v>
      </c>
      <c r="H3025" s="80">
        <f>INDEX('[1]MATERIAL-TRANSPORTE'!$A$3:$K$1016,MATCH('APUS2 (1001 - 1053)'!A3025,'[1]MATERIAL-TRANSPORTE'!$A$3:$A$1016,0),7)</f>
        <v>4.28</v>
      </c>
      <c r="I3025" s="81">
        <f t="shared" si="481"/>
        <v>6.42</v>
      </c>
      <c r="J3025" s="64"/>
      <c r="K3025" s="70">
        <f t="shared" si="482"/>
        <v>1.7599896133198647E-2</v>
      </c>
      <c r="L3025" s="82">
        <f>INDEX('[1]MATERIAL-TRANSPORTE'!$A$3:$K$1016,MATCH('APUS2 (1001 - 1053)'!A3025,'[1]MATERIAL-TRANSPORTE'!$A$3:$A$1016,0),8)</f>
        <v>316000311</v>
      </c>
      <c r="M3025" s="83" t="str">
        <f>INDEX('[1]MATERIAL-TRANSPORTE'!$A$3:$K$1016,MATCH('APUS2 (1001 - 1053)'!A3025,'[1]MATERIAL-TRANSPORTE'!$A$3:$A$1016,0),9)</f>
        <v>NP</v>
      </c>
      <c r="N3025" s="84">
        <f>INDEX('[1]MATERIAL-TRANSPORTE'!$A$3:$K$1016,MATCH('APUS2 (1001 - 1053)'!A3025,'[1]MATERIAL-TRANSPORTE'!$A$3:$A$1016,0),10)</f>
        <v>0</v>
      </c>
      <c r="O3025" s="85">
        <f>INDEX('[1]MATERIAL-TRANSPORTE'!$A$3:$K$1016,MATCH('APUS2 (1001 - 1053)'!A3025,'[1]MATERIAL-TRANSPORTE'!$A$3:$A$1016,0),11)</f>
        <v>0</v>
      </c>
      <c r="P3025" s="7">
        <f t="shared" si="470"/>
        <v>3091</v>
      </c>
      <c r="Q3025" s="8"/>
    </row>
    <row r="3026" spans="1:17" s="9" customFormat="1" ht="15" customHeight="1" x14ac:dyDescent="0.25">
      <c r="A3026" s="1" t="s">
        <v>103</v>
      </c>
      <c r="B3026" s="129" t="str">
        <f>INDEX('[1]MATERIAL-TRANSPORTE'!$A$3:$K$1016,MATCH('APUS2 (1001 - 1053)'!A3026,'[1]MATERIAL-TRANSPORTE'!$A$3:$A$1016,0),2)</f>
        <v>MALLA ELECTROSOLDADA 15x15 - 5,5mm</v>
      </c>
      <c r="C3026" s="130"/>
      <c r="D3026" s="130"/>
      <c r="E3026" s="131"/>
      <c r="F3026" s="132" t="str">
        <f>INDEX('[1]MATERIAL-TRANSPORTE'!$A$3:$K$1016,MATCH('APUS2 (1001 - 1053)'!A3026,'[1]MATERIAL-TRANSPORTE'!$A$3:$A$1016,0),6)</f>
        <v>m2</v>
      </c>
      <c r="G3026" s="80">
        <v>1.92</v>
      </c>
      <c r="H3026" s="80">
        <f>INDEX('[1]MATERIAL-TRANSPORTE'!$A$3:$K$1016,MATCH('APUS2 (1001 - 1053)'!A3026,'[1]MATERIAL-TRANSPORTE'!$A$3:$A$1016,0),7)</f>
        <v>3.57</v>
      </c>
      <c r="I3026" s="81">
        <f t="shared" si="481"/>
        <v>6.8543999999999992</v>
      </c>
      <c r="J3026" s="64"/>
      <c r="K3026" s="70">
        <f t="shared" si="482"/>
        <v>1.879076760987489E-2</v>
      </c>
      <c r="L3026" s="82" t="str">
        <f>INDEX('[1]MATERIAL-TRANSPORTE'!$A$3:$K$1016,MATCH('APUS2 (1001 - 1053)'!A3026,'[1]MATERIAL-TRANSPORTE'!$A$3:$A$1016,0),8)</f>
        <v>4294300118</v>
      </c>
      <c r="M3026" s="83" t="str">
        <f>INDEX('[1]MATERIAL-TRANSPORTE'!$A$3:$K$1016,MATCH('APUS2 (1001 - 1053)'!A3026,'[1]MATERIAL-TRANSPORTE'!$A$3:$A$1016,0),9)</f>
        <v>NP</v>
      </c>
      <c r="N3026" s="84">
        <f>INDEX('[1]MATERIAL-TRANSPORTE'!$A$3:$K$1016,MATCH('APUS2 (1001 - 1053)'!A3026,'[1]MATERIAL-TRANSPORTE'!$A$3:$A$1016,0),10)</f>
        <v>0</v>
      </c>
      <c r="O3026" s="85">
        <f>INDEX('[1]MATERIAL-TRANSPORTE'!$A$3:$K$1016,MATCH('APUS2 (1001 - 1053)'!A3026,'[1]MATERIAL-TRANSPORTE'!$A$3:$A$1016,0),11)</f>
        <v>0</v>
      </c>
      <c r="P3026" s="7">
        <f t="shared" si="470"/>
        <v>3092</v>
      </c>
      <c r="Q3026" s="8"/>
    </row>
    <row r="3027" spans="1:17" s="9" customFormat="1" ht="15" customHeight="1" x14ac:dyDescent="0.25">
      <c r="A3027" s="1" t="s">
        <v>104</v>
      </c>
      <c r="B3027" s="129" t="str">
        <f>INDEX('[1]MATERIAL-TRANSPORTE'!$A$3:$K$1016,MATCH('APUS2 (1001 - 1053)'!A3027,'[1]MATERIAL-TRANSPORTE'!$A$3:$A$1016,0),2)</f>
        <v>TIRA DE ENCOFRADO 1"X3"X4m</v>
      </c>
      <c r="C3027" s="130"/>
      <c r="D3027" s="130"/>
      <c r="E3027" s="131"/>
      <c r="F3027" s="132" t="str">
        <f>INDEX('[1]MATERIAL-TRANSPORTE'!$A$3:$K$1016,MATCH('APUS2 (1001 - 1053)'!A3027,'[1]MATERIAL-TRANSPORTE'!$A$3:$A$1016,0),6)</f>
        <v>u</v>
      </c>
      <c r="G3027" s="80">
        <v>2</v>
      </c>
      <c r="H3027" s="80">
        <f>INDEX('[1]MATERIAL-TRANSPORTE'!$A$3:$K$1016,MATCH('APUS2 (1001 - 1053)'!A3027,'[1]MATERIAL-TRANSPORTE'!$A$3:$A$1016,0),7)</f>
        <v>3.92</v>
      </c>
      <c r="I3027" s="81">
        <f t="shared" si="481"/>
        <v>7.84</v>
      </c>
      <c r="J3027" s="64"/>
      <c r="K3027" s="70">
        <f t="shared" si="482"/>
        <v>2.1492708050510498E-2</v>
      </c>
      <c r="L3027" s="82" t="str">
        <f>INDEX('[1]MATERIAL-TRANSPORTE'!$A$3:$K$1016,MATCH('APUS2 (1001 - 1053)'!A3027,'[1]MATERIAL-TRANSPORTE'!$A$3:$A$1016,0),8)</f>
        <v>316000311</v>
      </c>
      <c r="M3027" s="83" t="str">
        <f>INDEX('[1]MATERIAL-TRANSPORTE'!$A$3:$K$1016,MATCH('APUS2 (1001 - 1053)'!A3027,'[1]MATERIAL-TRANSPORTE'!$A$3:$A$1016,0),9)</f>
        <v>NP</v>
      </c>
      <c r="N3027" s="84">
        <f>INDEX('[1]MATERIAL-TRANSPORTE'!$A$3:$K$1016,MATCH('APUS2 (1001 - 1053)'!A3027,'[1]MATERIAL-TRANSPORTE'!$A$3:$A$1016,0),10)</f>
        <v>0</v>
      </c>
      <c r="O3027" s="85">
        <f>INDEX('[1]MATERIAL-TRANSPORTE'!$A$3:$K$1016,MATCH('APUS2 (1001 - 1053)'!A3027,'[1]MATERIAL-TRANSPORTE'!$A$3:$A$1016,0),11)</f>
        <v>0</v>
      </c>
      <c r="P3027" s="7">
        <f t="shared" si="470"/>
        <v>3093</v>
      </c>
      <c r="Q3027" s="8"/>
    </row>
    <row r="3028" spans="1:17" s="9" customFormat="1" ht="15" customHeight="1" x14ac:dyDescent="0.25">
      <c r="A3028" s="1" t="s">
        <v>105</v>
      </c>
      <c r="B3028" s="129" t="str">
        <f>INDEX('[1]MATERIAL-TRANSPORTE'!$A$3:$K$1016,MATCH('APUS2 (1001 - 1053)'!A3028,'[1]MATERIAL-TRANSPORTE'!$A$3:$A$1016,0),2)</f>
        <v>ACERO DE REFUERZO EN BARRAS FY=4200 Kg/cm2</v>
      </c>
      <c r="C3028" s="130"/>
      <c r="D3028" s="130"/>
      <c r="E3028" s="131"/>
      <c r="F3028" s="132" t="str">
        <f>INDEX('[1]MATERIAL-TRANSPORTE'!$A$3:$K$1016,MATCH('APUS2 (1001 - 1053)'!A3028,'[1]MATERIAL-TRANSPORTE'!$A$3:$A$1016,0),6)</f>
        <v>Kg</v>
      </c>
      <c r="G3028" s="80">
        <v>4</v>
      </c>
      <c r="H3028" s="80">
        <f>INDEX('[1]MATERIAL-TRANSPORTE'!$A$3:$K$1016,MATCH('APUS2 (1001 - 1053)'!A3028,'[1]MATERIAL-TRANSPORTE'!$A$3:$A$1016,0),7)</f>
        <v>1.31</v>
      </c>
      <c r="I3028" s="81">
        <f t="shared" si="481"/>
        <v>5.24</v>
      </c>
      <c r="J3028" s="64"/>
      <c r="K3028" s="70">
        <f t="shared" si="482"/>
        <v>1.4365024258249365E-2</v>
      </c>
      <c r="L3028" s="82" t="str">
        <f>INDEX('[1]MATERIAL-TRANSPORTE'!$A$3:$K$1016,MATCH('APUS2 (1001 - 1053)'!A3028,'[1]MATERIAL-TRANSPORTE'!$A$3:$A$1016,0),8)</f>
        <v>421900018</v>
      </c>
      <c r="M3028" s="83" t="str">
        <f>INDEX('[1]MATERIAL-TRANSPORTE'!$A$3:$K$1016,MATCH('APUS2 (1001 - 1053)'!A3028,'[1]MATERIAL-TRANSPORTE'!$A$3:$A$1016,0),9)</f>
        <v>NP</v>
      </c>
      <c r="N3028" s="84">
        <f>INDEX('[1]MATERIAL-TRANSPORTE'!$A$3:$K$1016,MATCH('APUS2 (1001 - 1053)'!A3028,'[1]MATERIAL-TRANSPORTE'!$A$3:$A$1016,0),10)</f>
        <v>0</v>
      </c>
      <c r="O3028" s="85">
        <f>INDEX('[1]MATERIAL-TRANSPORTE'!$A$3:$K$1016,MATCH('APUS2 (1001 - 1053)'!A3028,'[1]MATERIAL-TRANSPORTE'!$A$3:$A$1016,0),11)</f>
        <v>0</v>
      </c>
      <c r="P3028" s="7">
        <f t="shared" si="470"/>
        <v>3094</v>
      </c>
      <c r="Q3028" s="8"/>
    </row>
    <row r="3029" spans="1:17" s="9" customFormat="1" ht="15" customHeight="1" x14ac:dyDescent="0.25">
      <c r="A3029" s="1" t="s">
        <v>142</v>
      </c>
      <c r="B3029" s="129" t="str">
        <f>INDEX('[1]MATERIAL-TRANSPORTE'!$A$3:$K$1016,MATCH('APUS2 (1001 - 1053)'!A3029,'[1]MATERIAL-TRANSPORTE'!$A$3:$A$1016,0),2)</f>
        <v>HORMIGON PREMEZCLADO F´C= 180 Kg/cm2 BOMBEABLE</v>
      </c>
      <c r="C3029" s="130"/>
      <c r="D3029" s="130"/>
      <c r="E3029" s="131"/>
      <c r="F3029" s="132" t="str">
        <f>INDEX('[1]MATERIAL-TRANSPORTE'!$A$3:$K$1016,MATCH('APUS2 (1001 - 1053)'!A3029,'[1]MATERIAL-TRANSPORTE'!$A$3:$A$1016,0),6)</f>
        <v>m3</v>
      </c>
      <c r="G3029" s="80">
        <v>0.29599999999999999</v>
      </c>
      <c r="H3029" s="80">
        <f>INDEX('[1]MATERIAL-TRANSPORTE'!$A$3:$K$1016,MATCH('APUS2 (1001 - 1053)'!A3029,'[1]MATERIAL-TRANSPORTE'!$A$3:$A$1016,0),7)</f>
        <v>116.63</v>
      </c>
      <c r="I3029" s="81">
        <f t="shared" si="481"/>
        <v>34.522479999999995</v>
      </c>
      <c r="J3029" s="64"/>
      <c r="K3029" s="70">
        <f t="shared" si="482"/>
        <v>9.4640508140253515E-2</v>
      </c>
      <c r="L3029" s="82" t="str">
        <f>INDEX('[1]MATERIAL-TRANSPORTE'!$A$3:$K$1016,MATCH('APUS2 (1001 - 1053)'!A3029,'[1]MATERIAL-TRANSPORTE'!$A$3:$A$1016,0),8)</f>
        <v>375100021</v>
      </c>
      <c r="M3029" s="83" t="str">
        <f>INDEX('[1]MATERIAL-TRANSPORTE'!$A$3:$K$1016,MATCH('APUS2 (1001 - 1053)'!A3029,'[1]MATERIAL-TRANSPORTE'!$A$3:$A$1016,0),9)</f>
        <v>NP</v>
      </c>
      <c r="N3029" s="84">
        <f>INDEX('[1]MATERIAL-TRANSPORTE'!$A$3:$K$1016,MATCH('APUS2 (1001 - 1053)'!A3029,'[1]MATERIAL-TRANSPORTE'!$A$3:$A$1016,0),10)</f>
        <v>0</v>
      </c>
      <c r="O3029" s="85">
        <f>INDEX('[1]MATERIAL-TRANSPORTE'!$A$3:$K$1016,MATCH('APUS2 (1001 - 1053)'!A3029,'[1]MATERIAL-TRANSPORTE'!$A$3:$A$1016,0),11)</f>
        <v>0</v>
      </c>
      <c r="P3029" s="7">
        <f t="shared" si="470"/>
        <v>3095</v>
      </c>
      <c r="Q3029" s="8"/>
    </row>
    <row r="3030" spans="1:17" s="9" customFormat="1" x14ac:dyDescent="0.25">
      <c r="A3030" s="1"/>
      <c r="B3030" s="129"/>
      <c r="C3030" s="130"/>
      <c r="D3030" s="130"/>
      <c r="E3030" s="131"/>
      <c r="F3030" s="132"/>
      <c r="G3030" s="80"/>
      <c r="H3030" s="80"/>
      <c r="I3030" s="81"/>
      <c r="J3030" s="64"/>
      <c r="K3030" s="87"/>
      <c r="L3030" s="82"/>
      <c r="M3030" s="83"/>
      <c r="N3030" s="84"/>
      <c r="O3030" s="85"/>
      <c r="P3030" s="7">
        <f t="shared" si="470"/>
        <v>3096</v>
      </c>
      <c r="Q3030" s="8"/>
    </row>
    <row r="3031" spans="1:17" s="9" customFormat="1" x14ac:dyDescent="0.25">
      <c r="A3031" s="1"/>
      <c r="B3031" s="129"/>
      <c r="C3031" s="130"/>
      <c r="D3031" s="130"/>
      <c r="E3031" s="131"/>
      <c r="F3031" s="132"/>
      <c r="G3031" s="80"/>
      <c r="H3031" s="80"/>
      <c r="I3031" s="81"/>
      <c r="J3031" s="64"/>
      <c r="K3031" s="87"/>
      <c r="L3031" s="82"/>
      <c r="M3031" s="83"/>
      <c r="N3031" s="84"/>
      <c r="O3031" s="85"/>
      <c r="P3031" s="7">
        <f t="shared" si="470"/>
        <v>3097</v>
      </c>
      <c r="Q3031" s="8"/>
    </row>
    <row r="3032" spans="1:17" s="9" customFormat="1" x14ac:dyDescent="0.25">
      <c r="A3032" s="1"/>
      <c r="B3032" s="129"/>
      <c r="C3032" s="130"/>
      <c r="D3032" s="130"/>
      <c r="E3032" s="131"/>
      <c r="F3032" s="132"/>
      <c r="G3032" s="80"/>
      <c r="H3032" s="80"/>
      <c r="I3032" s="81"/>
      <c r="J3032" s="64"/>
      <c r="K3032" s="87"/>
      <c r="L3032" s="82"/>
      <c r="M3032" s="83"/>
      <c r="N3032" s="84"/>
      <c r="O3032" s="85"/>
      <c r="P3032" s="7">
        <f t="shared" ref="P3032:P3095" si="484">+P3031+1</f>
        <v>3098</v>
      </c>
      <c r="Q3032" s="8"/>
    </row>
    <row r="3033" spans="1:17" s="9" customFormat="1" x14ac:dyDescent="0.25">
      <c r="A3033" s="1"/>
      <c r="B3033" s="129"/>
      <c r="C3033" s="130"/>
      <c r="D3033" s="130"/>
      <c r="E3033" s="131"/>
      <c r="F3033" s="132"/>
      <c r="G3033" s="80"/>
      <c r="H3033" s="80"/>
      <c r="I3033" s="81"/>
      <c r="J3033" s="64"/>
      <c r="K3033" s="87"/>
      <c r="L3033" s="82"/>
      <c r="M3033" s="83"/>
      <c r="N3033" s="84"/>
      <c r="O3033" s="85"/>
      <c r="P3033" s="7">
        <f t="shared" si="484"/>
        <v>3099</v>
      </c>
      <c r="Q3033" s="8"/>
    </row>
    <row r="3034" spans="1:17" s="9" customFormat="1" x14ac:dyDescent="0.25">
      <c r="A3034" s="1"/>
      <c r="B3034" s="129"/>
      <c r="C3034" s="130"/>
      <c r="D3034" s="130"/>
      <c r="E3034" s="131"/>
      <c r="F3034" s="132"/>
      <c r="G3034" s="80"/>
      <c r="H3034" s="80"/>
      <c r="I3034" s="81"/>
      <c r="J3034" s="64"/>
      <c r="K3034" s="87"/>
      <c r="L3034" s="82"/>
      <c r="M3034" s="83"/>
      <c r="N3034" s="84"/>
      <c r="O3034" s="85"/>
      <c r="P3034" s="7">
        <f t="shared" si="484"/>
        <v>3100</v>
      </c>
      <c r="Q3034" s="8"/>
    </row>
    <row r="3035" spans="1:17" s="9" customFormat="1" x14ac:dyDescent="0.25">
      <c r="A3035" s="1"/>
      <c r="B3035" s="129"/>
      <c r="C3035" s="130"/>
      <c r="D3035" s="130"/>
      <c r="E3035" s="131"/>
      <c r="F3035" s="132"/>
      <c r="G3035" s="80"/>
      <c r="H3035" s="80"/>
      <c r="I3035" s="81"/>
      <c r="J3035" s="64"/>
      <c r="K3035" s="87"/>
      <c r="L3035" s="82"/>
      <c r="M3035" s="83"/>
      <c r="N3035" s="84"/>
      <c r="O3035" s="85"/>
      <c r="P3035" s="7">
        <f t="shared" si="484"/>
        <v>3101</v>
      </c>
      <c r="Q3035" s="8"/>
    </row>
    <row r="3036" spans="1:17" s="9" customFormat="1" x14ac:dyDescent="0.25">
      <c r="A3036" s="1"/>
      <c r="B3036" s="129"/>
      <c r="C3036" s="130"/>
      <c r="D3036" s="130"/>
      <c r="E3036" s="131"/>
      <c r="F3036" s="132"/>
      <c r="G3036" s="80"/>
      <c r="H3036" s="80"/>
      <c r="I3036" s="81"/>
      <c r="J3036" s="64"/>
      <c r="K3036" s="87"/>
      <c r="L3036" s="82"/>
      <c r="M3036" s="83"/>
      <c r="N3036" s="84"/>
      <c r="O3036" s="85"/>
      <c r="P3036" s="7">
        <f t="shared" si="484"/>
        <v>3102</v>
      </c>
      <c r="Q3036" s="8"/>
    </row>
    <row r="3037" spans="1:17" s="9" customFormat="1" x14ac:dyDescent="0.25">
      <c r="A3037" s="1"/>
      <c r="B3037" s="129"/>
      <c r="C3037" s="130"/>
      <c r="D3037" s="130"/>
      <c r="E3037" s="131"/>
      <c r="F3037" s="132"/>
      <c r="G3037" s="80"/>
      <c r="H3037" s="80"/>
      <c r="I3037" s="81"/>
      <c r="J3037" s="64"/>
      <c r="K3037" s="87"/>
      <c r="L3037" s="82"/>
      <c r="M3037" s="83"/>
      <c r="N3037" s="84"/>
      <c r="O3037" s="85"/>
      <c r="P3037" s="7">
        <f t="shared" si="484"/>
        <v>3103</v>
      </c>
      <c r="Q3037" s="8"/>
    </row>
    <row r="3038" spans="1:17" s="9" customFormat="1" x14ac:dyDescent="0.25">
      <c r="A3038" s="1"/>
      <c r="B3038" s="129" t="s">
        <v>26</v>
      </c>
      <c r="C3038" s="130"/>
      <c r="D3038" s="130"/>
      <c r="E3038" s="131"/>
      <c r="F3038" s="132" t="s">
        <v>26</v>
      </c>
      <c r="G3038" s="80" t="s">
        <v>26</v>
      </c>
      <c r="H3038" s="80" t="s">
        <v>26</v>
      </c>
      <c r="I3038" s="81" t="s">
        <v>26</v>
      </c>
      <c r="J3038" s="64"/>
      <c r="K3038" s="87" t="s">
        <v>26</v>
      </c>
      <c r="L3038" s="82" t="s">
        <v>26</v>
      </c>
      <c r="M3038" s="83" t="s">
        <v>26</v>
      </c>
      <c r="N3038" s="84" t="s">
        <v>26</v>
      </c>
      <c r="O3038" s="85" t="s">
        <v>26</v>
      </c>
      <c r="P3038" s="7">
        <f t="shared" si="484"/>
        <v>3104</v>
      </c>
      <c r="Q3038" s="8"/>
    </row>
    <row r="3039" spans="1:17" s="9" customFormat="1" x14ac:dyDescent="0.25">
      <c r="A3039" s="1"/>
      <c r="B3039" s="129" t="s">
        <v>26</v>
      </c>
      <c r="C3039" s="130"/>
      <c r="D3039" s="130"/>
      <c r="E3039" s="131"/>
      <c r="F3039" s="132" t="s">
        <v>26</v>
      </c>
      <c r="G3039" s="80" t="s">
        <v>26</v>
      </c>
      <c r="H3039" s="80" t="s">
        <v>26</v>
      </c>
      <c r="I3039" s="81" t="s">
        <v>26</v>
      </c>
      <c r="J3039" s="64"/>
      <c r="K3039" s="87" t="s">
        <v>26</v>
      </c>
      <c r="L3039" s="82" t="s">
        <v>26</v>
      </c>
      <c r="M3039" s="83" t="s">
        <v>26</v>
      </c>
      <c r="N3039" s="84" t="s">
        <v>26</v>
      </c>
      <c r="O3039" s="85" t="s">
        <v>26</v>
      </c>
      <c r="P3039" s="7">
        <f t="shared" si="484"/>
        <v>3105</v>
      </c>
      <c r="Q3039" s="8"/>
    </row>
    <row r="3040" spans="1:17" s="9" customFormat="1" x14ac:dyDescent="0.25">
      <c r="A3040" s="1"/>
      <c r="B3040" s="129" t="s">
        <v>26</v>
      </c>
      <c r="C3040" s="130"/>
      <c r="D3040" s="130"/>
      <c r="E3040" s="131"/>
      <c r="F3040" s="132" t="s">
        <v>26</v>
      </c>
      <c r="G3040" s="80" t="s">
        <v>26</v>
      </c>
      <c r="H3040" s="80" t="s">
        <v>26</v>
      </c>
      <c r="I3040" s="81" t="s">
        <v>26</v>
      </c>
      <c r="J3040" s="64"/>
      <c r="K3040" s="87" t="s">
        <v>26</v>
      </c>
      <c r="L3040" s="82" t="s">
        <v>26</v>
      </c>
      <c r="M3040" s="83" t="s">
        <v>26</v>
      </c>
      <c r="N3040" s="84" t="s">
        <v>26</v>
      </c>
      <c r="O3040" s="85" t="s">
        <v>26</v>
      </c>
      <c r="P3040" s="7">
        <f t="shared" si="484"/>
        <v>3106</v>
      </c>
      <c r="Q3040" s="8"/>
    </row>
    <row r="3041" spans="1:17" s="9" customFormat="1" x14ac:dyDescent="0.25">
      <c r="A3041" s="1"/>
      <c r="B3041" s="129" t="s">
        <v>26</v>
      </c>
      <c r="C3041" s="130"/>
      <c r="D3041" s="130"/>
      <c r="E3041" s="131"/>
      <c r="F3041" s="132" t="s">
        <v>26</v>
      </c>
      <c r="G3041" s="80" t="s">
        <v>26</v>
      </c>
      <c r="H3041" s="80" t="s">
        <v>26</v>
      </c>
      <c r="I3041" s="81" t="s">
        <v>26</v>
      </c>
      <c r="J3041" s="64"/>
      <c r="K3041" s="87" t="s">
        <v>26</v>
      </c>
      <c r="L3041" s="82" t="s">
        <v>26</v>
      </c>
      <c r="M3041" s="83" t="s">
        <v>26</v>
      </c>
      <c r="N3041" s="84" t="s">
        <v>26</v>
      </c>
      <c r="O3041" s="85" t="s">
        <v>26</v>
      </c>
      <c r="P3041" s="7">
        <f t="shared" si="484"/>
        <v>3107</v>
      </c>
      <c r="Q3041" s="8"/>
    </row>
    <row r="3042" spans="1:17" s="9" customFormat="1" x14ac:dyDescent="0.25">
      <c r="A3042" s="1"/>
      <c r="B3042" s="129" t="s">
        <v>26</v>
      </c>
      <c r="C3042" s="130"/>
      <c r="D3042" s="130"/>
      <c r="E3042" s="131"/>
      <c r="F3042" s="132" t="s">
        <v>26</v>
      </c>
      <c r="G3042" s="80" t="s">
        <v>26</v>
      </c>
      <c r="H3042" s="80" t="s">
        <v>26</v>
      </c>
      <c r="I3042" s="81" t="s">
        <v>26</v>
      </c>
      <c r="J3042" s="64"/>
      <c r="K3042" s="87" t="s">
        <v>26</v>
      </c>
      <c r="L3042" s="82" t="s">
        <v>26</v>
      </c>
      <c r="M3042" s="83" t="s">
        <v>26</v>
      </c>
      <c r="N3042" s="84" t="s">
        <v>26</v>
      </c>
      <c r="O3042" s="85" t="s">
        <v>26</v>
      </c>
      <c r="P3042" s="7">
        <f t="shared" si="484"/>
        <v>3108</v>
      </c>
      <c r="Q3042" s="8"/>
    </row>
    <row r="3043" spans="1:17" s="9" customFormat="1" x14ac:dyDescent="0.25">
      <c r="A3043" s="1"/>
      <c r="B3043" s="129" t="s">
        <v>26</v>
      </c>
      <c r="C3043" s="130"/>
      <c r="D3043" s="130"/>
      <c r="E3043" s="131"/>
      <c r="F3043" s="132" t="s">
        <v>26</v>
      </c>
      <c r="G3043" s="80" t="s">
        <v>26</v>
      </c>
      <c r="H3043" s="80" t="s">
        <v>26</v>
      </c>
      <c r="I3043" s="81" t="s">
        <v>26</v>
      </c>
      <c r="J3043" s="64"/>
      <c r="K3043" s="87" t="s">
        <v>26</v>
      </c>
      <c r="L3043" s="82" t="s">
        <v>26</v>
      </c>
      <c r="M3043" s="83" t="s">
        <v>26</v>
      </c>
      <c r="N3043" s="84" t="s">
        <v>26</v>
      </c>
      <c r="O3043" s="85" t="s">
        <v>26</v>
      </c>
      <c r="P3043" s="7">
        <f t="shared" si="484"/>
        <v>3109</v>
      </c>
      <c r="Q3043" s="8"/>
    </row>
    <row r="3044" spans="1:17" s="9" customFormat="1" x14ac:dyDescent="0.25">
      <c r="A3044" s="1"/>
      <c r="B3044" s="129" t="s">
        <v>26</v>
      </c>
      <c r="C3044" s="130"/>
      <c r="D3044" s="130"/>
      <c r="E3044" s="131"/>
      <c r="F3044" s="132" t="s">
        <v>26</v>
      </c>
      <c r="G3044" s="80" t="s">
        <v>26</v>
      </c>
      <c r="H3044" s="80" t="s">
        <v>26</v>
      </c>
      <c r="I3044" s="81" t="s">
        <v>26</v>
      </c>
      <c r="J3044" s="64"/>
      <c r="K3044" s="87" t="s">
        <v>26</v>
      </c>
      <c r="L3044" s="82" t="s">
        <v>26</v>
      </c>
      <c r="M3044" s="83" t="s">
        <v>26</v>
      </c>
      <c r="N3044" s="84" t="s">
        <v>26</v>
      </c>
      <c r="O3044" s="85" t="s">
        <v>26</v>
      </c>
      <c r="P3044" s="7">
        <f t="shared" si="484"/>
        <v>3110</v>
      </c>
      <c r="Q3044" s="8"/>
    </row>
    <row r="3045" spans="1:17" s="9" customFormat="1" x14ac:dyDescent="0.25">
      <c r="A3045" s="1"/>
      <c r="B3045" s="129" t="s">
        <v>26</v>
      </c>
      <c r="C3045" s="130"/>
      <c r="D3045" s="130"/>
      <c r="E3045" s="131"/>
      <c r="F3045" s="132" t="s">
        <v>26</v>
      </c>
      <c r="G3045" s="80" t="s">
        <v>26</v>
      </c>
      <c r="H3045" s="80" t="s">
        <v>26</v>
      </c>
      <c r="I3045" s="81" t="s">
        <v>26</v>
      </c>
      <c r="J3045" s="64"/>
      <c r="K3045" s="87" t="s">
        <v>26</v>
      </c>
      <c r="L3045" s="82" t="s">
        <v>26</v>
      </c>
      <c r="M3045" s="83" t="s">
        <v>26</v>
      </c>
      <c r="N3045" s="84" t="s">
        <v>26</v>
      </c>
      <c r="O3045" s="85" t="s">
        <v>26</v>
      </c>
      <c r="P3045" s="7">
        <f t="shared" si="484"/>
        <v>3111</v>
      </c>
      <c r="Q3045" s="8"/>
    </row>
    <row r="3046" spans="1:17" s="9" customFormat="1" ht="15.75" thickBot="1" x14ac:dyDescent="0.3">
      <c r="A3046" s="1"/>
      <c r="B3046" s="122" t="s">
        <v>26</v>
      </c>
      <c r="C3046" s="123"/>
      <c r="D3046" s="123"/>
      <c r="E3046" s="124"/>
      <c r="F3046" s="133" t="s">
        <v>26</v>
      </c>
      <c r="G3046" s="94" t="s">
        <v>26</v>
      </c>
      <c r="H3046" s="94" t="s">
        <v>26</v>
      </c>
      <c r="I3046" s="95" t="s">
        <v>26</v>
      </c>
      <c r="J3046" s="64"/>
      <c r="K3046" s="96" t="s">
        <v>26</v>
      </c>
      <c r="L3046" s="97" t="s">
        <v>26</v>
      </c>
      <c r="M3046" s="98" t="s">
        <v>26</v>
      </c>
      <c r="N3046" s="99" t="s">
        <v>26</v>
      </c>
      <c r="O3046" s="100" t="s">
        <v>26</v>
      </c>
      <c r="P3046" s="7">
        <f t="shared" si="484"/>
        <v>3112</v>
      </c>
      <c r="Q3046" s="8"/>
    </row>
    <row r="3047" spans="1:17" s="9" customFormat="1" ht="16.5" thickTop="1" thickBot="1" x14ac:dyDescent="0.3">
      <c r="A3047" s="1"/>
      <c r="B3047" s="101"/>
      <c r="C3047" s="101"/>
      <c r="D3047" s="101"/>
      <c r="E3047" s="101"/>
      <c r="F3047" s="101"/>
      <c r="G3047" s="101"/>
      <c r="H3047" s="128" t="s">
        <v>50</v>
      </c>
      <c r="I3047" s="103">
        <f>SUM(I3021:I3046)</f>
        <v>99.806879999999978</v>
      </c>
      <c r="J3047" s="104"/>
      <c r="K3047" s="105">
        <f>SUM(K3021:K3046)</f>
        <v>0.27361226189698151</v>
      </c>
      <c r="L3047" s="106"/>
      <c r="M3047" s="107"/>
      <c r="N3047" s="108"/>
      <c r="O3047" s="105">
        <f>SUM(O3021:O3046)</f>
        <v>0</v>
      </c>
      <c r="P3047" s="7">
        <f t="shared" si="484"/>
        <v>3113</v>
      </c>
      <c r="Q3047" s="8"/>
    </row>
    <row r="3048" spans="1:17" s="9" customFormat="1" ht="16.5" thickTop="1" thickBot="1" x14ac:dyDescent="0.3">
      <c r="A3048" s="1"/>
      <c r="B3048" s="58" t="s">
        <v>51</v>
      </c>
      <c r="C3048" s="109"/>
      <c r="D3048" s="109"/>
      <c r="E3048" s="109"/>
      <c r="F3048" s="109"/>
      <c r="G3048" s="109"/>
      <c r="H3048" s="110"/>
      <c r="I3048" s="111"/>
      <c r="J3048" s="60"/>
      <c r="K3048" s="134" t="s">
        <v>14</v>
      </c>
      <c r="L3048" s="61" t="s">
        <v>15</v>
      </c>
      <c r="M3048" s="61" t="s">
        <v>16</v>
      </c>
      <c r="N3048" s="61" t="s">
        <v>17</v>
      </c>
      <c r="O3048" s="61" t="s">
        <v>18</v>
      </c>
      <c r="P3048" s="7">
        <f t="shared" si="484"/>
        <v>3114</v>
      </c>
      <c r="Q3048" s="8"/>
    </row>
    <row r="3049" spans="1:17" s="9" customFormat="1" ht="22.5" thickTop="1" thickBot="1" x14ac:dyDescent="0.3">
      <c r="A3049" s="1"/>
      <c r="B3049" s="112" t="s">
        <v>52</v>
      </c>
      <c r="C3049" s="113"/>
      <c r="D3049" s="113"/>
      <c r="E3049" s="114"/>
      <c r="F3049" s="115" t="s">
        <v>42</v>
      </c>
      <c r="G3049" s="63" t="s">
        <v>20</v>
      </c>
      <c r="H3049" s="63" t="s">
        <v>34</v>
      </c>
      <c r="I3049" s="63" t="s">
        <v>34</v>
      </c>
      <c r="J3049" s="28"/>
      <c r="K3049" s="135"/>
      <c r="L3049" s="61"/>
      <c r="M3049" s="61"/>
      <c r="N3049" s="61"/>
      <c r="O3049" s="61"/>
      <c r="P3049" s="7">
        <f t="shared" si="484"/>
        <v>3115</v>
      </c>
      <c r="Q3049" s="8"/>
    </row>
    <row r="3050" spans="1:17" s="9" customFormat="1" ht="15.75" thickTop="1" x14ac:dyDescent="0.25">
      <c r="A3050" s="1"/>
      <c r="B3050" s="136"/>
      <c r="C3050" s="137"/>
      <c r="D3050" s="137"/>
      <c r="E3050" s="138"/>
      <c r="F3050" s="139"/>
      <c r="G3050" s="69"/>
      <c r="H3050" s="69"/>
      <c r="I3050" s="81"/>
      <c r="J3050" s="64"/>
      <c r="K3050" s="70"/>
      <c r="L3050" s="117"/>
      <c r="M3050" s="118"/>
      <c r="N3050" s="119"/>
      <c r="O3050" s="120"/>
      <c r="P3050" s="7">
        <f t="shared" si="484"/>
        <v>3116</v>
      </c>
      <c r="Q3050" s="8">
        <f t="shared" ref="Q3050" si="485">+Q3021</f>
        <v>3054</v>
      </c>
    </row>
    <row r="3051" spans="1:17" s="9" customFormat="1" ht="15.75" thickBot="1" x14ac:dyDescent="0.3">
      <c r="A3051" s="1"/>
      <c r="B3051" s="140" t="s">
        <v>26</v>
      </c>
      <c r="C3051" s="141"/>
      <c r="D3051" s="141"/>
      <c r="E3051" s="142"/>
      <c r="F3051" s="143">
        <v>0</v>
      </c>
      <c r="G3051" s="144" t="s">
        <v>26</v>
      </c>
      <c r="H3051" s="143">
        <v>0</v>
      </c>
      <c r="I3051" s="143">
        <v>0</v>
      </c>
      <c r="J3051" s="64"/>
      <c r="K3051" s="145" t="s">
        <v>26</v>
      </c>
      <c r="L3051" s="146" t="s">
        <v>26</v>
      </c>
      <c r="M3051" s="147" t="s">
        <v>26</v>
      </c>
      <c r="N3051" s="143">
        <v>0</v>
      </c>
      <c r="O3051" s="143">
        <v>0</v>
      </c>
      <c r="P3051" s="7">
        <f t="shared" si="484"/>
        <v>3117</v>
      </c>
      <c r="Q3051" s="8"/>
    </row>
    <row r="3052" spans="1:17" s="9" customFormat="1" ht="16.5" thickTop="1" thickBot="1" x14ac:dyDescent="0.3">
      <c r="A3052" s="1"/>
      <c r="B3052" s="101"/>
      <c r="C3052" s="101"/>
      <c r="D3052" s="101"/>
      <c r="E3052" s="101"/>
      <c r="F3052" s="101"/>
      <c r="G3052" s="101"/>
      <c r="H3052" s="128" t="s">
        <v>53</v>
      </c>
      <c r="I3052" s="103">
        <f>SUM(I3050:I3051)</f>
        <v>0</v>
      </c>
      <c r="J3052" s="28"/>
      <c r="K3052" s="148">
        <f>SUM(K3050:K3051)</f>
        <v>0</v>
      </c>
      <c r="L3052" s="149"/>
      <c r="M3052" s="150"/>
      <c r="N3052" s="151"/>
      <c r="O3052" s="148">
        <f>SUM(O3050:O3051)</f>
        <v>0</v>
      </c>
      <c r="P3052" s="7">
        <f t="shared" si="484"/>
        <v>3118</v>
      </c>
      <c r="Q3052" s="8"/>
    </row>
    <row r="3053" spans="1:17" s="9" customFormat="1" ht="16.5" thickTop="1" thickBot="1" x14ac:dyDescent="0.3">
      <c r="A3053" s="1"/>
      <c r="B3053" s="28"/>
      <c r="C3053" s="28"/>
      <c r="D3053" s="28"/>
      <c r="E3053" s="152"/>
      <c r="F3053" s="152"/>
      <c r="G3053" s="152"/>
      <c r="H3053" s="153"/>
      <c r="I3053" s="154"/>
      <c r="J3053" s="28"/>
      <c r="K3053" s="155"/>
      <c r="L3053" s="156"/>
      <c r="M3053" s="156"/>
      <c r="N3053" s="156"/>
      <c r="O3053" s="157"/>
      <c r="P3053" s="7">
        <f t="shared" si="484"/>
        <v>3119</v>
      </c>
      <c r="Q3053" s="8"/>
    </row>
    <row r="3054" spans="1:17" s="9" customFormat="1" ht="16.5" thickTop="1" thickBot="1" x14ac:dyDescent="0.3">
      <c r="A3054" s="1"/>
      <c r="B3054" s="28"/>
      <c r="C3054" s="28"/>
      <c r="D3054" s="158"/>
      <c r="E3054" s="159" t="s">
        <v>54</v>
      </c>
      <c r="F3054" s="159"/>
      <c r="G3054" s="159"/>
      <c r="H3054" s="159"/>
      <c r="I3054" s="160">
        <f>I3002+I3018+I3047+I3052</f>
        <v>364.77487999999994</v>
      </c>
      <c r="J3054" s="28"/>
      <c r="K3054" s="161"/>
      <c r="L3054" s="162"/>
      <c r="M3054" s="162"/>
      <c r="N3054" s="162"/>
      <c r="O3054" s="163"/>
      <c r="P3054" s="7">
        <f t="shared" si="484"/>
        <v>3120</v>
      </c>
      <c r="Q3054" s="8"/>
    </row>
    <row r="3055" spans="1:17" s="9" customFormat="1" ht="16.5" thickTop="1" thickBot="1" x14ac:dyDescent="0.3">
      <c r="A3055" s="1"/>
      <c r="B3055" s="28"/>
      <c r="C3055" s="28"/>
      <c r="D3055" s="158"/>
      <c r="E3055" s="164" t="s">
        <v>55</v>
      </c>
      <c r="F3055" s="164"/>
      <c r="G3055" s="164"/>
      <c r="H3055" s="165">
        <v>0.2</v>
      </c>
      <c r="I3055" s="166">
        <f>I3054*H3055</f>
        <v>72.954975999999988</v>
      </c>
      <c r="J3055" s="28"/>
      <c r="K3055" s="167"/>
      <c r="L3055" s="168"/>
      <c r="M3055" s="168"/>
      <c r="N3055" s="168"/>
      <c r="O3055" s="169"/>
      <c r="P3055" s="7">
        <f t="shared" si="484"/>
        <v>3121</v>
      </c>
      <c r="Q3055" s="8"/>
    </row>
    <row r="3056" spans="1:17" s="9" customFormat="1" ht="16.5" thickTop="1" thickBot="1" x14ac:dyDescent="0.3">
      <c r="A3056" s="1"/>
      <c r="B3056" s="28"/>
      <c r="C3056" s="28"/>
      <c r="D3056" s="158"/>
      <c r="E3056" s="170" t="s">
        <v>56</v>
      </c>
      <c r="F3056" s="170"/>
      <c r="G3056" s="170"/>
      <c r="H3056" s="171">
        <v>0</v>
      </c>
      <c r="I3056" s="166">
        <v>0</v>
      </c>
      <c r="J3056" s="28"/>
      <c r="K3056" s="172">
        <f>+K3002+K3018+K3047+K3052</f>
        <v>1</v>
      </c>
      <c r="L3056" s="173"/>
      <c r="M3056" s="174"/>
      <c r="N3056" s="175"/>
      <c r="O3056" s="172">
        <f>+O3002+O3018+O3047+O3052</f>
        <v>0</v>
      </c>
      <c r="P3056" s="7">
        <f t="shared" si="484"/>
        <v>3122</v>
      </c>
      <c r="Q3056" s="8"/>
    </row>
    <row r="3057" spans="1:17" s="9" customFormat="1" ht="16.5" thickTop="1" thickBot="1" x14ac:dyDescent="0.3">
      <c r="A3057" s="1"/>
      <c r="B3057" s="28" t="s">
        <v>27</v>
      </c>
      <c r="C3057" s="28"/>
      <c r="D3057" s="158"/>
      <c r="E3057" s="170" t="s">
        <v>57</v>
      </c>
      <c r="F3057" s="170"/>
      <c r="G3057" s="170"/>
      <c r="H3057" s="170"/>
      <c r="I3057" s="166">
        <f>+I3054+I3055</f>
        <v>437.72985599999993</v>
      </c>
      <c r="J3057" s="28"/>
      <c r="K3057" s="176" t="s">
        <v>58</v>
      </c>
      <c r="L3057" s="177"/>
      <c r="M3057" s="178"/>
      <c r="N3057" s="179"/>
      <c r="O3057" s="176" t="s">
        <v>59</v>
      </c>
      <c r="P3057" s="7">
        <f t="shared" si="484"/>
        <v>3123</v>
      </c>
      <c r="Q3057" s="8"/>
    </row>
    <row r="3058" spans="1:17" s="9" customFormat="1" ht="16.5" thickTop="1" thickBot="1" x14ac:dyDescent="0.3">
      <c r="A3058" s="1"/>
      <c r="B3058" s="28" t="s">
        <v>27</v>
      </c>
      <c r="C3058" s="28"/>
      <c r="D3058" s="158"/>
      <c r="E3058" s="180" t="s">
        <v>60</v>
      </c>
      <c r="F3058" s="181"/>
      <c r="G3058" s="181"/>
      <c r="H3058" s="182"/>
      <c r="I3058" s="183">
        <f>ROUND(I3057,2)</f>
        <v>437.73</v>
      </c>
      <c r="J3058" s="152"/>
      <c r="K3058" s="184"/>
      <c r="L3058" s="185"/>
      <c r="M3058" s="184"/>
      <c r="N3058" s="185"/>
      <c r="O3058" s="185"/>
      <c r="P3058" s="7">
        <f t="shared" si="484"/>
        <v>3124</v>
      </c>
      <c r="Q3058" s="8"/>
    </row>
    <row r="3059" spans="1:17" s="9" customFormat="1" ht="15.75" thickTop="1" x14ac:dyDescent="0.25">
      <c r="A3059" s="1"/>
      <c r="B3059" s="5"/>
      <c r="C3059" s="5"/>
      <c r="D3059" s="28"/>
      <c r="E3059" s="101"/>
      <c r="F3059" s="101"/>
      <c r="G3059" s="101"/>
      <c r="H3059" s="186"/>
      <c r="I3059" s="101"/>
      <c r="J3059" s="28"/>
      <c r="K3059" s="14"/>
      <c r="L3059" s="15"/>
      <c r="M3059" s="14"/>
      <c r="N3059" s="15"/>
      <c r="O3059" s="15"/>
      <c r="P3059" s="7">
        <f t="shared" si="484"/>
        <v>3125</v>
      </c>
      <c r="Q3059" s="8"/>
    </row>
    <row r="3060" spans="1:17" s="9" customFormat="1" x14ac:dyDescent="0.25">
      <c r="A3060" s="1"/>
      <c r="B3060" s="5"/>
      <c r="C3060" s="5"/>
      <c r="D3060" s="28"/>
      <c r="E3060" s="101"/>
      <c r="F3060" s="101"/>
      <c r="G3060" s="101"/>
      <c r="H3060" s="186"/>
      <c r="I3060" s="101"/>
      <c r="J3060" s="28"/>
      <c r="K3060" s="14"/>
      <c r="L3060" s="15"/>
      <c r="M3060" s="14"/>
      <c r="N3060" s="15"/>
      <c r="O3060" s="15"/>
      <c r="P3060" s="7">
        <f t="shared" si="484"/>
        <v>3126</v>
      </c>
      <c r="Q3060" s="8"/>
    </row>
    <row r="3061" spans="1:17" s="9" customFormat="1" ht="15.75" thickBot="1" x14ac:dyDescent="0.3">
      <c r="A3061" s="1"/>
      <c r="B3061" s="2"/>
      <c r="C3061" s="2"/>
      <c r="D3061" s="2"/>
      <c r="E3061" s="2"/>
      <c r="F3061" s="2"/>
      <c r="G3061" s="2"/>
      <c r="H3061" s="3"/>
      <c r="I3061" s="4"/>
      <c r="J3061" s="5"/>
      <c r="K3061" s="6"/>
      <c r="L3061" s="6"/>
      <c r="M3061" s="6"/>
      <c r="N3061" s="6"/>
      <c r="O3061" s="6"/>
      <c r="P3061" s="7"/>
      <c r="Q3061" s="8"/>
    </row>
    <row r="3062" spans="1:17" s="9" customFormat="1" ht="16.5" thickTop="1" thickBot="1" x14ac:dyDescent="0.3">
      <c r="A3062" s="1"/>
      <c r="B3062" s="10" t="s">
        <v>0</v>
      </c>
      <c r="C3062" s="11" t="str">
        <f>'[1]PRESUPUESTO REFERENCIAL'!$B$6</f>
        <v>CONSTRUCCIÓN DEL MALECÓN EN LA PARROQUIA URBANA SATÉLITE LA AURORA</v>
      </c>
      <c r="D3062" s="12"/>
      <c r="E3062" s="12"/>
      <c r="F3062" s="12"/>
      <c r="G3062" s="12"/>
      <c r="H3062" s="12"/>
      <c r="I3062" s="13"/>
      <c r="J3062" s="5"/>
      <c r="K3062" s="14"/>
      <c r="L3062" s="14"/>
      <c r="M3062" s="14"/>
      <c r="N3062" s="14"/>
      <c r="O3062" s="15"/>
      <c r="P3062" s="7"/>
      <c r="Q3062" s="8"/>
    </row>
    <row r="3063" spans="1:17" s="9" customFormat="1" ht="15.75" thickTop="1" x14ac:dyDescent="0.25">
      <c r="A3063" s="1"/>
      <c r="B3063" s="16" t="s">
        <v>1</v>
      </c>
      <c r="C3063" s="17"/>
      <c r="D3063" s="17"/>
      <c r="E3063" s="17"/>
      <c r="F3063" s="17"/>
      <c r="G3063" s="17"/>
      <c r="H3063" s="17"/>
      <c r="I3063" s="18"/>
      <c r="J3063" s="5"/>
      <c r="K3063" s="14"/>
      <c r="L3063" s="14"/>
      <c r="M3063" s="14"/>
      <c r="N3063" s="14"/>
      <c r="O3063" s="15"/>
      <c r="P3063" s="7"/>
      <c r="Q3063" s="8"/>
    </row>
    <row r="3064" spans="1:17" s="9" customFormat="1" x14ac:dyDescent="0.25">
      <c r="A3064" s="1"/>
      <c r="B3064" s="5"/>
      <c r="C3064" s="5"/>
      <c r="D3064" s="5"/>
      <c r="E3064" s="5"/>
      <c r="F3064" s="5"/>
      <c r="G3064" s="19"/>
      <c r="H3064" s="19"/>
      <c r="I3064" s="19"/>
      <c r="J3064" s="5"/>
      <c r="K3064" s="14"/>
      <c r="L3064" s="14"/>
      <c r="M3064" s="14"/>
      <c r="N3064" s="14"/>
      <c r="O3064" s="15"/>
      <c r="P3064" s="7"/>
      <c r="Q3064" s="8"/>
    </row>
    <row r="3065" spans="1:17" s="9" customFormat="1" x14ac:dyDescent="0.25">
      <c r="A3065" s="1"/>
      <c r="B3065" s="5"/>
      <c r="C3065" s="20" t="s">
        <v>2</v>
      </c>
      <c r="D3065" s="21" t="s">
        <v>3</v>
      </c>
      <c r="E3065" s="22"/>
      <c r="F3065" s="22"/>
      <c r="G3065" s="19"/>
      <c r="H3065" s="19"/>
      <c r="I3065" s="19"/>
      <c r="J3065" s="5"/>
      <c r="K3065" s="14"/>
      <c r="L3065" s="14"/>
      <c r="M3065" s="14"/>
      <c r="N3065" s="14"/>
      <c r="O3065" s="15"/>
      <c r="P3065" s="7"/>
      <c r="Q3065" s="8"/>
    </row>
    <row r="3066" spans="1:17" s="9" customFormat="1" x14ac:dyDescent="0.25">
      <c r="A3066" s="1"/>
      <c r="B3066" s="5"/>
      <c r="C3066" s="20" t="s">
        <v>4</v>
      </c>
      <c r="D3066" s="21" t="s">
        <v>5</v>
      </c>
      <c r="E3066" s="5"/>
      <c r="F3066" s="5"/>
      <c r="G3066" s="19"/>
      <c r="H3066" s="19"/>
      <c r="I3066" s="19"/>
      <c r="J3066" s="5"/>
      <c r="K3066" s="14"/>
      <c r="L3066" s="14"/>
      <c r="M3066" s="14"/>
      <c r="N3066" s="14"/>
      <c r="O3066" s="15"/>
      <c r="P3066" s="7"/>
      <c r="Q3066" s="8"/>
    </row>
    <row r="3067" spans="1:17" s="9" customFormat="1" x14ac:dyDescent="0.25">
      <c r="A3067" s="1"/>
      <c r="B3067" s="23"/>
      <c r="C3067" s="2"/>
      <c r="D3067" s="24"/>
      <c r="E3067" s="2"/>
      <c r="F3067" s="2"/>
      <c r="G3067" s="19"/>
      <c r="H3067" s="19"/>
      <c r="I3067" s="19"/>
      <c r="J3067" s="5"/>
      <c r="K3067" s="14"/>
      <c r="L3067" s="14"/>
      <c r="M3067" s="14"/>
      <c r="N3067" s="14"/>
      <c r="O3067" s="15"/>
      <c r="P3067" s="7"/>
      <c r="Q3067" s="8"/>
    </row>
    <row r="3068" spans="1:17" s="9" customFormat="1" ht="15.75" thickBot="1" x14ac:dyDescent="0.3">
      <c r="A3068" s="1"/>
      <c r="B3068" s="25" t="s">
        <v>6</v>
      </c>
      <c r="C3068" s="26"/>
      <c r="D3068" s="26"/>
      <c r="E3068" s="26"/>
      <c r="F3068" s="26"/>
      <c r="G3068" s="26"/>
      <c r="H3068" s="26"/>
      <c r="I3068" s="27"/>
      <c r="J3068" s="28"/>
      <c r="K3068" s="29"/>
      <c r="L3068" s="30"/>
      <c r="M3068" s="30"/>
      <c r="N3068" s="30"/>
      <c r="O3068" s="31"/>
      <c r="P3068" s="7"/>
      <c r="Q3068" s="8"/>
    </row>
    <row r="3069" spans="1:17" s="9" customFormat="1" ht="15.75" thickTop="1" x14ac:dyDescent="0.25">
      <c r="A3069" s="1"/>
      <c r="B3069" s="32"/>
      <c r="C3069" s="33"/>
      <c r="D3069" s="34"/>
      <c r="E3069" s="34"/>
      <c r="F3069" s="34"/>
      <c r="G3069" s="34"/>
      <c r="H3069" s="35"/>
      <c r="I3069" s="36" t="s">
        <v>7</v>
      </c>
      <c r="J3069" s="37"/>
      <c r="K3069" s="38" t="s">
        <v>8</v>
      </c>
      <c r="L3069" s="39"/>
      <c r="M3069" s="39"/>
      <c r="N3069" s="39"/>
      <c r="O3069" s="40"/>
      <c r="P3069" s="7"/>
      <c r="Q3069" s="8"/>
    </row>
    <row r="3070" spans="1:17" s="9" customFormat="1" x14ac:dyDescent="0.25">
      <c r="A3070" s="1"/>
      <c r="B3070" s="41" t="s">
        <v>9</v>
      </c>
      <c r="C3070" s="42">
        <f>+'[1]PRESUPUESTO REFERENCIAL'!B1160</f>
        <v>1037</v>
      </c>
      <c r="D3070" s="43"/>
      <c r="E3070" s="41" t="s">
        <v>10</v>
      </c>
      <c r="F3070" s="44" t="str">
        <f>+'[1]PRESUPUESTO REFERENCIAL'!D1160</f>
        <v>m</v>
      </c>
      <c r="G3070" s="45"/>
      <c r="H3070" s="46" t="s">
        <v>11</v>
      </c>
      <c r="I3070" s="47">
        <v>1</v>
      </c>
      <c r="J3070" s="37"/>
      <c r="K3070" s="48"/>
      <c r="L3070" s="49"/>
      <c r="M3070" s="49"/>
      <c r="N3070" s="49"/>
      <c r="O3070" s="50"/>
      <c r="P3070" s="7"/>
      <c r="Q3070" s="8"/>
    </row>
    <row r="3071" spans="1:17" s="9" customFormat="1" ht="15.75" thickBot="1" x14ac:dyDescent="0.3">
      <c r="A3071" s="1"/>
      <c r="B3071" s="51" t="s">
        <v>12</v>
      </c>
      <c r="C3071" s="52" t="str">
        <f>+'[1]PRESUPUESTO REFERENCIAL'!C1160</f>
        <v>CANALIZACION DE BATERIA DE 4 x 50mm PVC PESADO</v>
      </c>
      <c r="D3071" s="53"/>
      <c r="E3071" s="53"/>
      <c r="F3071" s="53"/>
      <c r="G3071" s="53"/>
      <c r="H3071" s="53"/>
      <c r="I3071" s="54"/>
      <c r="J3071" s="28"/>
      <c r="K3071" s="55"/>
      <c r="L3071" s="56"/>
      <c r="M3071" s="56"/>
      <c r="N3071" s="56"/>
      <c r="O3071" s="57"/>
      <c r="P3071" s="7"/>
      <c r="Q3071" s="8"/>
    </row>
    <row r="3072" spans="1:17" s="9" customFormat="1" ht="16.5" customHeight="1" thickTop="1" thickBot="1" x14ac:dyDescent="0.3">
      <c r="A3072" s="1"/>
      <c r="B3072" s="58" t="s">
        <v>13</v>
      </c>
      <c r="C3072" s="59"/>
      <c r="D3072" s="59"/>
      <c r="E3072" s="59"/>
      <c r="F3072" s="59"/>
      <c r="G3072" s="59"/>
      <c r="H3072" s="59"/>
      <c r="I3072" s="59"/>
      <c r="J3072" s="60"/>
      <c r="K3072" s="61" t="s">
        <v>14</v>
      </c>
      <c r="L3072" s="61" t="s">
        <v>15</v>
      </c>
      <c r="M3072" s="61" t="s">
        <v>16</v>
      </c>
      <c r="N3072" s="61" t="s">
        <v>17</v>
      </c>
      <c r="O3072" s="61" t="s">
        <v>18</v>
      </c>
      <c r="P3072" s="7"/>
      <c r="Q3072" s="8"/>
    </row>
    <row r="3073" spans="1:17" s="9" customFormat="1" ht="22.5" thickTop="1" thickBot="1" x14ac:dyDescent="0.3">
      <c r="A3073" s="1"/>
      <c r="B3073" s="62" t="s">
        <v>19</v>
      </c>
      <c r="C3073" s="62"/>
      <c r="D3073" s="62"/>
      <c r="E3073" s="63" t="s">
        <v>20</v>
      </c>
      <c r="F3073" s="63" t="s">
        <v>21</v>
      </c>
      <c r="G3073" s="63" t="s">
        <v>22</v>
      </c>
      <c r="H3073" s="63" t="s">
        <v>23</v>
      </c>
      <c r="I3073" s="63" t="s">
        <v>24</v>
      </c>
      <c r="J3073" s="64"/>
      <c r="K3073" s="61"/>
      <c r="L3073" s="61"/>
      <c r="M3073" s="61"/>
      <c r="N3073" s="61"/>
      <c r="O3073" s="61"/>
      <c r="P3073" s="7">
        <f t="shared" ref="P3073" si="486">ROW(A3074)+65</f>
        <v>3139</v>
      </c>
      <c r="Q3073" s="8"/>
    </row>
    <row r="3074" spans="1:17" s="9" customFormat="1" ht="16.5" customHeight="1" thickTop="1" thickBot="1" x14ac:dyDescent="0.3">
      <c r="A3074" s="1" t="s">
        <v>25</v>
      </c>
      <c r="B3074" s="65" t="str">
        <f>INDEX([1]EQUIPOS!$A$3:$I$326,MATCH('APUS2 (1001 - 1053)'!A3074,[1]EQUIPOS!$A$3:$A$326,0),2)</f>
        <v>HERRAMIENTA MENOR (5% MO)</v>
      </c>
      <c r="C3074" s="66"/>
      <c r="D3074" s="67"/>
      <c r="E3074" s="68" t="s">
        <v>26</v>
      </c>
      <c r="F3074" s="68">
        <v>0.05</v>
      </c>
      <c r="G3074" s="68" t="s">
        <v>27</v>
      </c>
      <c r="H3074" s="68" t="s">
        <v>26</v>
      </c>
      <c r="I3074" s="69">
        <f>I3103*5%</f>
        <v>1.0885000000000002</v>
      </c>
      <c r="J3074" s="64"/>
      <c r="K3074" s="70">
        <f>((I3074*100%)/$I$3139)</f>
        <v>2.5427193197612625E-2</v>
      </c>
      <c r="L3074" s="71">
        <f>INDEX([1]EQUIPOS!$A$3:$I$326,MATCH('APUS2 (1001 - 1053)'!A3074,[1]EQUIPOS!$A$3:$A$326,0),6)</f>
        <v>4292100117</v>
      </c>
      <c r="M3074" s="72" t="str">
        <f>INDEX([1]EQUIPOS!$A$3:$I$326,MATCH('APUS2 (1001 - 1053)'!A3074,[1]EQUIPOS!$A$3:$A$326,0),7)</f>
        <v>NP</v>
      </c>
      <c r="N3074" s="73">
        <f>INDEX([1]EQUIPOS!$A$3:$I$326,MATCH('APUS2 (1001 - 1053)'!A3074,[1]EQUIPOS!$A$3:$A$326,0),8)</f>
        <v>0</v>
      </c>
      <c r="O3074" s="74">
        <f>INDEX([1]EQUIPOS!$A$3:$I$326,MATCH('APUS2 (1001 - 1053)'!A3074,[1]EQUIPOS!$A$3:$A$326,0),9)</f>
        <v>0</v>
      </c>
      <c r="P3074" s="7">
        <f t="shared" ref="P3074:P3075" si="487">+P3073+1</f>
        <v>3140</v>
      </c>
      <c r="Q3074" s="8">
        <f t="shared" ref="Q3074" si="488">IF($A3074=0," ",$P3073)</f>
        <v>3139</v>
      </c>
    </row>
    <row r="3075" spans="1:17" s="9" customFormat="1" ht="16.5" thickTop="1" thickBot="1" x14ac:dyDescent="0.3">
      <c r="A3075" s="1"/>
      <c r="B3075" s="75"/>
      <c r="C3075" s="76"/>
      <c r="D3075" s="77"/>
      <c r="E3075" s="78"/>
      <c r="F3075" s="79"/>
      <c r="G3075" s="79"/>
      <c r="H3075" s="80"/>
      <c r="I3075" s="81"/>
      <c r="J3075" s="64"/>
      <c r="K3075" s="70"/>
      <c r="L3075" s="82"/>
      <c r="M3075" s="83"/>
      <c r="N3075" s="84"/>
      <c r="O3075" s="85"/>
      <c r="P3075" s="7">
        <f t="shared" si="487"/>
        <v>3141</v>
      </c>
      <c r="Q3075" s="8">
        <f t="shared" ref="Q3075" si="489">+$Q3074</f>
        <v>3139</v>
      </c>
    </row>
    <row r="3076" spans="1:17" s="9" customFormat="1" ht="16.5" thickTop="1" thickBot="1" x14ac:dyDescent="0.3">
      <c r="A3076" s="1"/>
      <c r="B3076" s="75"/>
      <c r="C3076" s="76"/>
      <c r="D3076" s="77"/>
      <c r="E3076" s="78"/>
      <c r="F3076" s="79"/>
      <c r="G3076" s="79"/>
      <c r="H3076" s="80"/>
      <c r="I3076" s="81"/>
      <c r="J3076" s="64"/>
      <c r="K3076" s="70"/>
      <c r="L3076" s="82"/>
      <c r="M3076" s="83"/>
      <c r="N3076" s="84"/>
      <c r="O3076" s="85"/>
      <c r="P3076" s="7">
        <f t="shared" si="484"/>
        <v>3142</v>
      </c>
      <c r="Q3076" s="8"/>
    </row>
    <row r="3077" spans="1:17" s="9" customFormat="1" ht="16.5" thickTop="1" thickBot="1" x14ac:dyDescent="0.3">
      <c r="A3077" s="1"/>
      <c r="B3077" s="75"/>
      <c r="C3077" s="76"/>
      <c r="D3077" s="77"/>
      <c r="E3077" s="78"/>
      <c r="F3077" s="79"/>
      <c r="G3077" s="79"/>
      <c r="H3077" s="80"/>
      <c r="I3077" s="81"/>
      <c r="J3077" s="64"/>
      <c r="K3077" s="70"/>
      <c r="L3077" s="82"/>
      <c r="M3077" s="83"/>
      <c r="N3077" s="84"/>
      <c r="O3077" s="85"/>
      <c r="P3077" s="7">
        <f t="shared" si="484"/>
        <v>3143</v>
      </c>
      <c r="Q3077" s="8"/>
    </row>
    <row r="3078" spans="1:17" s="9" customFormat="1" ht="16.5" thickTop="1" thickBot="1" x14ac:dyDescent="0.3">
      <c r="A3078" s="1"/>
      <c r="B3078" s="75"/>
      <c r="C3078" s="76"/>
      <c r="D3078" s="77"/>
      <c r="E3078" s="78"/>
      <c r="F3078" s="79"/>
      <c r="G3078" s="79"/>
      <c r="H3078" s="80"/>
      <c r="I3078" s="81"/>
      <c r="J3078" s="64"/>
      <c r="K3078" s="70"/>
      <c r="L3078" s="82"/>
      <c r="M3078" s="83"/>
      <c r="N3078" s="84"/>
      <c r="O3078" s="85"/>
      <c r="P3078" s="7">
        <f t="shared" si="484"/>
        <v>3144</v>
      </c>
      <c r="Q3078" s="8"/>
    </row>
    <row r="3079" spans="1:17" s="9" customFormat="1" ht="16.5" thickTop="1" thickBot="1" x14ac:dyDescent="0.3">
      <c r="A3079" s="1"/>
      <c r="B3079" s="75"/>
      <c r="C3079" s="76"/>
      <c r="D3079" s="77"/>
      <c r="E3079" s="78"/>
      <c r="F3079" s="79"/>
      <c r="G3079" s="86"/>
      <c r="H3079" s="80"/>
      <c r="I3079" s="81"/>
      <c r="J3079" s="64"/>
      <c r="K3079" s="87"/>
      <c r="L3079" s="82"/>
      <c r="M3079" s="83"/>
      <c r="N3079" s="84"/>
      <c r="O3079" s="85"/>
      <c r="P3079" s="7">
        <f t="shared" si="484"/>
        <v>3145</v>
      </c>
      <c r="Q3079" s="8"/>
    </row>
    <row r="3080" spans="1:17" s="9" customFormat="1" ht="16.5" thickTop="1" thickBot="1" x14ac:dyDescent="0.3">
      <c r="A3080" s="1"/>
      <c r="B3080" s="75"/>
      <c r="C3080" s="76"/>
      <c r="D3080" s="77"/>
      <c r="E3080" s="78"/>
      <c r="F3080" s="79"/>
      <c r="G3080" s="86"/>
      <c r="H3080" s="80"/>
      <c r="I3080" s="81"/>
      <c r="J3080" s="64"/>
      <c r="K3080" s="87"/>
      <c r="L3080" s="82"/>
      <c r="M3080" s="83"/>
      <c r="N3080" s="84"/>
      <c r="O3080" s="85"/>
      <c r="P3080" s="7">
        <f t="shared" si="484"/>
        <v>3146</v>
      </c>
      <c r="Q3080" s="8"/>
    </row>
    <row r="3081" spans="1:17" s="9" customFormat="1" ht="16.5" thickTop="1" thickBot="1" x14ac:dyDescent="0.3">
      <c r="A3081" s="1"/>
      <c r="B3081" s="75"/>
      <c r="C3081" s="76"/>
      <c r="D3081" s="77"/>
      <c r="E3081" s="78"/>
      <c r="F3081" s="79"/>
      <c r="G3081" s="86"/>
      <c r="H3081" s="80"/>
      <c r="I3081" s="81"/>
      <c r="J3081" s="64"/>
      <c r="K3081" s="87"/>
      <c r="L3081" s="82"/>
      <c r="M3081" s="83"/>
      <c r="N3081" s="84"/>
      <c r="O3081" s="85"/>
      <c r="P3081" s="7">
        <f t="shared" si="484"/>
        <v>3147</v>
      </c>
      <c r="Q3081" s="8"/>
    </row>
    <row r="3082" spans="1:17" s="9" customFormat="1" ht="16.5" thickTop="1" thickBot="1" x14ac:dyDescent="0.3">
      <c r="A3082" s="1"/>
      <c r="B3082" s="75"/>
      <c r="C3082" s="76"/>
      <c r="D3082" s="77"/>
      <c r="E3082" s="78"/>
      <c r="F3082" s="79"/>
      <c r="G3082" s="86"/>
      <c r="H3082" s="80"/>
      <c r="I3082" s="81"/>
      <c r="J3082" s="64"/>
      <c r="K3082" s="87"/>
      <c r="L3082" s="82"/>
      <c r="M3082" s="83"/>
      <c r="N3082" s="84"/>
      <c r="O3082" s="85"/>
      <c r="P3082" s="7">
        <f t="shared" si="484"/>
        <v>3148</v>
      </c>
      <c r="Q3082" s="8"/>
    </row>
    <row r="3083" spans="1:17" s="9" customFormat="1" ht="16.5" thickTop="1" thickBot="1" x14ac:dyDescent="0.3">
      <c r="A3083" s="1"/>
      <c r="B3083" s="75"/>
      <c r="C3083" s="76"/>
      <c r="D3083" s="77"/>
      <c r="E3083" s="78"/>
      <c r="F3083" s="79"/>
      <c r="G3083" s="86"/>
      <c r="H3083" s="80"/>
      <c r="I3083" s="81"/>
      <c r="J3083" s="64"/>
      <c r="K3083" s="87"/>
      <c r="L3083" s="82"/>
      <c r="M3083" s="83"/>
      <c r="N3083" s="84"/>
      <c r="O3083" s="85"/>
      <c r="P3083" s="7">
        <f t="shared" si="484"/>
        <v>3149</v>
      </c>
      <c r="Q3083" s="8"/>
    </row>
    <row r="3084" spans="1:17" s="9" customFormat="1" ht="16.5" thickTop="1" thickBot="1" x14ac:dyDescent="0.3">
      <c r="A3084" s="1"/>
      <c r="B3084" s="75"/>
      <c r="C3084" s="76"/>
      <c r="D3084" s="77"/>
      <c r="E3084" s="78"/>
      <c r="F3084" s="79"/>
      <c r="G3084" s="86"/>
      <c r="H3084" s="80"/>
      <c r="I3084" s="81"/>
      <c r="J3084" s="64"/>
      <c r="K3084" s="87"/>
      <c r="L3084" s="82"/>
      <c r="M3084" s="83"/>
      <c r="N3084" s="84"/>
      <c r="O3084" s="85"/>
      <c r="P3084" s="7">
        <f t="shared" si="484"/>
        <v>3150</v>
      </c>
      <c r="Q3084" s="8"/>
    </row>
    <row r="3085" spans="1:17" s="9" customFormat="1" ht="16.5" thickTop="1" thickBot="1" x14ac:dyDescent="0.3">
      <c r="A3085" s="1"/>
      <c r="B3085" s="75"/>
      <c r="C3085" s="76"/>
      <c r="D3085" s="77"/>
      <c r="E3085" s="78"/>
      <c r="F3085" s="79"/>
      <c r="G3085" s="86"/>
      <c r="H3085" s="80"/>
      <c r="I3085" s="81"/>
      <c r="J3085" s="64"/>
      <c r="K3085" s="87"/>
      <c r="L3085" s="82"/>
      <c r="M3085" s="83"/>
      <c r="N3085" s="84"/>
      <c r="O3085" s="85"/>
      <c r="P3085" s="7">
        <f t="shared" si="484"/>
        <v>3151</v>
      </c>
      <c r="Q3085" s="8"/>
    </row>
    <row r="3086" spans="1:17" s="9" customFormat="1" ht="16.5" thickTop="1" thickBot="1" x14ac:dyDescent="0.3">
      <c r="A3086" s="1"/>
      <c r="B3086" s="88"/>
      <c r="C3086" s="89"/>
      <c r="D3086" s="90"/>
      <c r="E3086" s="91"/>
      <c r="F3086" s="92"/>
      <c r="G3086" s="93"/>
      <c r="H3086" s="94"/>
      <c r="I3086" s="95"/>
      <c r="J3086" s="64"/>
      <c r="K3086" s="96"/>
      <c r="L3086" s="97"/>
      <c r="M3086" s="98"/>
      <c r="N3086" s="99"/>
      <c r="O3086" s="100"/>
      <c r="P3086" s="7">
        <f t="shared" si="484"/>
        <v>3152</v>
      </c>
      <c r="Q3086" s="8"/>
    </row>
    <row r="3087" spans="1:17" s="9" customFormat="1" ht="16.5" thickTop="1" thickBot="1" x14ac:dyDescent="0.3">
      <c r="A3087" s="1"/>
      <c r="B3087" s="101"/>
      <c r="C3087" s="101"/>
      <c r="D3087" s="101"/>
      <c r="E3087" s="101"/>
      <c r="F3087" s="101"/>
      <c r="G3087" s="101"/>
      <c r="H3087" s="102" t="s">
        <v>29</v>
      </c>
      <c r="I3087" s="103">
        <f>SUM(I3074:I3086)</f>
        <v>1.0885000000000002</v>
      </c>
      <c r="J3087" s="104"/>
      <c r="K3087" s="105">
        <f>SUM(K3074:K3086)</f>
        <v>2.5427193197612625E-2</v>
      </c>
      <c r="L3087" s="106"/>
      <c r="M3087" s="107"/>
      <c r="N3087" s="108"/>
      <c r="O3087" s="105">
        <f>SUM(O3074:O3086)</f>
        <v>0</v>
      </c>
      <c r="P3087" s="7">
        <f t="shared" si="484"/>
        <v>3153</v>
      </c>
      <c r="Q3087" s="8"/>
    </row>
    <row r="3088" spans="1:17" s="9" customFormat="1" ht="16.5" customHeight="1" thickTop="1" thickBot="1" x14ac:dyDescent="0.3">
      <c r="A3088" s="1"/>
      <c r="B3088" s="58" t="s">
        <v>30</v>
      </c>
      <c r="C3088" s="109"/>
      <c r="D3088" s="109"/>
      <c r="E3088" s="109"/>
      <c r="F3088" s="109"/>
      <c r="G3088" s="109"/>
      <c r="H3088" s="110"/>
      <c r="I3088" s="111"/>
      <c r="J3088" s="60"/>
      <c r="K3088" s="61" t="s">
        <v>14</v>
      </c>
      <c r="L3088" s="61" t="s">
        <v>15</v>
      </c>
      <c r="M3088" s="61" t="s">
        <v>16</v>
      </c>
      <c r="N3088" s="61" t="s">
        <v>17</v>
      </c>
      <c r="O3088" s="61" t="s">
        <v>18</v>
      </c>
      <c r="P3088" s="7">
        <f t="shared" si="484"/>
        <v>3154</v>
      </c>
      <c r="Q3088" s="8"/>
    </row>
    <row r="3089" spans="1:17" s="9" customFormat="1" ht="22.5" customHeight="1" thickTop="1" thickBot="1" x14ac:dyDescent="0.3">
      <c r="A3089" s="1"/>
      <c r="B3089" s="112" t="s">
        <v>31</v>
      </c>
      <c r="C3089" s="113"/>
      <c r="D3089" s="114"/>
      <c r="E3089" s="115" t="s">
        <v>20</v>
      </c>
      <c r="F3089" s="115" t="s">
        <v>32</v>
      </c>
      <c r="G3089" s="63" t="s">
        <v>33</v>
      </c>
      <c r="H3089" s="116" t="s">
        <v>23</v>
      </c>
      <c r="I3089" s="116" t="s">
        <v>34</v>
      </c>
      <c r="J3089" s="28"/>
      <c r="K3089" s="61"/>
      <c r="L3089" s="61"/>
      <c r="M3089" s="61"/>
      <c r="N3089" s="61"/>
      <c r="O3089" s="61"/>
      <c r="P3089" s="7">
        <f t="shared" si="484"/>
        <v>3155</v>
      </c>
      <c r="Q3089" s="8"/>
    </row>
    <row r="3090" spans="1:17" s="9" customFormat="1" ht="16.5" customHeight="1" thickTop="1" thickBot="1" x14ac:dyDescent="0.3">
      <c r="A3090" s="1" t="s">
        <v>38</v>
      </c>
      <c r="B3090" s="65" t="str">
        <f>INDEX([1]SUELDOS!$B$3:$O$294,MATCH('APUS2 (1001 - 1053)'!A3090,[1]SUELDOS!$B$3:$B$294,0),2)</f>
        <v>PEON</v>
      </c>
      <c r="C3090" s="66"/>
      <c r="D3090" s="67"/>
      <c r="E3090" s="68">
        <v>2</v>
      </c>
      <c r="F3090" s="68">
        <f>INDEX([1]SUELDOS!$B$3:$O$294,MATCH('APUS2 (1001 - 1053)'!A3090,[1]SUELDOS!$B$3:$B$294,0),10)</f>
        <v>4.2300000000000004</v>
      </c>
      <c r="G3090" s="79">
        <f t="shared" ref="G3090:G3093" si="490">+E3090*F3090</f>
        <v>8.4600000000000009</v>
      </c>
      <c r="H3090" s="69">
        <f>I3070</f>
        <v>1</v>
      </c>
      <c r="I3090" s="81">
        <f t="shared" ref="I3090:I3093" si="491">G3090*H3090</f>
        <v>8.4600000000000009</v>
      </c>
      <c r="J3090" s="64"/>
      <c r="K3090" s="70">
        <f t="shared" ref="K3090:K3093" si="492">((I3090*100%)/$I$3139)</f>
        <v>0.19762430358456845</v>
      </c>
      <c r="L3090" s="117">
        <f>INDEX([1]SUELDOS!$B$3:$O$294,MATCH('APUS2 (1001 - 1053)'!A3090,[1]SUELDOS!$B$3:$B$294,0),11)</f>
        <v>851230012</v>
      </c>
      <c r="M3090" s="118" t="str">
        <f>INDEX([1]SUELDOS!$B$3:$O$294,MATCH('APUS2 (1001 - 1053)'!A3090,[1]SUELDOS!$B$3:$B$294,0),12)</f>
        <v>NP</v>
      </c>
      <c r="N3090" s="119">
        <f>INDEX([1]SUELDOS!$B$3:$O$294,MATCH('APUS2 (1001 - 1053)'!A3090,[1]SUELDOS!$B$3:$B$294,0),13)</f>
        <v>0</v>
      </c>
      <c r="O3090" s="120">
        <f>INDEX([1]SUELDOS!$B$3:$O$294,MATCH('APUS2 (1001 - 1053)'!A3090,[1]SUELDOS!$B$3:$B$294,0),14)</f>
        <v>0</v>
      </c>
      <c r="P3090" s="7">
        <f t="shared" si="484"/>
        <v>3156</v>
      </c>
      <c r="Q3090" s="8">
        <f t="shared" ref="Q3090" si="493">+Q3074</f>
        <v>3139</v>
      </c>
    </row>
    <row r="3091" spans="1:17" s="9" customFormat="1" ht="16.5" customHeight="1" thickTop="1" thickBot="1" x14ac:dyDescent="0.3">
      <c r="A3091" s="1" t="s">
        <v>35</v>
      </c>
      <c r="B3091" s="75" t="str">
        <f>INDEX([1]SUELDOS!$B$3:$O$294,MATCH('APUS2 (1001 - 1053)'!A3091,[1]SUELDOS!$B$3:$B$294,0),2)</f>
        <v xml:space="preserve">ELECTRICISTA O INSTALADOR DE REVESTIMIENTO EN GENERAL </v>
      </c>
      <c r="C3091" s="76"/>
      <c r="D3091" s="77"/>
      <c r="E3091" s="79">
        <v>1</v>
      </c>
      <c r="F3091" s="79">
        <f>INDEX([1]SUELDOS!$B$3:$O$294,MATCH('APUS2 (1001 - 1053)'!A3091,[1]SUELDOS!$B$3:$B$294,0),10)</f>
        <v>4.28</v>
      </c>
      <c r="G3091" s="79">
        <f t="shared" si="490"/>
        <v>4.28</v>
      </c>
      <c r="H3091" s="80">
        <f>I3070</f>
        <v>1</v>
      </c>
      <c r="I3091" s="81">
        <f t="shared" si="491"/>
        <v>4.28</v>
      </c>
      <c r="J3091" s="64"/>
      <c r="K3091" s="70">
        <f t="shared" si="492"/>
        <v>9.9980144130254495E-2</v>
      </c>
      <c r="L3091" s="82">
        <f>INDEX([1]SUELDOS!$B$3:$O$294,MATCH('APUS2 (1001 - 1053)'!A3091,[1]SUELDOS!$B$3:$B$294,0),11)</f>
        <v>546110012</v>
      </c>
      <c r="M3091" s="82" t="str">
        <f>INDEX([1]SUELDOS!$B$3:$O$294,MATCH('APUS2 (1001 - 1053)'!A3091,[1]SUELDOS!$B$3:$B$294,0),12)</f>
        <v>NP</v>
      </c>
      <c r="N3091" s="121">
        <f>INDEX([1]SUELDOS!$B$3:$O$294,MATCH('APUS2 (1001 - 1053)'!A3091,[1]SUELDOS!$B$3:$B$294,0),13)</f>
        <v>0</v>
      </c>
      <c r="O3091" s="85">
        <f>INDEX([1]SUELDOS!$B$3:$O$294,MATCH('APUS2 (1001 - 1053)'!A3091,[1]SUELDOS!$B$3:$B$294,0),14)</f>
        <v>0</v>
      </c>
      <c r="P3091" s="7">
        <f t="shared" si="484"/>
        <v>3157</v>
      </c>
      <c r="Q3091" s="8"/>
    </row>
    <row r="3092" spans="1:17" s="9" customFormat="1" ht="16.5" customHeight="1" thickTop="1" thickBot="1" x14ac:dyDescent="0.3">
      <c r="A3092" s="1" t="s">
        <v>67</v>
      </c>
      <c r="B3092" s="75" t="str">
        <f>INDEX([1]SUELDOS!$B$3:$O$294,MATCH('APUS2 (1001 - 1053)'!A3092,[1]SUELDOS!$B$3:$B$294,0),2)</f>
        <v>MAESTRO MAYOR EN EJECUCION DE OBRAS CIVILES</v>
      </c>
      <c r="C3092" s="76"/>
      <c r="D3092" s="77"/>
      <c r="E3092" s="79">
        <v>1</v>
      </c>
      <c r="F3092" s="79">
        <f>INDEX([1]SUELDOS!$B$3:$O$294,MATCH('APUS2 (1001 - 1053)'!A3092,[1]SUELDOS!$B$3:$B$294,0),10)</f>
        <v>4.75</v>
      </c>
      <c r="G3092" s="79">
        <f t="shared" si="490"/>
        <v>4.75</v>
      </c>
      <c r="H3092" s="80">
        <f>I3070</f>
        <v>1</v>
      </c>
      <c r="I3092" s="81">
        <f t="shared" si="491"/>
        <v>4.75</v>
      </c>
      <c r="J3092" s="64"/>
      <c r="K3092" s="70">
        <f t="shared" si="492"/>
        <v>0.11095927210717495</v>
      </c>
      <c r="L3092" s="82">
        <f>INDEX([1]SUELDOS!$B$3:$O$294,MATCH('APUS2 (1001 - 1053)'!A3092,[1]SUELDOS!$B$3:$B$294,0),11)</f>
        <v>541210012</v>
      </c>
      <c r="M3092" s="82" t="str">
        <f>INDEX([1]SUELDOS!$B$3:$O$294,MATCH('APUS2 (1001 - 1053)'!A3092,[1]SUELDOS!$B$3:$B$294,0),12)</f>
        <v>NP</v>
      </c>
      <c r="N3092" s="121">
        <f>INDEX([1]SUELDOS!$B$3:$O$294,MATCH('APUS2 (1001 - 1053)'!A3092,[1]SUELDOS!$B$3:$B$294,0),13)</f>
        <v>0</v>
      </c>
      <c r="O3092" s="85">
        <f>INDEX([1]SUELDOS!$B$3:$O$294,MATCH('APUS2 (1001 - 1053)'!A3092,[1]SUELDOS!$B$3:$B$294,0),14)</f>
        <v>0</v>
      </c>
      <c r="P3092" s="7">
        <f t="shared" si="484"/>
        <v>3158</v>
      </c>
      <c r="Q3092" s="8"/>
    </row>
    <row r="3093" spans="1:17" s="9" customFormat="1" ht="16.5" customHeight="1" thickTop="1" thickBot="1" x14ac:dyDescent="0.3">
      <c r="A3093" s="1" t="s">
        <v>68</v>
      </c>
      <c r="B3093" s="75" t="str">
        <f>INDEX([1]SUELDOS!$B$3:$O$294,MATCH('APUS2 (1001 - 1053)'!A3093,[1]SUELDOS!$B$3:$B$294,0),2)</f>
        <v>TUBERO (EN CONSTRUCCION)</v>
      </c>
      <c r="C3093" s="76"/>
      <c r="D3093" s="77"/>
      <c r="E3093" s="79">
        <v>1</v>
      </c>
      <c r="F3093" s="79">
        <f>INDEX([1]SUELDOS!$B$3:$O$294,MATCH('APUS2 (1001 - 1053)'!A3093,[1]SUELDOS!$B$3:$B$294,0),10)</f>
        <v>4.28</v>
      </c>
      <c r="G3093" s="79">
        <f t="shared" si="490"/>
        <v>4.28</v>
      </c>
      <c r="H3093" s="80">
        <f>I3070</f>
        <v>1</v>
      </c>
      <c r="I3093" s="81">
        <f t="shared" si="491"/>
        <v>4.28</v>
      </c>
      <c r="J3093" s="64"/>
      <c r="K3093" s="70">
        <f t="shared" si="492"/>
        <v>9.9980144130254495E-2</v>
      </c>
      <c r="L3093" s="82" t="str">
        <f>INDEX([1]SUELDOS!$B$3:$O$294,MATCH('APUS2 (1001 - 1053)'!A3093,[1]SUELDOS!$B$3:$B$294,0),11)</f>
        <v>851230012</v>
      </c>
      <c r="M3093" s="82" t="str">
        <f>INDEX([1]SUELDOS!$B$3:$O$294,MATCH('APUS2 (1001 - 1053)'!A3093,[1]SUELDOS!$B$3:$B$294,0),12)</f>
        <v>NP</v>
      </c>
      <c r="N3093" s="121">
        <f>INDEX([1]SUELDOS!$B$3:$O$294,MATCH('APUS2 (1001 - 1053)'!A3093,[1]SUELDOS!$B$3:$B$294,0),13)</f>
        <v>0</v>
      </c>
      <c r="O3093" s="85">
        <f>INDEX([1]SUELDOS!$B$3:$O$294,MATCH('APUS2 (1001 - 1053)'!A3093,[1]SUELDOS!$B$3:$B$294,0),14)</f>
        <v>0</v>
      </c>
      <c r="P3093" s="7">
        <f t="shared" si="484"/>
        <v>3159</v>
      </c>
      <c r="Q3093" s="8"/>
    </row>
    <row r="3094" spans="1:17" s="9" customFormat="1" ht="16.5" thickTop="1" thickBot="1" x14ac:dyDescent="0.3">
      <c r="A3094" s="1"/>
      <c r="B3094" s="75"/>
      <c r="C3094" s="76"/>
      <c r="D3094" s="77"/>
      <c r="E3094" s="79"/>
      <c r="F3094" s="79"/>
      <c r="G3094" s="79"/>
      <c r="H3094" s="80"/>
      <c r="I3094" s="81"/>
      <c r="J3094" s="64"/>
      <c r="K3094" s="70"/>
      <c r="L3094" s="82"/>
      <c r="M3094" s="82"/>
      <c r="N3094" s="121"/>
      <c r="O3094" s="85"/>
      <c r="P3094" s="7">
        <f t="shared" si="484"/>
        <v>3160</v>
      </c>
      <c r="Q3094" s="8"/>
    </row>
    <row r="3095" spans="1:17" s="9" customFormat="1" ht="16.5" thickTop="1" thickBot="1" x14ac:dyDescent="0.3">
      <c r="A3095" s="1"/>
      <c r="B3095" s="75"/>
      <c r="C3095" s="76"/>
      <c r="D3095" s="77"/>
      <c r="E3095" s="79"/>
      <c r="F3095" s="79"/>
      <c r="G3095" s="79"/>
      <c r="H3095" s="80"/>
      <c r="I3095" s="81"/>
      <c r="J3095" s="64"/>
      <c r="K3095" s="70"/>
      <c r="L3095" s="82"/>
      <c r="M3095" s="82"/>
      <c r="N3095" s="121"/>
      <c r="O3095" s="85"/>
      <c r="P3095" s="7">
        <f t="shared" si="484"/>
        <v>3161</v>
      </c>
      <c r="Q3095" s="8"/>
    </row>
    <row r="3096" spans="1:17" s="9" customFormat="1" ht="16.5" thickTop="1" thickBot="1" x14ac:dyDescent="0.3">
      <c r="A3096" s="1"/>
      <c r="B3096" s="75"/>
      <c r="C3096" s="76"/>
      <c r="D3096" s="77"/>
      <c r="E3096" s="78"/>
      <c r="F3096" s="79"/>
      <c r="G3096" s="79"/>
      <c r="H3096" s="80"/>
      <c r="I3096" s="81"/>
      <c r="J3096" s="64"/>
      <c r="K3096" s="70"/>
      <c r="L3096" s="82"/>
      <c r="M3096" s="82"/>
      <c r="N3096" s="121"/>
      <c r="O3096" s="85"/>
      <c r="P3096" s="7">
        <f t="shared" ref="P3096:P3145" si="494">+P3095+1</f>
        <v>3162</v>
      </c>
      <c r="Q3096" s="8"/>
    </row>
    <row r="3097" spans="1:17" s="9" customFormat="1" ht="16.5" thickTop="1" thickBot="1" x14ac:dyDescent="0.3">
      <c r="A3097" s="1"/>
      <c r="B3097" s="75"/>
      <c r="C3097" s="76"/>
      <c r="D3097" s="77"/>
      <c r="E3097" s="78"/>
      <c r="F3097" s="79"/>
      <c r="G3097" s="79"/>
      <c r="H3097" s="80"/>
      <c r="I3097" s="81"/>
      <c r="J3097" s="64"/>
      <c r="K3097" s="87"/>
      <c r="L3097" s="82"/>
      <c r="M3097" s="82"/>
      <c r="N3097" s="121"/>
      <c r="O3097" s="85"/>
      <c r="P3097" s="7">
        <f t="shared" si="494"/>
        <v>3163</v>
      </c>
      <c r="Q3097" s="8"/>
    </row>
    <row r="3098" spans="1:17" s="9" customFormat="1" ht="16.5" thickTop="1" thickBot="1" x14ac:dyDescent="0.3">
      <c r="A3098" s="1"/>
      <c r="B3098" s="75"/>
      <c r="C3098" s="76"/>
      <c r="D3098" s="77"/>
      <c r="E3098" s="78"/>
      <c r="F3098" s="79"/>
      <c r="G3098" s="79"/>
      <c r="H3098" s="80"/>
      <c r="I3098" s="81"/>
      <c r="J3098" s="64"/>
      <c r="K3098" s="87"/>
      <c r="L3098" s="82"/>
      <c r="M3098" s="82"/>
      <c r="N3098" s="121"/>
      <c r="O3098" s="85"/>
      <c r="P3098" s="7">
        <f t="shared" si="494"/>
        <v>3164</v>
      </c>
      <c r="Q3098" s="8"/>
    </row>
    <row r="3099" spans="1:17" s="9" customFormat="1" ht="16.5" thickTop="1" thickBot="1" x14ac:dyDescent="0.3">
      <c r="A3099" s="1"/>
      <c r="B3099" s="75"/>
      <c r="C3099" s="76"/>
      <c r="D3099" s="77"/>
      <c r="E3099" s="78"/>
      <c r="F3099" s="79"/>
      <c r="G3099" s="79"/>
      <c r="H3099" s="80"/>
      <c r="I3099" s="81"/>
      <c r="J3099" s="64"/>
      <c r="K3099" s="87"/>
      <c r="L3099" s="82"/>
      <c r="M3099" s="82"/>
      <c r="N3099" s="121"/>
      <c r="O3099" s="85"/>
      <c r="P3099" s="7">
        <f t="shared" si="494"/>
        <v>3165</v>
      </c>
      <c r="Q3099" s="8"/>
    </row>
    <row r="3100" spans="1:17" s="9" customFormat="1" ht="16.5" thickTop="1" thickBot="1" x14ac:dyDescent="0.3">
      <c r="A3100" s="1"/>
      <c r="B3100" s="75"/>
      <c r="C3100" s="76"/>
      <c r="D3100" s="77"/>
      <c r="E3100" s="78"/>
      <c r="F3100" s="79"/>
      <c r="G3100" s="79"/>
      <c r="H3100" s="80"/>
      <c r="I3100" s="81"/>
      <c r="J3100" s="64"/>
      <c r="K3100" s="87"/>
      <c r="L3100" s="82"/>
      <c r="M3100" s="82"/>
      <c r="N3100" s="121"/>
      <c r="O3100" s="85"/>
      <c r="P3100" s="7">
        <f t="shared" si="494"/>
        <v>3166</v>
      </c>
      <c r="Q3100" s="8"/>
    </row>
    <row r="3101" spans="1:17" s="9" customFormat="1" ht="16.5" thickTop="1" thickBot="1" x14ac:dyDescent="0.3">
      <c r="A3101" s="1"/>
      <c r="B3101" s="75"/>
      <c r="C3101" s="76"/>
      <c r="D3101" s="77"/>
      <c r="E3101" s="78"/>
      <c r="F3101" s="79"/>
      <c r="G3101" s="79"/>
      <c r="H3101" s="80"/>
      <c r="I3101" s="81"/>
      <c r="J3101" s="64"/>
      <c r="K3101" s="87"/>
      <c r="L3101" s="82"/>
      <c r="M3101" s="82"/>
      <c r="N3101" s="121"/>
      <c r="O3101" s="85"/>
      <c r="P3101" s="7">
        <f t="shared" si="494"/>
        <v>3167</v>
      </c>
      <c r="Q3101" s="8"/>
    </row>
    <row r="3102" spans="1:17" s="9" customFormat="1" ht="16.5" thickTop="1" thickBot="1" x14ac:dyDescent="0.3">
      <c r="A3102" s="1"/>
      <c r="B3102" s="122" t="s">
        <v>26</v>
      </c>
      <c r="C3102" s="123"/>
      <c r="D3102" s="124"/>
      <c r="E3102" s="91" t="s">
        <v>26</v>
      </c>
      <c r="F3102" s="125" t="s">
        <v>26</v>
      </c>
      <c r="G3102" s="126" t="s">
        <v>26</v>
      </c>
      <c r="H3102" s="94" t="s">
        <v>26</v>
      </c>
      <c r="I3102" s="127" t="s">
        <v>26</v>
      </c>
      <c r="J3102" s="64"/>
      <c r="K3102" s="96" t="s">
        <v>26</v>
      </c>
      <c r="L3102" s="97" t="s">
        <v>26</v>
      </c>
      <c r="M3102" s="98" t="s">
        <v>26</v>
      </c>
      <c r="N3102" s="99" t="s">
        <v>26</v>
      </c>
      <c r="O3102" s="100" t="s">
        <v>26</v>
      </c>
      <c r="P3102" s="7">
        <f t="shared" si="494"/>
        <v>3168</v>
      </c>
      <c r="Q3102" s="8"/>
    </row>
    <row r="3103" spans="1:17" s="9" customFormat="1" ht="16.5" thickTop="1" thickBot="1" x14ac:dyDescent="0.3">
      <c r="A3103" s="1"/>
      <c r="B3103" s="101"/>
      <c r="C3103" s="101"/>
      <c r="D3103" s="101"/>
      <c r="E3103" s="101"/>
      <c r="F3103" s="101"/>
      <c r="G3103" s="101"/>
      <c r="H3103" s="128" t="s">
        <v>39</v>
      </c>
      <c r="I3103" s="103">
        <f>SUM(I3090:I3102)</f>
        <v>21.770000000000003</v>
      </c>
      <c r="J3103" s="104"/>
      <c r="K3103" s="105">
        <f>SUM(K3090:K3102)</f>
        <v>0.50854386395225237</v>
      </c>
      <c r="L3103" s="106"/>
      <c r="M3103" s="107"/>
      <c r="N3103" s="108"/>
      <c r="O3103" s="105">
        <f>SUM(O3090:O3102)</f>
        <v>0</v>
      </c>
      <c r="P3103" s="7">
        <f t="shared" si="494"/>
        <v>3169</v>
      </c>
      <c r="Q3103" s="8"/>
    </row>
    <row r="3104" spans="1:17" s="9" customFormat="1" ht="16.5" customHeight="1" thickTop="1" thickBot="1" x14ac:dyDescent="0.3">
      <c r="A3104" s="1"/>
      <c r="B3104" s="58" t="s">
        <v>40</v>
      </c>
      <c r="C3104" s="109"/>
      <c r="D3104" s="109"/>
      <c r="E3104" s="109"/>
      <c r="F3104" s="109"/>
      <c r="G3104" s="109"/>
      <c r="H3104" s="110"/>
      <c r="I3104" s="111"/>
      <c r="J3104" s="60"/>
      <c r="K3104" s="61" t="s">
        <v>14</v>
      </c>
      <c r="L3104" s="61" t="s">
        <v>15</v>
      </c>
      <c r="M3104" s="61" t="s">
        <v>16</v>
      </c>
      <c r="N3104" s="61" t="s">
        <v>17</v>
      </c>
      <c r="O3104" s="61" t="s">
        <v>18</v>
      </c>
      <c r="P3104" s="7">
        <f t="shared" si="494"/>
        <v>3170</v>
      </c>
      <c r="Q3104" s="8"/>
    </row>
    <row r="3105" spans="1:17" s="9" customFormat="1" ht="22.5" thickTop="1" thickBot="1" x14ac:dyDescent="0.3">
      <c r="A3105" s="1"/>
      <c r="B3105" s="112" t="s">
        <v>41</v>
      </c>
      <c r="C3105" s="113"/>
      <c r="D3105" s="113"/>
      <c r="E3105" s="114"/>
      <c r="F3105" s="63" t="s">
        <v>42</v>
      </c>
      <c r="G3105" s="63" t="s">
        <v>20</v>
      </c>
      <c r="H3105" s="63" t="s">
        <v>34</v>
      </c>
      <c r="I3105" s="63" t="s">
        <v>24</v>
      </c>
      <c r="J3105" s="28"/>
      <c r="K3105" s="61"/>
      <c r="L3105" s="61"/>
      <c r="M3105" s="61"/>
      <c r="N3105" s="61"/>
      <c r="O3105" s="61"/>
      <c r="P3105" s="7">
        <f t="shared" si="494"/>
        <v>3171</v>
      </c>
      <c r="Q3105" s="8"/>
    </row>
    <row r="3106" spans="1:17" s="9" customFormat="1" ht="15.75" customHeight="1" thickTop="1" x14ac:dyDescent="0.25">
      <c r="A3106" s="1" t="s">
        <v>69</v>
      </c>
      <c r="B3106" s="129" t="str">
        <f>INDEX('[1]MATERIAL-TRANSPORTE'!$A$3:$K$1016,MATCH('APUS2 (1001 - 1053)'!A3106,'[1]MATERIAL-TRANSPORTE'!$A$3:$A$1016,0),2)</f>
        <v>TUBO 50mm PVC PESADO x 3.00m</v>
      </c>
      <c r="C3106" s="130"/>
      <c r="D3106" s="130"/>
      <c r="E3106" s="131"/>
      <c r="F3106" s="132" t="str">
        <f>INDEX('[1]MATERIAL-TRANSPORTE'!$A$3:$K$1016,MATCH('APUS2 (1001 - 1053)'!A3106,'[1]MATERIAL-TRANSPORTE'!$A$3:$A$1016,0),6)</f>
        <v>u</v>
      </c>
      <c r="G3106" s="80">
        <v>1.33</v>
      </c>
      <c r="H3106" s="80">
        <f>INDEX('[1]MATERIAL-TRANSPORTE'!$A$3:$K$1016,MATCH('APUS2 (1001 - 1053)'!A3106,'[1]MATERIAL-TRANSPORTE'!$A$3:$A$1016,0),7)</f>
        <v>15</v>
      </c>
      <c r="I3106" s="81">
        <f t="shared" ref="I3106" si="495">G3106*H3106</f>
        <v>19.950000000000003</v>
      </c>
      <c r="J3106" s="64"/>
      <c r="K3106" s="70">
        <f>((I3106*100%)/$I$3139)</f>
        <v>0.46602894285013485</v>
      </c>
      <c r="L3106" s="82" t="str">
        <f>INDEX('[1]MATERIAL-TRANSPORTE'!$A$3:$K$1016,MATCH('APUS2 (1001 - 1053)'!A3106,'[1]MATERIAL-TRANSPORTE'!$A$3:$A$1016,0),8)</f>
        <v>363201021</v>
      </c>
      <c r="M3106" s="83" t="str">
        <f>INDEX('[1]MATERIAL-TRANSPORTE'!$A$3:$K$1016,MATCH('APUS2 (1001 - 1053)'!A3106,'[1]MATERIAL-TRANSPORTE'!$A$3:$A$1016,0),9)</f>
        <v>NP</v>
      </c>
      <c r="N3106" s="84">
        <f>INDEX('[1]MATERIAL-TRANSPORTE'!$A$3:$K$1016,MATCH('APUS2 (1001 - 1053)'!A3106,'[1]MATERIAL-TRANSPORTE'!$A$3:$A$1016,0),10)</f>
        <v>0</v>
      </c>
      <c r="O3106" s="85">
        <f>INDEX('[1]MATERIAL-TRANSPORTE'!$A$3:$K$1016,MATCH('APUS2 (1001 - 1053)'!A3106,'[1]MATERIAL-TRANSPORTE'!$A$3:$A$1016,0),11)</f>
        <v>0</v>
      </c>
      <c r="P3106" s="7">
        <f t="shared" si="494"/>
        <v>3172</v>
      </c>
      <c r="Q3106" s="8">
        <f t="shared" ref="Q3106" si="496">+Q3090</f>
        <v>3139</v>
      </c>
    </row>
    <row r="3107" spans="1:17" s="9" customFormat="1" x14ac:dyDescent="0.25">
      <c r="A3107" s="1"/>
      <c r="B3107" s="129"/>
      <c r="C3107" s="130"/>
      <c r="D3107" s="130"/>
      <c r="E3107" s="131"/>
      <c r="F3107" s="132"/>
      <c r="G3107" s="80"/>
      <c r="H3107" s="80"/>
      <c r="I3107" s="81"/>
      <c r="J3107" s="64"/>
      <c r="K3107" s="87"/>
      <c r="L3107" s="82"/>
      <c r="M3107" s="83"/>
      <c r="N3107" s="84"/>
      <c r="O3107" s="85"/>
      <c r="P3107" s="7">
        <f t="shared" si="494"/>
        <v>3173</v>
      </c>
      <c r="Q3107" s="8"/>
    </row>
    <row r="3108" spans="1:17" s="9" customFormat="1" x14ac:dyDescent="0.25">
      <c r="A3108" s="1"/>
      <c r="B3108" s="129"/>
      <c r="C3108" s="130"/>
      <c r="D3108" s="130"/>
      <c r="E3108" s="131"/>
      <c r="F3108" s="132"/>
      <c r="G3108" s="80"/>
      <c r="H3108" s="80"/>
      <c r="I3108" s="81"/>
      <c r="J3108" s="64"/>
      <c r="K3108" s="87"/>
      <c r="L3108" s="82"/>
      <c r="M3108" s="83"/>
      <c r="N3108" s="84"/>
      <c r="O3108" s="85"/>
      <c r="P3108" s="7">
        <f t="shared" si="494"/>
        <v>3174</v>
      </c>
      <c r="Q3108" s="8"/>
    </row>
    <row r="3109" spans="1:17" s="9" customFormat="1" x14ac:dyDescent="0.25">
      <c r="A3109" s="1"/>
      <c r="B3109" s="129"/>
      <c r="C3109" s="130"/>
      <c r="D3109" s="130"/>
      <c r="E3109" s="131"/>
      <c r="F3109" s="132"/>
      <c r="G3109" s="80"/>
      <c r="H3109" s="80"/>
      <c r="I3109" s="81"/>
      <c r="J3109" s="64"/>
      <c r="K3109" s="87"/>
      <c r="L3109" s="82"/>
      <c r="M3109" s="83"/>
      <c r="N3109" s="84"/>
      <c r="O3109" s="85"/>
      <c r="P3109" s="7">
        <f t="shared" si="494"/>
        <v>3175</v>
      </c>
      <c r="Q3109" s="8"/>
    </row>
    <row r="3110" spans="1:17" s="9" customFormat="1" x14ac:dyDescent="0.25">
      <c r="A3110" s="1"/>
      <c r="B3110" s="129"/>
      <c r="C3110" s="130"/>
      <c r="D3110" s="130"/>
      <c r="E3110" s="131"/>
      <c r="F3110" s="132"/>
      <c r="G3110" s="80"/>
      <c r="H3110" s="80"/>
      <c r="I3110" s="81"/>
      <c r="J3110" s="64"/>
      <c r="K3110" s="87"/>
      <c r="L3110" s="82"/>
      <c r="M3110" s="83"/>
      <c r="N3110" s="84"/>
      <c r="O3110" s="85"/>
      <c r="P3110" s="7">
        <f t="shared" si="494"/>
        <v>3176</v>
      </c>
      <c r="Q3110" s="8"/>
    </row>
    <row r="3111" spans="1:17" s="9" customFormat="1" x14ac:dyDescent="0.25">
      <c r="A3111" s="1"/>
      <c r="B3111" s="129"/>
      <c r="C3111" s="130"/>
      <c r="D3111" s="130"/>
      <c r="E3111" s="131"/>
      <c r="F3111" s="132"/>
      <c r="G3111" s="80"/>
      <c r="H3111" s="80"/>
      <c r="I3111" s="81"/>
      <c r="J3111" s="64"/>
      <c r="K3111" s="87"/>
      <c r="L3111" s="82"/>
      <c r="M3111" s="83"/>
      <c r="N3111" s="84"/>
      <c r="O3111" s="85"/>
      <c r="P3111" s="7">
        <f t="shared" si="494"/>
        <v>3177</v>
      </c>
      <c r="Q3111" s="8"/>
    </row>
    <row r="3112" spans="1:17" s="9" customFormat="1" x14ac:dyDescent="0.25">
      <c r="A3112" s="1"/>
      <c r="B3112" s="129"/>
      <c r="C3112" s="130"/>
      <c r="D3112" s="130"/>
      <c r="E3112" s="131"/>
      <c r="F3112" s="132"/>
      <c r="G3112" s="80"/>
      <c r="H3112" s="80"/>
      <c r="I3112" s="81"/>
      <c r="J3112" s="64"/>
      <c r="K3112" s="87"/>
      <c r="L3112" s="82"/>
      <c r="M3112" s="83"/>
      <c r="N3112" s="84"/>
      <c r="O3112" s="85"/>
      <c r="P3112" s="7">
        <f t="shared" si="494"/>
        <v>3178</v>
      </c>
      <c r="Q3112" s="8"/>
    </row>
    <row r="3113" spans="1:17" s="9" customFormat="1" x14ac:dyDescent="0.25">
      <c r="A3113" s="1"/>
      <c r="B3113" s="129"/>
      <c r="C3113" s="130"/>
      <c r="D3113" s="130"/>
      <c r="E3113" s="131"/>
      <c r="F3113" s="132"/>
      <c r="G3113" s="80"/>
      <c r="H3113" s="80"/>
      <c r="I3113" s="81"/>
      <c r="J3113" s="64"/>
      <c r="K3113" s="87"/>
      <c r="L3113" s="82"/>
      <c r="M3113" s="83"/>
      <c r="N3113" s="84"/>
      <c r="O3113" s="85"/>
      <c r="P3113" s="7">
        <f t="shared" si="494"/>
        <v>3179</v>
      </c>
      <c r="Q3113" s="8"/>
    </row>
    <row r="3114" spans="1:17" s="9" customFormat="1" x14ac:dyDescent="0.25">
      <c r="A3114" s="1"/>
      <c r="B3114" s="129"/>
      <c r="C3114" s="130"/>
      <c r="D3114" s="130"/>
      <c r="E3114" s="131"/>
      <c r="F3114" s="132"/>
      <c r="G3114" s="80"/>
      <c r="H3114" s="80"/>
      <c r="I3114" s="81"/>
      <c r="J3114" s="64"/>
      <c r="K3114" s="87"/>
      <c r="L3114" s="82"/>
      <c r="M3114" s="83"/>
      <c r="N3114" s="84"/>
      <c r="O3114" s="85"/>
      <c r="P3114" s="7">
        <f t="shared" si="494"/>
        <v>3180</v>
      </c>
      <c r="Q3114" s="8"/>
    </row>
    <row r="3115" spans="1:17" s="9" customFormat="1" x14ac:dyDescent="0.25">
      <c r="A3115" s="1"/>
      <c r="B3115" s="129"/>
      <c r="C3115" s="130"/>
      <c r="D3115" s="130"/>
      <c r="E3115" s="131"/>
      <c r="F3115" s="132"/>
      <c r="G3115" s="80"/>
      <c r="H3115" s="80"/>
      <c r="I3115" s="81"/>
      <c r="J3115" s="64"/>
      <c r="K3115" s="87"/>
      <c r="L3115" s="82"/>
      <c r="M3115" s="83"/>
      <c r="N3115" s="84"/>
      <c r="O3115" s="85"/>
      <c r="P3115" s="7">
        <f t="shared" si="494"/>
        <v>3181</v>
      </c>
      <c r="Q3115" s="8"/>
    </row>
    <row r="3116" spans="1:17" s="9" customFormat="1" x14ac:dyDescent="0.25">
      <c r="A3116" s="1"/>
      <c r="B3116" s="129"/>
      <c r="C3116" s="130"/>
      <c r="D3116" s="130"/>
      <c r="E3116" s="131"/>
      <c r="F3116" s="132"/>
      <c r="G3116" s="80"/>
      <c r="H3116" s="80"/>
      <c r="I3116" s="81"/>
      <c r="J3116" s="64"/>
      <c r="K3116" s="87"/>
      <c r="L3116" s="82"/>
      <c r="M3116" s="83"/>
      <c r="N3116" s="84"/>
      <c r="O3116" s="85"/>
      <c r="P3116" s="7">
        <f t="shared" si="494"/>
        <v>3182</v>
      </c>
      <c r="Q3116" s="8"/>
    </row>
    <row r="3117" spans="1:17" s="9" customFormat="1" x14ac:dyDescent="0.25">
      <c r="A3117" s="1"/>
      <c r="B3117" s="129"/>
      <c r="C3117" s="130"/>
      <c r="D3117" s="130"/>
      <c r="E3117" s="131"/>
      <c r="F3117" s="132"/>
      <c r="G3117" s="80"/>
      <c r="H3117" s="80"/>
      <c r="I3117" s="81"/>
      <c r="J3117" s="64"/>
      <c r="K3117" s="87"/>
      <c r="L3117" s="82"/>
      <c r="M3117" s="83"/>
      <c r="N3117" s="84"/>
      <c r="O3117" s="85"/>
      <c r="P3117" s="7">
        <f t="shared" si="494"/>
        <v>3183</v>
      </c>
      <c r="Q3117" s="8"/>
    </row>
    <row r="3118" spans="1:17" s="9" customFormat="1" x14ac:dyDescent="0.25">
      <c r="A3118" s="1"/>
      <c r="B3118" s="129"/>
      <c r="C3118" s="130"/>
      <c r="D3118" s="130"/>
      <c r="E3118" s="131"/>
      <c r="F3118" s="132"/>
      <c r="G3118" s="80"/>
      <c r="H3118" s="80"/>
      <c r="I3118" s="81"/>
      <c r="J3118" s="64"/>
      <c r="K3118" s="87"/>
      <c r="L3118" s="82"/>
      <c r="M3118" s="83"/>
      <c r="N3118" s="84"/>
      <c r="O3118" s="85"/>
      <c r="P3118" s="7">
        <f t="shared" si="494"/>
        <v>3184</v>
      </c>
      <c r="Q3118" s="8"/>
    </row>
    <row r="3119" spans="1:17" s="9" customFormat="1" x14ac:dyDescent="0.25">
      <c r="A3119" s="1"/>
      <c r="B3119" s="129"/>
      <c r="C3119" s="130"/>
      <c r="D3119" s="130"/>
      <c r="E3119" s="131"/>
      <c r="F3119" s="132"/>
      <c r="G3119" s="80"/>
      <c r="H3119" s="80"/>
      <c r="I3119" s="81"/>
      <c r="J3119" s="64"/>
      <c r="K3119" s="87"/>
      <c r="L3119" s="82"/>
      <c r="M3119" s="83"/>
      <c r="N3119" s="84"/>
      <c r="O3119" s="85"/>
      <c r="P3119" s="7">
        <f t="shared" si="494"/>
        <v>3185</v>
      </c>
      <c r="Q3119" s="8"/>
    </row>
    <row r="3120" spans="1:17" s="9" customFormat="1" x14ac:dyDescent="0.25">
      <c r="A3120" s="1"/>
      <c r="B3120" s="129"/>
      <c r="C3120" s="130"/>
      <c r="D3120" s="130"/>
      <c r="E3120" s="131"/>
      <c r="F3120" s="132"/>
      <c r="G3120" s="80"/>
      <c r="H3120" s="80"/>
      <c r="I3120" s="81"/>
      <c r="J3120" s="64"/>
      <c r="K3120" s="87"/>
      <c r="L3120" s="82"/>
      <c r="M3120" s="83"/>
      <c r="N3120" s="84"/>
      <c r="O3120" s="85"/>
      <c r="P3120" s="7">
        <f t="shared" si="494"/>
        <v>3186</v>
      </c>
      <c r="Q3120" s="8"/>
    </row>
    <row r="3121" spans="1:17" s="9" customFormat="1" x14ac:dyDescent="0.25">
      <c r="A3121" s="1"/>
      <c r="B3121" s="129"/>
      <c r="C3121" s="130"/>
      <c r="D3121" s="130"/>
      <c r="E3121" s="131"/>
      <c r="F3121" s="132"/>
      <c r="G3121" s="80"/>
      <c r="H3121" s="80"/>
      <c r="I3121" s="81"/>
      <c r="J3121" s="64"/>
      <c r="K3121" s="87"/>
      <c r="L3121" s="82"/>
      <c r="M3121" s="83"/>
      <c r="N3121" s="84"/>
      <c r="O3121" s="85"/>
      <c r="P3121" s="7">
        <f t="shared" si="494"/>
        <v>3187</v>
      </c>
      <c r="Q3121" s="8"/>
    </row>
    <row r="3122" spans="1:17" s="9" customFormat="1" x14ac:dyDescent="0.25">
      <c r="A3122" s="1"/>
      <c r="B3122" s="129"/>
      <c r="C3122" s="130"/>
      <c r="D3122" s="130"/>
      <c r="E3122" s="131"/>
      <c r="F3122" s="132"/>
      <c r="G3122" s="80"/>
      <c r="H3122" s="80"/>
      <c r="I3122" s="81"/>
      <c r="J3122" s="64"/>
      <c r="K3122" s="87"/>
      <c r="L3122" s="82"/>
      <c r="M3122" s="83"/>
      <c r="N3122" s="84"/>
      <c r="O3122" s="85"/>
      <c r="P3122" s="7">
        <f t="shared" si="494"/>
        <v>3188</v>
      </c>
      <c r="Q3122" s="8"/>
    </row>
    <row r="3123" spans="1:17" s="9" customFormat="1" x14ac:dyDescent="0.25">
      <c r="A3123" s="1"/>
      <c r="B3123" s="129" t="s">
        <v>26</v>
      </c>
      <c r="C3123" s="130"/>
      <c r="D3123" s="130"/>
      <c r="E3123" s="131"/>
      <c r="F3123" s="132" t="s">
        <v>26</v>
      </c>
      <c r="G3123" s="80" t="s">
        <v>26</v>
      </c>
      <c r="H3123" s="80" t="s">
        <v>26</v>
      </c>
      <c r="I3123" s="81" t="s">
        <v>26</v>
      </c>
      <c r="J3123" s="64"/>
      <c r="K3123" s="87" t="s">
        <v>26</v>
      </c>
      <c r="L3123" s="82" t="s">
        <v>26</v>
      </c>
      <c r="M3123" s="83" t="s">
        <v>26</v>
      </c>
      <c r="N3123" s="84" t="s">
        <v>26</v>
      </c>
      <c r="O3123" s="85" t="s">
        <v>26</v>
      </c>
      <c r="P3123" s="7">
        <f t="shared" si="494"/>
        <v>3189</v>
      </c>
      <c r="Q3123" s="8"/>
    </row>
    <row r="3124" spans="1:17" s="9" customFormat="1" x14ac:dyDescent="0.25">
      <c r="A3124" s="1"/>
      <c r="B3124" s="129" t="s">
        <v>26</v>
      </c>
      <c r="C3124" s="130"/>
      <c r="D3124" s="130"/>
      <c r="E3124" s="131"/>
      <c r="F3124" s="132" t="s">
        <v>26</v>
      </c>
      <c r="G3124" s="80" t="s">
        <v>26</v>
      </c>
      <c r="H3124" s="80" t="s">
        <v>26</v>
      </c>
      <c r="I3124" s="81" t="s">
        <v>26</v>
      </c>
      <c r="J3124" s="64"/>
      <c r="K3124" s="87" t="s">
        <v>26</v>
      </c>
      <c r="L3124" s="82" t="s">
        <v>26</v>
      </c>
      <c r="M3124" s="83" t="s">
        <v>26</v>
      </c>
      <c r="N3124" s="84" t="s">
        <v>26</v>
      </c>
      <c r="O3124" s="85" t="s">
        <v>26</v>
      </c>
      <c r="P3124" s="7">
        <f t="shared" si="494"/>
        <v>3190</v>
      </c>
      <c r="Q3124" s="8"/>
    </row>
    <row r="3125" spans="1:17" s="9" customFormat="1" x14ac:dyDescent="0.25">
      <c r="A3125" s="1"/>
      <c r="B3125" s="129" t="s">
        <v>26</v>
      </c>
      <c r="C3125" s="130"/>
      <c r="D3125" s="130"/>
      <c r="E3125" s="131"/>
      <c r="F3125" s="132" t="s">
        <v>26</v>
      </c>
      <c r="G3125" s="80" t="s">
        <v>26</v>
      </c>
      <c r="H3125" s="80" t="s">
        <v>26</v>
      </c>
      <c r="I3125" s="81" t="s">
        <v>26</v>
      </c>
      <c r="J3125" s="64"/>
      <c r="K3125" s="87" t="s">
        <v>26</v>
      </c>
      <c r="L3125" s="82" t="s">
        <v>26</v>
      </c>
      <c r="M3125" s="83" t="s">
        <v>26</v>
      </c>
      <c r="N3125" s="84" t="s">
        <v>26</v>
      </c>
      <c r="O3125" s="85" t="s">
        <v>26</v>
      </c>
      <c r="P3125" s="7">
        <f t="shared" si="494"/>
        <v>3191</v>
      </c>
      <c r="Q3125" s="8"/>
    </row>
    <row r="3126" spans="1:17" s="9" customFormat="1" x14ac:dyDescent="0.25">
      <c r="A3126" s="1"/>
      <c r="B3126" s="129" t="s">
        <v>26</v>
      </c>
      <c r="C3126" s="130"/>
      <c r="D3126" s="130"/>
      <c r="E3126" s="131"/>
      <c r="F3126" s="132" t="s">
        <v>26</v>
      </c>
      <c r="G3126" s="80" t="s">
        <v>26</v>
      </c>
      <c r="H3126" s="80" t="s">
        <v>26</v>
      </c>
      <c r="I3126" s="81" t="s">
        <v>26</v>
      </c>
      <c r="J3126" s="64"/>
      <c r="K3126" s="87" t="s">
        <v>26</v>
      </c>
      <c r="L3126" s="82" t="s">
        <v>26</v>
      </c>
      <c r="M3126" s="83" t="s">
        <v>26</v>
      </c>
      <c r="N3126" s="84" t="s">
        <v>26</v>
      </c>
      <c r="O3126" s="85" t="s">
        <v>26</v>
      </c>
      <c r="P3126" s="7">
        <f t="shared" si="494"/>
        <v>3192</v>
      </c>
      <c r="Q3126" s="8"/>
    </row>
    <row r="3127" spans="1:17" s="9" customFormat="1" x14ac:dyDescent="0.25">
      <c r="A3127" s="1"/>
      <c r="B3127" s="129" t="s">
        <v>26</v>
      </c>
      <c r="C3127" s="130"/>
      <c r="D3127" s="130"/>
      <c r="E3127" s="131"/>
      <c r="F3127" s="132" t="s">
        <v>26</v>
      </c>
      <c r="G3127" s="80" t="s">
        <v>26</v>
      </c>
      <c r="H3127" s="80" t="s">
        <v>26</v>
      </c>
      <c r="I3127" s="81" t="s">
        <v>26</v>
      </c>
      <c r="J3127" s="64"/>
      <c r="K3127" s="87" t="s">
        <v>26</v>
      </c>
      <c r="L3127" s="82" t="s">
        <v>26</v>
      </c>
      <c r="M3127" s="83" t="s">
        <v>26</v>
      </c>
      <c r="N3127" s="84" t="s">
        <v>26</v>
      </c>
      <c r="O3127" s="85" t="s">
        <v>26</v>
      </c>
      <c r="P3127" s="7">
        <f t="shared" si="494"/>
        <v>3193</v>
      </c>
      <c r="Q3127" s="8"/>
    </row>
    <row r="3128" spans="1:17" s="9" customFormat="1" x14ac:dyDescent="0.25">
      <c r="A3128" s="1"/>
      <c r="B3128" s="129" t="s">
        <v>26</v>
      </c>
      <c r="C3128" s="130"/>
      <c r="D3128" s="130"/>
      <c r="E3128" s="131"/>
      <c r="F3128" s="132" t="s">
        <v>26</v>
      </c>
      <c r="G3128" s="80" t="s">
        <v>26</v>
      </c>
      <c r="H3128" s="80" t="s">
        <v>26</v>
      </c>
      <c r="I3128" s="81" t="s">
        <v>26</v>
      </c>
      <c r="J3128" s="64"/>
      <c r="K3128" s="87" t="s">
        <v>26</v>
      </c>
      <c r="L3128" s="82" t="s">
        <v>26</v>
      </c>
      <c r="M3128" s="83" t="s">
        <v>26</v>
      </c>
      <c r="N3128" s="84" t="s">
        <v>26</v>
      </c>
      <c r="O3128" s="85" t="s">
        <v>26</v>
      </c>
      <c r="P3128" s="7">
        <f t="shared" si="494"/>
        <v>3194</v>
      </c>
      <c r="Q3128" s="8"/>
    </row>
    <row r="3129" spans="1:17" s="9" customFormat="1" x14ac:dyDescent="0.25">
      <c r="A3129" s="1"/>
      <c r="B3129" s="129" t="s">
        <v>26</v>
      </c>
      <c r="C3129" s="130"/>
      <c r="D3129" s="130"/>
      <c r="E3129" s="131"/>
      <c r="F3129" s="132" t="s">
        <v>26</v>
      </c>
      <c r="G3129" s="80" t="s">
        <v>26</v>
      </c>
      <c r="H3129" s="80" t="s">
        <v>26</v>
      </c>
      <c r="I3129" s="81" t="s">
        <v>26</v>
      </c>
      <c r="J3129" s="64"/>
      <c r="K3129" s="87" t="s">
        <v>26</v>
      </c>
      <c r="L3129" s="82" t="s">
        <v>26</v>
      </c>
      <c r="M3129" s="83" t="s">
        <v>26</v>
      </c>
      <c r="N3129" s="84" t="s">
        <v>26</v>
      </c>
      <c r="O3129" s="85" t="s">
        <v>26</v>
      </c>
      <c r="P3129" s="7">
        <f t="shared" si="494"/>
        <v>3195</v>
      </c>
      <c r="Q3129" s="8"/>
    </row>
    <row r="3130" spans="1:17" s="9" customFormat="1" x14ac:dyDescent="0.25">
      <c r="A3130" s="1"/>
      <c r="B3130" s="129" t="s">
        <v>26</v>
      </c>
      <c r="C3130" s="130"/>
      <c r="D3130" s="130"/>
      <c r="E3130" s="131"/>
      <c r="F3130" s="132" t="s">
        <v>26</v>
      </c>
      <c r="G3130" s="80" t="s">
        <v>26</v>
      </c>
      <c r="H3130" s="80" t="s">
        <v>26</v>
      </c>
      <c r="I3130" s="81" t="s">
        <v>26</v>
      </c>
      <c r="J3130" s="64"/>
      <c r="K3130" s="87" t="s">
        <v>26</v>
      </c>
      <c r="L3130" s="82" t="s">
        <v>26</v>
      </c>
      <c r="M3130" s="83" t="s">
        <v>26</v>
      </c>
      <c r="N3130" s="84" t="s">
        <v>26</v>
      </c>
      <c r="O3130" s="85" t="s">
        <v>26</v>
      </c>
      <c r="P3130" s="7">
        <f t="shared" si="494"/>
        <v>3196</v>
      </c>
      <c r="Q3130" s="8"/>
    </row>
    <row r="3131" spans="1:17" s="9" customFormat="1" ht="15.75" thickBot="1" x14ac:dyDescent="0.3">
      <c r="A3131" s="1"/>
      <c r="B3131" s="122" t="s">
        <v>26</v>
      </c>
      <c r="C3131" s="123"/>
      <c r="D3131" s="123"/>
      <c r="E3131" s="124"/>
      <c r="F3131" s="133" t="s">
        <v>26</v>
      </c>
      <c r="G3131" s="94" t="s">
        <v>26</v>
      </c>
      <c r="H3131" s="94" t="s">
        <v>26</v>
      </c>
      <c r="I3131" s="95" t="s">
        <v>26</v>
      </c>
      <c r="J3131" s="64"/>
      <c r="K3131" s="96" t="s">
        <v>26</v>
      </c>
      <c r="L3131" s="97" t="s">
        <v>26</v>
      </c>
      <c r="M3131" s="98" t="s">
        <v>26</v>
      </c>
      <c r="N3131" s="99" t="s">
        <v>26</v>
      </c>
      <c r="O3131" s="100" t="s">
        <v>26</v>
      </c>
      <c r="P3131" s="7">
        <f t="shared" si="494"/>
        <v>3197</v>
      </c>
      <c r="Q3131" s="8"/>
    </row>
    <row r="3132" spans="1:17" s="9" customFormat="1" ht="16.5" thickTop="1" thickBot="1" x14ac:dyDescent="0.3">
      <c r="A3132" s="1"/>
      <c r="B3132" s="101"/>
      <c r="C3132" s="101"/>
      <c r="D3132" s="101"/>
      <c r="E3132" s="101"/>
      <c r="F3132" s="101"/>
      <c r="G3132" s="101"/>
      <c r="H3132" s="128" t="s">
        <v>50</v>
      </c>
      <c r="I3132" s="103">
        <f>SUM(I3106:I3131)</f>
        <v>19.950000000000003</v>
      </c>
      <c r="J3132" s="104"/>
      <c r="K3132" s="105">
        <f>SUM(K3106:K3131)</f>
        <v>0.46602894285013485</v>
      </c>
      <c r="L3132" s="106"/>
      <c r="M3132" s="107"/>
      <c r="N3132" s="108"/>
      <c r="O3132" s="105">
        <f>SUM(O3106:O3131)</f>
        <v>0</v>
      </c>
      <c r="P3132" s="7">
        <f t="shared" si="494"/>
        <v>3198</v>
      </c>
      <c r="Q3132" s="8"/>
    </row>
    <row r="3133" spans="1:17" s="9" customFormat="1" ht="16.5" customHeight="1" thickTop="1" thickBot="1" x14ac:dyDescent="0.3">
      <c r="A3133" s="1"/>
      <c r="B3133" s="58" t="s">
        <v>51</v>
      </c>
      <c r="C3133" s="109"/>
      <c r="D3133" s="109"/>
      <c r="E3133" s="109"/>
      <c r="F3133" s="109"/>
      <c r="G3133" s="109"/>
      <c r="H3133" s="110"/>
      <c r="I3133" s="111"/>
      <c r="J3133" s="60"/>
      <c r="K3133" s="134" t="s">
        <v>14</v>
      </c>
      <c r="L3133" s="61" t="s">
        <v>15</v>
      </c>
      <c r="M3133" s="61" t="s">
        <v>16</v>
      </c>
      <c r="N3133" s="61" t="s">
        <v>17</v>
      </c>
      <c r="O3133" s="61" t="s">
        <v>18</v>
      </c>
      <c r="P3133" s="7">
        <f t="shared" si="494"/>
        <v>3199</v>
      </c>
      <c r="Q3133" s="8"/>
    </row>
    <row r="3134" spans="1:17" s="9" customFormat="1" ht="22.5" customHeight="1" thickTop="1" thickBot="1" x14ac:dyDescent="0.3">
      <c r="A3134" s="1"/>
      <c r="B3134" s="112" t="s">
        <v>52</v>
      </c>
      <c r="C3134" s="113"/>
      <c r="D3134" s="113"/>
      <c r="E3134" s="114"/>
      <c r="F3134" s="115" t="s">
        <v>42</v>
      </c>
      <c r="G3134" s="63" t="s">
        <v>20</v>
      </c>
      <c r="H3134" s="63" t="s">
        <v>34</v>
      </c>
      <c r="I3134" s="63" t="s">
        <v>34</v>
      </c>
      <c r="J3134" s="28"/>
      <c r="K3134" s="135"/>
      <c r="L3134" s="61"/>
      <c r="M3134" s="61"/>
      <c r="N3134" s="61"/>
      <c r="O3134" s="61"/>
      <c r="P3134" s="7">
        <f t="shared" si="494"/>
        <v>3200</v>
      </c>
      <c r="Q3134" s="8"/>
    </row>
    <row r="3135" spans="1:17" s="9" customFormat="1" ht="15.75" thickTop="1" x14ac:dyDescent="0.25">
      <c r="A3135" s="1"/>
      <c r="B3135" s="136"/>
      <c r="C3135" s="137"/>
      <c r="D3135" s="137"/>
      <c r="E3135" s="138"/>
      <c r="F3135" s="139"/>
      <c r="G3135" s="69"/>
      <c r="H3135" s="69"/>
      <c r="I3135" s="81"/>
      <c r="J3135" s="64"/>
      <c r="K3135" s="70"/>
      <c r="L3135" s="117"/>
      <c r="M3135" s="118"/>
      <c r="N3135" s="119"/>
      <c r="O3135" s="120"/>
      <c r="P3135" s="7">
        <f t="shared" si="494"/>
        <v>3201</v>
      </c>
      <c r="Q3135" s="8">
        <f t="shared" ref="Q3135" si="497">+Q3106</f>
        <v>3139</v>
      </c>
    </row>
    <row r="3136" spans="1:17" s="9" customFormat="1" ht="15.75" thickBot="1" x14ac:dyDescent="0.3">
      <c r="A3136" s="1"/>
      <c r="B3136" s="140" t="s">
        <v>26</v>
      </c>
      <c r="C3136" s="141"/>
      <c r="D3136" s="141"/>
      <c r="E3136" s="142"/>
      <c r="F3136" s="143">
        <v>0</v>
      </c>
      <c r="G3136" s="144" t="s">
        <v>26</v>
      </c>
      <c r="H3136" s="143">
        <v>0</v>
      </c>
      <c r="I3136" s="143">
        <v>0</v>
      </c>
      <c r="J3136" s="64"/>
      <c r="K3136" s="145" t="s">
        <v>26</v>
      </c>
      <c r="L3136" s="146" t="s">
        <v>26</v>
      </c>
      <c r="M3136" s="147" t="s">
        <v>26</v>
      </c>
      <c r="N3136" s="143">
        <v>0</v>
      </c>
      <c r="O3136" s="143">
        <v>0</v>
      </c>
      <c r="P3136" s="7">
        <f t="shared" si="494"/>
        <v>3202</v>
      </c>
      <c r="Q3136" s="8"/>
    </row>
    <row r="3137" spans="1:17" s="9" customFormat="1" ht="16.5" thickTop="1" thickBot="1" x14ac:dyDescent="0.3">
      <c r="A3137" s="1"/>
      <c r="B3137" s="101"/>
      <c r="C3137" s="101"/>
      <c r="D3137" s="101"/>
      <c r="E3137" s="101"/>
      <c r="F3137" s="101"/>
      <c r="G3137" s="101"/>
      <c r="H3137" s="128" t="s">
        <v>53</v>
      </c>
      <c r="I3137" s="103">
        <f>SUM(I3135:I3136)</f>
        <v>0</v>
      </c>
      <c r="J3137" s="28"/>
      <c r="K3137" s="148">
        <f>SUM(K3135:K3136)</f>
        <v>0</v>
      </c>
      <c r="L3137" s="149"/>
      <c r="M3137" s="150"/>
      <c r="N3137" s="151"/>
      <c r="O3137" s="148">
        <f>SUM(O3135:O3136)</f>
        <v>0</v>
      </c>
      <c r="P3137" s="7">
        <f t="shared" si="494"/>
        <v>3203</v>
      </c>
      <c r="Q3137" s="8"/>
    </row>
    <row r="3138" spans="1:17" s="9" customFormat="1" ht="16.5" thickTop="1" thickBot="1" x14ac:dyDescent="0.3">
      <c r="A3138" s="1"/>
      <c r="B3138" s="28"/>
      <c r="C3138" s="28"/>
      <c r="D3138" s="28"/>
      <c r="E3138" s="152"/>
      <c r="F3138" s="152"/>
      <c r="G3138" s="152"/>
      <c r="H3138" s="153"/>
      <c r="I3138" s="154"/>
      <c r="J3138" s="28"/>
      <c r="K3138" s="155"/>
      <c r="L3138" s="156"/>
      <c r="M3138" s="156"/>
      <c r="N3138" s="156"/>
      <c r="O3138" s="157"/>
      <c r="P3138" s="7">
        <f t="shared" si="494"/>
        <v>3204</v>
      </c>
      <c r="Q3138" s="8"/>
    </row>
    <row r="3139" spans="1:17" s="9" customFormat="1" ht="16.5" customHeight="1" thickTop="1" thickBot="1" x14ac:dyDescent="0.3">
      <c r="A3139" s="1"/>
      <c r="B3139" s="28"/>
      <c r="C3139" s="28"/>
      <c r="D3139" s="158"/>
      <c r="E3139" s="159" t="s">
        <v>54</v>
      </c>
      <c r="F3139" s="159"/>
      <c r="G3139" s="159"/>
      <c r="H3139" s="159"/>
      <c r="I3139" s="160">
        <f>I3087+I3103+I3132+I3137</f>
        <v>42.808500000000009</v>
      </c>
      <c r="J3139" s="28"/>
      <c r="K3139" s="161"/>
      <c r="L3139" s="162"/>
      <c r="M3139" s="162"/>
      <c r="N3139" s="162"/>
      <c r="O3139" s="163"/>
      <c r="P3139" s="7">
        <f t="shared" si="494"/>
        <v>3205</v>
      </c>
      <c r="Q3139" s="8"/>
    </row>
    <row r="3140" spans="1:17" s="9" customFormat="1" ht="16.5" thickTop="1" thickBot="1" x14ac:dyDescent="0.3">
      <c r="A3140" s="1"/>
      <c r="B3140" s="28"/>
      <c r="C3140" s="28"/>
      <c r="D3140" s="158"/>
      <c r="E3140" s="164" t="s">
        <v>55</v>
      </c>
      <c r="F3140" s="164"/>
      <c r="G3140" s="164"/>
      <c r="H3140" s="165">
        <v>0.2</v>
      </c>
      <c r="I3140" s="166">
        <f>I3139*H3140</f>
        <v>8.5617000000000019</v>
      </c>
      <c r="J3140" s="28"/>
      <c r="K3140" s="167"/>
      <c r="L3140" s="168"/>
      <c r="M3140" s="168"/>
      <c r="N3140" s="168"/>
      <c r="O3140" s="169"/>
      <c r="P3140" s="7">
        <f t="shared" si="494"/>
        <v>3206</v>
      </c>
      <c r="Q3140" s="8"/>
    </row>
    <row r="3141" spans="1:17" s="9" customFormat="1" ht="16.5" thickTop="1" thickBot="1" x14ac:dyDescent="0.3">
      <c r="A3141" s="1"/>
      <c r="B3141" s="28"/>
      <c r="C3141" s="28"/>
      <c r="D3141" s="158"/>
      <c r="E3141" s="170" t="s">
        <v>56</v>
      </c>
      <c r="F3141" s="170"/>
      <c r="G3141" s="170"/>
      <c r="H3141" s="171">
        <v>0</v>
      </c>
      <c r="I3141" s="166">
        <v>0</v>
      </c>
      <c r="J3141" s="28"/>
      <c r="K3141" s="172">
        <f>+K3087+K3103+K3132+K3137</f>
        <v>0.99999999999999989</v>
      </c>
      <c r="L3141" s="173"/>
      <c r="M3141" s="174"/>
      <c r="N3141" s="175"/>
      <c r="O3141" s="172">
        <f>+O3087+O3103+O3132+O3137</f>
        <v>0</v>
      </c>
      <c r="P3141" s="7">
        <f t="shared" si="494"/>
        <v>3207</v>
      </c>
      <c r="Q3141" s="8"/>
    </row>
    <row r="3142" spans="1:17" s="9" customFormat="1" ht="16.5" thickTop="1" thickBot="1" x14ac:dyDescent="0.3">
      <c r="A3142" s="1"/>
      <c r="B3142" s="28" t="s">
        <v>27</v>
      </c>
      <c r="C3142" s="28"/>
      <c r="D3142" s="158"/>
      <c r="E3142" s="170" t="s">
        <v>57</v>
      </c>
      <c r="F3142" s="170"/>
      <c r="G3142" s="170"/>
      <c r="H3142" s="170"/>
      <c r="I3142" s="166">
        <f>+I3139+I3140</f>
        <v>51.370200000000011</v>
      </c>
      <c r="J3142" s="28"/>
      <c r="K3142" s="176" t="s">
        <v>58</v>
      </c>
      <c r="L3142" s="177"/>
      <c r="M3142" s="178"/>
      <c r="N3142" s="179"/>
      <c r="O3142" s="176" t="s">
        <v>59</v>
      </c>
      <c r="P3142" s="7">
        <f t="shared" si="494"/>
        <v>3208</v>
      </c>
      <c r="Q3142" s="8"/>
    </row>
    <row r="3143" spans="1:17" s="9" customFormat="1" ht="16.5" thickTop="1" thickBot="1" x14ac:dyDescent="0.3">
      <c r="A3143" s="1"/>
      <c r="B3143" s="28" t="s">
        <v>27</v>
      </c>
      <c r="C3143" s="28"/>
      <c r="D3143" s="158"/>
      <c r="E3143" s="180" t="s">
        <v>60</v>
      </c>
      <c r="F3143" s="181"/>
      <c r="G3143" s="181"/>
      <c r="H3143" s="182"/>
      <c r="I3143" s="183">
        <f>ROUND(I3142,2)</f>
        <v>51.37</v>
      </c>
      <c r="J3143" s="152"/>
      <c r="K3143" s="184"/>
      <c r="L3143" s="185"/>
      <c r="M3143" s="184"/>
      <c r="N3143" s="185"/>
      <c r="O3143" s="185"/>
      <c r="P3143" s="7">
        <f t="shared" si="494"/>
        <v>3209</v>
      </c>
      <c r="Q3143" s="8"/>
    </row>
    <row r="3144" spans="1:17" s="9" customFormat="1" ht="15.75" thickTop="1" x14ac:dyDescent="0.25">
      <c r="A3144" s="1"/>
      <c r="B3144" s="5"/>
      <c r="C3144" s="5"/>
      <c r="D3144" s="28"/>
      <c r="E3144" s="101"/>
      <c r="F3144" s="101"/>
      <c r="G3144" s="101"/>
      <c r="H3144" s="186"/>
      <c r="I3144" s="101"/>
      <c r="J3144" s="28"/>
      <c r="K3144" s="14"/>
      <c r="L3144" s="15"/>
      <c r="M3144" s="14"/>
      <c r="N3144" s="15"/>
      <c r="O3144" s="15"/>
      <c r="P3144" s="7">
        <f t="shared" si="494"/>
        <v>3210</v>
      </c>
      <c r="Q3144" s="8"/>
    </row>
    <row r="3145" spans="1:17" s="9" customFormat="1" x14ac:dyDescent="0.25">
      <c r="A3145" s="1"/>
      <c r="B3145" s="5"/>
      <c r="C3145" s="5"/>
      <c r="D3145" s="28"/>
      <c r="E3145" s="101"/>
      <c r="F3145" s="101"/>
      <c r="G3145" s="101"/>
      <c r="H3145" s="186"/>
      <c r="I3145" s="101"/>
      <c r="J3145" s="28"/>
      <c r="K3145" s="14"/>
      <c r="L3145" s="15"/>
      <c r="M3145" s="14"/>
      <c r="N3145" s="15"/>
      <c r="O3145" s="15"/>
      <c r="P3145" s="7">
        <f t="shared" si="494"/>
        <v>3211</v>
      </c>
      <c r="Q3145" s="8"/>
    </row>
    <row r="3146" spans="1:17" s="9" customFormat="1" ht="15.75" thickBot="1" x14ac:dyDescent="0.3">
      <c r="A3146" s="1"/>
      <c r="B3146" s="2"/>
      <c r="C3146" s="2"/>
      <c r="D3146" s="2"/>
      <c r="E3146" s="2"/>
      <c r="F3146" s="2"/>
      <c r="G3146" s="2"/>
      <c r="H3146" s="3"/>
      <c r="I3146" s="4"/>
      <c r="J3146" s="5"/>
      <c r="K3146" s="6"/>
      <c r="L3146" s="6"/>
      <c r="M3146" s="6"/>
      <c r="N3146" s="6"/>
      <c r="O3146" s="6"/>
      <c r="P3146" s="7"/>
      <c r="Q3146" s="8"/>
    </row>
    <row r="3147" spans="1:17" s="9" customFormat="1" ht="16.5" thickTop="1" thickBot="1" x14ac:dyDescent="0.3">
      <c r="A3147" s="1"/>
      <c r="B3147" s="10" t="s">
        <v>0</v>
      </c>
      <c r="C3147" s="11" t="str">
        <f>'[1]PRESUPUESTO REFERENCIAL'!$B$6</f>
        <v>CONSTRUCCIÓN DEL MALECÓN EN LA PARROQUIA URBANA SATÉLITE LA AURORA</v>
      </c>
      <c r="D3147" s="12"/>
      <c r="E3147" s="12"/>
      <c r="F3147" s="12"/>
      <c r="G3147" s="12"/>
      <c r="H3147" s="12"/>
      <c r="I3147" s="13"/>
      <c r="J3147" s="5"/>
      <c r="K3147" s="14"/>
      <c r="L3147" s="14"/>
      <c r="M3147" s="14"/>
      <c r="N3147" s="14"/>
      <c r="O3147" s="15"/>
      <c r="P3147" s="7"/>
      <c r="Q3147" s="8"/>
    </row>
    <row r="3148" spans="1:17" s="9" customFormat="1" ht="15.75" thickTop="1" x14ac:dyDescent="0.25">
      <c r="A3148" s="1"/>
      <c r="B3148" s="16" t="s">
        <v>1</v>
      </c>
      <c r="C3148" s="17"/>
      <c r="D3148" s="17"/>
      <c r="E3148" s="17"/>
      <c r="F3148" s="17"/>
      <c r="G3148" s="17"/>
      <c r="H3148" s="17"/>
      <c r="I3148" s="18"/>
      <c r="J3148" s="5"/>
      <c r="K3148" s="14"/>
      <c r="L3148" s="14"/>
      <c r="M3148" s="14"/>
      <c r="N3148" s="14"/>
      <c r="O3148" s="15"/>
      <c r="P3148" s="7"/>
      <c r="Q3148" s="8"/>
    </row>
    <row r="3149" spans="1:17" s="9" customFormat="1" x14ac:dyDescent="0.25">
      <c r="A3149" s="1"/>
      <c r="B3149" s="5"/>
      <c r="C3149" s="5"/>
      <c r="D3149" s="5"/>
      <c r="E3149" s="5"/>
      <c r="F3149" s="5"/>
      <c r="G3149" s="19"/>
      <c r="H3149" s="19"/>
      <c r="I3149" s="19"/>
      <c r="J3149" s="5"/>
      <c r="K3149" s="14"/>
      <c r="L3149" s="14"/>
      <c r="M3149" s="14"/>
      <c r="N3149" s="14"/>
      <c r="O3149" s="15"/>
      <c r="P3149" s="7"/>
      <c r="Q3149" s="8"/>
    </row>
    <row r="3150" spans="1:17" s="9" customFormat="1" x14ac:dyDescent="0.25">
      <c r="A3150" s="1"/>
      <c r="B3150" s="5"/>
      <c r="C3150" s="20" t="s">
        <v>2</v>
      </c>
      <c r="D3150" s="21" t="s">
        <v>3</v>
      </c>
      <c r="E3150" s="22"/>
      <c r="F3150" s="22"/>
      <c r="G3150" s="19"/>
      <c r="H3150" s="19"/>
      <c r="I3150" s="19"/>
      <c r="J3150" s="5"/>
      <c r="K3150" s="14"/>
      <c r="L3150" s="14"/>
      <c r="M3150" s="14"/>
      <c r="N3150" s="14"/>
      <c r="O3150" s="15"/>
      <c r="P3150" s="7"/>
      <c r="Q3150" s="8"/>
    </row>
    <row r="3151" spans="1:17" s="9" customFormat="1" x14ac:dyDescent="0.25">
      <c r="A3151" s="1"/>
      <c r="B3151" s="5"/>
      <c r="C3151" s="20" t="s">
        <v>4</v>
      </c>
      <c r="D3151" s="21" t="s">
        <v>5</v>
      </c>
      <c r="E3151" s="5"/>
      <c r="F3151" s="5"/>
      <c r="G3151" s="19"/>
      <c r="H3151" s="19"/>
      <c r="I3151" s="19"/>
      <c r="J3151" s="5"/>
      <c r="K3151" s="14"/>
      <c r="L3151" s="14"/>
      <c r="M3151" s="14"/>
      <c r="N3151" s="14"/>
      <c r="O3151" s="15"/>
      <c r="P3151" s="7"/>
      <c r="Q3151" s="8"/>
    </row>
    <row r="3152" spans="1:17" s="9" customFormat="1" x14ac:dyDescent="0.25">
      <c r="A3152" s="1"/>
      <c r="B3152" s="23"/>
      <c r="C3152" s="2"/>
      <c r="D3152" s="24"/>
      <c r="E3152" s="2"/>
      <c r="F3152" s="2"/>
      <c r="G3152" s="19"/>
      <c r="H3152" s="19"/>
      <c r="I3152" s="19"/>
      <c r="J3152" s="5"/>
      <c r="K3152" s="14"/>
      <c r="L3152" s="14"/>
      <c r="M3152" s="14"/>
      <c r="N3152" s="14"/>
      <c r="O3152" s="15"/>
      <c r="P3152" s="7"/>
      <c r="Q3152" s="8"/>
    </row>
    <row r="3153" spans="1:17" s="9" customFormat="1" ht="15.75" thickBot="1" x14ac:dyDescent="0.3">
      <c r="A3153" s="1"/>
      <c r="B3153" s="25" t="s">
        <v>6</v>
      </c>
      <c r="C3153" s="26"/>
      <c r="D3153" s="26"/>
      <c r="E3153" s="26"/>
      <c r="F3153" s="26"/>
      <c r="G3153" s="26"/>
      <c r="H3153" s="26"/>
      <c r="I3153" s="27"/>
      <c r="J3153" s="28"/>
      <c r="K3153" s="29"/>
      <c r="L3153" s="30"/>
      <c r="M3153" s="30"/>
      <c r="N3153" s="30"/>
      <c r="O3153" s="31"/>
      <c r="P3153" s="7"/>
      <c r="Q3153" s="8"/>
    </row>
    <row r="3154" spans="1:17" s="9" customFormat="1" ht="15.75" customHeight="1" thickTop="1" x14ac:dyDescent="0.25">
      <c r="A3154" s="1"/>
      <c r="B3154" s="32"/>
      <c r="C3154" s="33"/>
      <c r="D3154" s="34"/>
      <c r="E3154" s="34"/>
      <c r="F3154" s="34"/>
      <c r="G3154" s="34"/>
      <c r="H3154" s="35"/>
      <c r="I3154" s="36" t="s">
        <v>7</v>
      </c>
      <c r="J3154" s="37"/>
      <c r="K3154" s="38" t="s">
        <v>8</v>
      </c>
      <c r="L3154" s="39"/>
      <c r="M3154" s="39"/>
      <c r="N3154" s="39"/>
      <c r="O3154" s="40"/>
      <c r="P3154" s="7"/>
      <c r="Q3154" s="8"/>
    </row>
    <row r="3155" spans="1:17" s="9" customFormat="1" x14ac:dyDescent="0.25">
      <c r="A3155" s="1"/>
      <c r="B3155" s="41" t="s">
        <v>9</v>
      </c>
      <c r="C3155" s="42">
        <f>+'[1]PRESUPUESTO REFERENCIAL'!B1162</f>
        <v>1038</v>
      </c>
      <c r="D3155" s="43"/>
      <c r="E3155" s="41" t="s">
        <v>10</v>
      </c>
      <c r="F3155" s="44" t="str">
        <f>+'[1]PRESUPUESTO REFERENCIAL'!D1162</f>
        <v>m3</v>
      </c>
      <c r="G3155" s="45"/>
      <c r="H3155" s="46" t="s">
        <v>11</v>
      </c>
      <c r="I3155" s="47">
        <v>0.77500000000000002</v>
      </c>
      <c r="J3155" s="37"/>
      <c r="K3155" s="48"/>
      <c r="L3155" s="49"/>
      <c r="M3155" s="49"/>
      <c r="N3155" s="49"/>
      <c r="O3155" s="50"/>
      <c r="P3155" s="7"/>
      <c r="Q3155" s="8"/>
    </row>
    <row r="3156" spans="1:17" s="9" customFormat="1" ht="15.75" thickBot="1" x14ac:dyDescent="0.3">
      <c r="A3156" s="1"/>
      <c r="B3156" s="51" t="s">
        <v>12</v>
      </c>
      <c r="C3156" s="52" t="str">
        <f>+'[1]PRESUPUESTO REFERENCIAL'!C1162</f>
        <v>AGUA PARA EL CONTROL DEL POLVO</v>
      </c>
      <c r="D3156" s="53"/>
      <c r="E3156" s="53"/>
      <c r="F3156" s="53"/>
      <c r="G3156" s="53"/>
      <c r="H3156" s="53"/>
      <c r="I3156" s="54"/>
      <c r="J3156" s="28"/>
      <c r="K3156" s="55"/>
      <c r="L3156" s="56"/>
      <c r="M3156" s="56"/>
      <c r="N3156" s="56"/>
      <c r="O3156" s="57"/>
      <c r="P3156" s="7"/>
      <c r="Q3156" s="8"/>
    </row>
    <row r="3157" spans="1:17" s="9" customFormat="1" ht="16.5" customHeight="1" thickTop="1" thickBot="1" x14ac:dyDescent="0.3">
      <c r="A3157" s="1"/>
      <c r="B3157" s="58" t="s">
        <v>13</v>
      </c>
      <c r="C3157" s="59"/>
      <c r="D3157" s="59"/>
      <c r="E3157" s="59"/>
      <c r="F3157" s="59"/>
      <c r="G3157" s="59"/>
      <c r="H3157" s="59"/>
      <c r="I3157" s="59"/>
      <c r="J3157" s="60"/>
      <c r="K3157" s="61" t="s">
        <v>14</v>
      </c>
      <c r="L3157" s="61" t="s">
        <v>15</v>
      </c>
      <c r="M3157" s="61" t="s">
        <v>16</v>
      </c>
      <c r="N3157" s="61" t="s">
        <v>17</v>
      </c>
      <c r="O3157" s="61" t="s">
        <v>18</v>
      </c>
      <c r="P3157" s="7"/>
      <c r="Q3157" s="8"/>
    </row>
    <row r="3158" spans="1:17" s="9" customFormat="1" ht="22.5" thickTop="1" thickBot="1" x14ac:dyDescent="0.3">
      <c r="A3158" s="1"/>
      <c r="B3158" s="62" t="s">
        <v>19</v>
      </c>
      <c r="C3158" s="62"/>
      <c r="D3158" s="62"/>
      <c r="E3158" s="63" t="s">
        <v>20</v>
      </c>
      <c r="F3158" s="63" t="s">
        <v>21</v>
      </c>
      <c r="G3158" s="63" t="s">
        <v>22</v>
      </c>
      <c r="H3158" s="63" t="s">
        <v>23</v>
      </c>
      <c r="I3158" s="63" t="s">
        <v>24</v>
      </c>
      <c r="J3158" s="64"/>
      <c r="K3158" s="61"/>
      <c r="L3158" s="61"/>
      <c r="M3158" s="61"/>
      <c r="N3158" s="61"/>
      <c r="O3158" s="61"/>
      <c r="P3158" s="7">
        <f t="shared" ref="P3158" si="498">ROW(A3159)+65</f>
        <v>3224</v>
      </c>
      <c r="Q3158" s="8"/>
    </row>
    <row r="3159" spans="1:17" s="9" customFormat="1" ht="16.5" customHeight="1" thickTop="1" thickBot="1" x14ac:dyDescent="0.3">
      <c r="A3159" s="1" t="s">
        <v>25</v>
      </c>
      <c r="B3159" s="65" t="str">
        <f>INDEX([1]EQUIPOS!$A$3:$I$326,MATCH('APUS2 (1001 - 1053)'!A3159,[1]EQUIPOS!$A$3:$A$326,0),2)</f>
        <v>HERRAMIENTA MENOR (5% MO)</v>
      </c>
      <c r="C3159" s="66"/>
      <c r="D3159" s="67"/>
      <c r="E3159" s="68" t="s">
        <v>26</v>
      </c>
      <c r="F3159" s="68">
        <v>0.05</v>
      </c>
      <c r="G3159" s="68" t="s">
        <v>27</v>
      </c>
      <c r="H3159" s="68" t="s">
        <v>26</v>
      </c>
      <c r="I3159" s="69">
        <f>ROUND((I3188*5%),2)</f>
        <v>0.16</v>
      </c>
      <c r="J3159" s="64"/>
      <c r="K3159" s="70">
        <f>((I3159*100%)/$I$3224)</f>
        <v>3.0828516377649329E-2</v>
      </c>
      <c r="L3159" s="71">
        <f>INDEX([1]EQUIPOS!$A$3:$I$326,MATCH('APUS2 (1001 - 1053)'!A3159,[1]EQUIPOS!$A$3:$A$326,0),6)</f>
        <v>4292100117</v>
      </c>
      <c r="M3159" s="72" t="str">
        <f>INDEX([1]EQUIPOS!$A$3:$I$326,MATCH('APUS2 (1001 - 1053)'!A3159,[1]EQUIPOS!$A$3:$A$326,0),7)</f>
        <v>NP</v>
      </c>
      <c r="N3159" s="73">
        <f>INDEX([1]EQUIPOS!$A$3:$I$326,MATCH('APUS2 (1001 - 1053)'!A3159,[1]EQUIPOS!$A$3:$A$326,0),8)</f>
        <v>0</v>
      </c>
      <c r="O3159" s="74">
        <f>INDEX([1]EQUIPOS!$A$3:$I$326,MATCH('APUS2 (1001 - 1053)'!A3159,[1]EQUIPOS!$A$3:$A$326,0),9)</f>
        <v>0</v>
      </c>
      <c r="P3159" s="7">
        <f t="shared" ref="P3159:P3222" si="499">+P3158+1</f>
        <v>3225</v>
      </c>
      <c r="Q3159" s="8">
        <f t="shared" ref="Q3159" si="500">IF($A3159=0," ",$P3158)</f>
        <v>3224</v>
      </c>
    </row>
    <row r="3160" spans="1:17" s="9" customFormat="1" ht="16.5" thickTop="1" thickBot="1" x14ac:dyDescent="0.3">
      <c r="A3160" s="1"/>
      <c r="B3160" s="75"/>
      <c r="C3160" s="76"/>
      <c r="D3160" s="77"/>
      <c r="E3160" s="78"/>
      <c r="F3160" s="79"/>
      <c r="G3160" s="79"/>
      <c r="H3160" s="80"/>
      <c r="I3160" s="81"/>
      <c r="J3160" s="64"/>
      <c r="K3160" s="70"/>
      <c r="L3160" s="82"/>
      <c r="M3160" s="83"/>
      <c r="N3160" s="84"/>
      <c r="O3160" s="85"/>
      <c r="P3160" s="7">
        <f t="shared" si="499"/>
        <v>3226</v>
      </c>
      <c r="Q3160" s="8">
        <f t="shared" ref="Q3160" si="501">+$Q3159</f>
        <v>3224</v>
      </c>
    </row>
    <row r="3161" spans="1:17" s="9" customFormat="1" ht="16.5" thickTop="1" thickBot="1" x14ac:dyDescent="0.3">
      <c r="A3161" s="1"/>
      <c r="B3161" s="75"/>
      <c r="C3161" s="76"/>
      <c r="D3161" s="77"/>
      <c r="E3161" s="78"/>
      <c r="F3161" s="79"/>
      <c r="G3161" s="79"/>
      <c r="H3161" s="80"/>
      <c r="I3161" s="81"/>
      <c r="J3161" s="64"/>
      <c r="K3161" s="70"/>
      <c r="L3161" s="82"/>
      <c r="M3161" s="83"/>
      <c r="N3161" s="84"/>
      <c r="O3161" s="85"/>
      <c r="P3161" s="7">
        <f t="shared" si="499"/>
        <v>3227</v>
      </c>
      <c r="Q3161" s="8"/>
    </row>
    <row r="3162" spans="1:17" s="9" customFormat="1" ht="16.5" thickTop="1" thickBot="1" x14ac:dyDescent="0.3">
      <c r="A3162" s="1"/>
      <c r="B3162" s="75"/>
      <c r="C3162" s="76"/>
      <c r="D3162" s="77"/>
      <c r="E3162" s="78"/>
      <c r="F3162" s="79"/>
      <c r="G3162" s="79"/>
      <c r="H3162" s="80"/>
      <c r="I3162" s="81"/>
      <c r="J3162" s="64"/>
      <c r="K3162" s="70"/>
      <c r="L3162" s="82"/>
      <c r="M3162" s="83"/>
      <c r="N3162" s="84"/>
      <c r="O3162" s="85"/>
      <c r="P3162" s="7">
        <f t="shared" si="499"/>
        <v>3228</v>
      </c>
      <c r="Q3162" s="8"/>
    </row>
    <row r="3163" spans="1:17" s="9" customFormat="1" ht="16.5" thickTop="1" thickBot="1" x14ac:dyDescent="0.3">
      <c r="A3163" s="1"/>
      <c r="B3163" s="75"/>
      <c r="C3163" s="76"/>
      <c r="D3163" s="77"/>
      <c r="E3163" s="78"/>
      <c r="F3163" s="79"/>
      <c r="G3163" s="79"/>
      <c r="H3163" s="80"/>
      <c r="I3163" s="81"/>
      <c r="J3163" s="64"/>
      <c r="K3163" s="70"/>
      <c r="L3163" s="82"/>
      <c r="M3163" s="83"/>
      <c r="N3163" s="84"/>
      <c r="O3163" s="85"/>
      <c r="P3163" s="7">
        <f t="shared" si="499"/>
        <v>3229</v>
      </c>
      <c r="Q3163" s="8"/>
    </row>
    <row r="3164" spans="1:17" s="9" customFormat="1" ht="16.5" thickTop="1" thickBot="1" x14ac:dyDescent="0.3">
      <c r="A3164" s="1"/>
      <c r="B3164" s="75"/>
      <c r="C3164" s="76"/>
      <c r="D3164" s="77"/>
      <c r="E3164" s="78"/>
      <c r="F3164" s="79"/>
      <c r="G3164" s="86"/>
      <c r="H3164" s="80"/>
      <c r="I3164" s="81"/>
      <c r="J3164" s="64"/>
      <c r="K3164" s="87"/>
      <c r="L3164" s="82"/>
      <c r="M3164" s="83"/>
      <c r="N3164" s="84"/>
      <c r="O3164" s="85"/>
      <c r="P3164" s="7">
        <f t="shared" si="499"/>
        <v>3230</v>
      </c>
      <c r="Q3164" s="8"/>
    </row>
    <row r="3165" spans="1:17" s="9" customFormat="1" ht="16.5" thickTop="1" thickBot="1" x14ac:dyDescent="0.3">
      <c r="A3165" s="1"/>
      <c r="B3165" s="75"/>
      <c r="C3165" s="76"/>
      <c r="D3165" s="77"/>
      <c r="E3165" s="78"/>
      <c r="F3165" s="79"/>
      <c r="G3165" s="86"/>
      <c r="H3165" s="80"/>
      <c r="I3165" s="81"/>
      <c r="J3165" s="64"/>
      <c r="K3165" s="87"/>
      <c r="L3165" s="82"/>
      <c r="M3165" s="83"/>
      <c r="N3165" s="84"/>
      <c r="O3165" s="85"/>
      <c r="P3165" s="7">
        <f t="shared" si="499"/>
        <v>3231</v>
      </c>
      <c r="Q3165" s="8"/>
    </row>
    <row r="3166" spans="1:17" s="9" customFormat="1" ht="16.5" thickTop="1" thickBot="1" x14ac:dyDescent="0.3">
      <c r="A3166" s="1"/>
      <c r="B3166" s="75"/>
      <c r="C3166" s="76"/>
      <c r="D3166" s="77"/>
      <c r="E3166" s="78"/>
      <c r="F3166" s="79"/>
      <c r="G3166" s="86"/>
      <c r="H3166" s="80"/>
      <c r="I3166" s="81"/>
      <c r="J3166" s="64"/>
      <c r="K3166" s="87"/>
      <c r="L3166" s="82"/>
      <c r="M3166" s="83"/>
      <c r="N3166" s="84"/>
      <c r="O3166" s="85"/>
      <c r="P3166" s="7">
        <f t="shared" si="499"/>
        <v>3232</v>
      </c>
      <c r="Q3166" s="8"/>
    </row>
    <row r="3167" spans="1:17" s="9" customFormat="1" ht="16.5" thickTop="1" thickBot="1" x14ac:dyDescent="0.3">
      <c r="A3167" s="1"/>
      <c r="B3167" s="75"/>
      <c r="C3167" s="76"/>
      <c r="D3167" s="77"/>
      <c r="E3167" s="78"/>
      <c r="F3167" s="79"/>
      <c r="G3167" s="86"/>
      <c r="H3167" s="80"/>
      <c r="I3167" s="81"/>
      <c r="J3167" s="64"/>
      <c r="K3167" s="87"/>
      <c r="L3167" s="82"/>
      <c r="M3167" s="83"/>
      <c r="N3167" s="84"/>
      <c r="O3167" s="85"/>
      <c r="P3167" s="7">
        <f t="shared" si="499"/>
        <v>3233</v>
      </c>
      <c r="Q3167" s="8"/>
    </row>
    <row r="3168" spans="1:17" s="9" customFormat="1" ht="16.5" thickTop="1" thickBot="1" x14ac:dyDescent="0.3">
      <c r="A3168" s="1"/>
      <c r="B3168" s="75"/>
      <c r="C3168" s="76"/>
      <c r="D3168" s="77"/>
      <c r="E3168" s="78"/>
      <c r="F3168" s="79"/>
      <c r="G3168" s="86"/>
      <c r="H3168" s="80"/>
      <c r="I3168" s="81"/>
      <c r="J3168" s="64"/>
      <c r="K3168" s="87"/>
      <c r="L3168" s="82"/>
      <c r="M3168" s="83"/>
      <c r="N3168" s="84"/>
      <c r="O3168" s="85"/>
      <c r="P3168" s="7">
        <f t="shared" si="499"/>
        <v>3234</v>
      </c>
      <c r="Q3168" s="8"/>
    </row>
    <row r="3169" spans="1:17" s="9" customFormat="1" ht="16.5" thickTop="1" thickBot="1" x14ac:dyDescent="0.3">
      <c r="A3169" s="1"/>
      <c r="B3169" s="75"/>
      <c r="C3169" s="76"/>
      <c r="D3169" s="77"/>
      <c r="E3169" s="78"/>
      <c r="F3169" s="79"/>
      <c r="G3169" s="86"/>
      <c r="H3169" s="80"/>
      <c r="I3169" s="81"/>
      <c r="J3169" s="64"/>
      <c r="K3169" s="87"/>
      <c r="L3169" s="82"/>
      <c r="M3169" s="83"/>
      <c r="N3169" s="84"/>
      <c r="O3169" s="85"/>
      <c r="P3169" s="7">
        <f t="shared" si="499"/>
        <v>3235</v>
      </c>
      <c r="Q3169" s="8"/>
    </row>
    <row r="3170" spans="1:17" s="9" customFormat="1" ht="16.5" thickTop="1" thickBot="1" x14ac:dyDescent="0.3">
      <c r="A3170" s="1"/>
      <c r="B3170" s="75"/>
      <c r="C3170" s="76"/>
      <c r="D3170" s="77"/>
      <c r="E3170" s="78"/>
      <c r="F3170" s="79"/>
      <c r="G3170" s="86"/>
      <c r="H3170" s="80"/>
      <c r="I3170" s="81"/>
      <c r="J3170" s="64"/>
      <c r="K3170" s="87"/>
      <c r="L3170" s="82"/>
      <c r="M3170" s="83"/>
      <c r="N3170" s="84"/>
      <c r="O3170" s="85"/>
      <c r="P3170" s="7">
        <f t="shared" si="499"/>
        <v>3236</v>
      </c>
      <c r="Q3170" s="8"/>
    </row>
    <row r="3171" spans="1:17" s="9" customFormat="1" ht="16.5" thickTop="1" thickBot="1" x14ac:dyDescent="0.3">
      <c r="A3171" s="1"/>
      <c r="B3171" s="88"/>
      <c r="C3171" s="89"/>
      <c r="D3171" s="90"/>
      <c r="E3171" s="91"/>
      <c r="F3171" s="92"/>
      <c r="G3171" s="93"/>
      <c r="H3171" s="94"/>
      <c r="I3171" s="95"/>
      <c r="J3171" s="64"/>
      <c r="K3171" s="96"/>
      <c r="L3171" s="97"/>
      <c r="M3171" s="98"/>
      <c r="N3171" s="99"/>
      <c r="O3171" s="100"/>
      <c r="P3171" s="7">
        <f t="shared" si="499"/>
        <v>3237</v>
      </c>
      <c r="Q3171" s="8"/>
    </row>
    <row r="3172" spans="1:17" s="9" customFormat="1" ht="16.5" thickTop="1" thickBot="1" x14ac:dyDescent="0.3">
      <c r="A3172" s="1"/>
      <c r="B3172" s="101"/>
      <c r="C3172" s="101"/>
      <c r="D3172" s="101"/>
      <c r="E3172" s="101"/>
      <c r="F3172" s="101"/>
      <c r="G3172" s="101"/>
      <c r="H3172" s="102" t="s">
        <v>29</v>
      </c>
      <c r="I3172" s="103">
        <f>SUM(I3159:I3171)</f>
        <v>0.16</v>
      </c>
      <c r="J3172" s="104"/>
      <c r="K3172" s="105">
        <f>SUM(K3159:K3171)</f>
        <v>3.0828516377649329E-2</v>
      </c>
      <c r="L3172" s="106"/>
      <c r="M3172" s="107"/>
      <c r="N3172" s="108"/>
      <c r="O3172" s="105">
        <f>SUM(O3159:O3171)</f>
        <v>0</v>
      </c>
      <c r="P3172" s="7">
        <f t="shared" si="499"/>
        <v>3238</v>
      </c>
      <c r="Q3172" s="8"/>
    </row>
    <row r="3173" spans="1:17" s="9" customFormat="1" ht="16.5" customHeight="1" thickTop="1" thickBot="1" x14ac:dyDescent="0.3">
      <c r="A3173" s="1"/>
      <c r="B3173" s="58" t="s">
        <v>30</v>
      </c>
      <c r="C3173" s="109"/>
      <c r="D3173" s="109"/>
      <c r="E3173" s="109"/>
      <c r="F3173" s="109"/>
      <c r="G3173" s="109"/>
      <c r="H3173" s="110"/>
      <c r="I3173" s="111"/>
      <c r="J3173" s="60"/>
      <c r="K3173" s="61" t="s">
        <v>14</v>
      </c>
      <c r="L3173" s="61" t="s">
        <v>15</v>
      </c>
      <c r="M3173" s="61" t="s">
        <v>16</v>
      </c>
      <c r="N3173" s="61" t="s">
        <v>17</v>
      </c>
      <c r="O3173" s="61" t="s">
        <v>18</v>
      </c>
      <c r="P3173" s="7">
        <f t="shared" si="499"/>
        <v>3239</v>
      </c>
      <c r="Q3173" s="8"/>
    </row>
    <row r="3174" spans="1:17" s="9" customFormat="1" ht="22.5" customHeight="1" thickTop="1" thickBot="1" x14ac:dyDescent="0.3">
      <c r="A3174" s="1"/>
      <c r="B3174" s="112" t="s">
        <v>31</v>
      </c>
      <c r="C3174" s="113"/>
      <c r="D3174" s="114"/>
      <c r="E3174" s="115" t="s">
        <v>20</v>
      </c>
      <c r="F3174" s="115" t="s">
        <v>32</v>
      </c>
      <c r="G3174" s="63" t="s">
        <v>33</v>
      </c>
      <c r="H3174" s="116" t="s">
        <v>23</v>
      </c>
      <c r="I3174" s="116" t="s">
        <v>34</v>
      </c>
      <c r="J3174" s="28"/>
      <c r="K3174" s="61"/>
      <c r="L3174" s="61"/>
      <c r="M3174" s="61"/>
      <c r="N3174" s="61"/>
      <c r="O3174" s="61"/>
      <c r="P3174" s="7">
        <f t="shared" si="499"/>
        <v>3240</v>
      </c>
      <c r="Q3174" s="8"/>
    </row>
    <row r="3175" spans="1:17" s="9" customFormat="1" ht="16.5" customHeight="1" thickTop="1" thickBot="1" x14ac:dyDescent="0.3">
      <c r="A3175" s="1" t="s">
        <v>38</v>
      </c>
      <c r="B3175" s="65" t="str">
        <f>INDEX([1]SUELDOS!$B$3:$O$294,MATCH('APUS2 (1001 - 1053)'!A3175,[1]SUELDOS!$B$3:$B$294,0),2)</f>
        <v>PEON</v>
      </c>
      <c r="C3175" s="66"/>
      <c r="D3175" s="67"/>
      <c r="E3175" s="68">
        <v>1</v>
      </c>
      <c r="F3175" s="68">
        <f>INDEX([1]SUELDOS!$B$3:$O$294,MATCH('APUS2 (1001 - 1053)'!A3175,[1]SUELDOS!$B$3:$B$294,0),10)</f>
        <v>4.2300000000000004</v>
      </c>
      <c r="G3175" s="79">
        <f t="shared" ref="G3175" si="502">+E3175*F3175</f>
        <v>4.2300000000000004</v>
      </c>
      <c r="H3175" s="69">
        <f>I3155</f>
        <v>0.77500000000000002</v>
      </c>
      <c r="I3175" s="81">
        <f>ROUND((G3175*H3175),2)</f>
        <v>3.28</v>
      </c>
      <c r="J3175" s="64"/>
      <c r="K3175" s="70">
        <f>((I3175*100%)/$I$3224)</f>
        <v>0.63198458574181116</v>
      </c>
      <c r="L3175" s="117">
        <f>INDEX([1]SUELDOS!$B$3:$O$294,MATCH('APUS2 (1001 - 1053)'!A3175,[1]SUELDOS!$B$3:$B$294,0),11)</f>
        <v>851230012</v>
      </c>
      <c r="M3175" s="118" t="str">
        <f>INDEX([1]SUELDOS!$B$3:$O$294,MATCH('APUS2 (1001 - 1053)'!A3175,[1]SUELDOS!$B$3:$B$294,0),12)</f>
        <v>NP</v>
      </c>
      <c r="N3175" s="119">
        <f>INDEX([1]SUELDOS!$B$3:$O$294,MATCH('APUS2 (1001 - 1053)'!A3175,[1]SUELDOS!$B$3:$B$294,0),13)</f>
        <v>0</v>
      </c>
      <c r="O3175" s="120">
        <f>INDEX([1]SUELDOS!$B$3:$O$294,MATCH('APUS2 (1001 - 1053)'!A3175,[1]SUELDOS!$B$3:$B$294,0),14)</f>
        <v>0</v>
      </c>
      <c r="P3175" s="7">
        <f t="shared" si="499"/>
        <v>3241</v>
      </c>
      <c r="Q3175" s="8">
        <f t="shared" ref="Q3175" si="503">+Q3159</f>
        <v>3224</v>
      </c>
    </row>
    <row r="3176" spans="1:17" s="9" customFormat="1" ht="16.5" customHeight="1" thickTop="1" thickBot="1" x14ac:dyDescent="0.3">
      <c r="A3176" s="1"/>
      <c r="B3176" s="75"/>
      <c r="C3176" s="76"/>
      <c r="D3176" s="77"/>
      <c r="E3176" s="79"/>
      <c r="F3176" s="79"/>
      <c r="G3176" s="79"/>
      <c r="H3176" s="80"/>
      <c r="I3176" s="81"/>
      <c r="J3176" s="64"/>
      <c r="K3176" s="70"/>
      <c r="L3176" s="82"/>
      <c r="M3176" s="82"/>
      <c r="N3176" s="121"/>
      <c r="O3176" s="85"/>
      <c r="P3176" s="7">
        <f t="shared" si="499"/>
        <v>3242</v>
      </c>
      <c r="Q3176" s="8"/>
    </row>
    <row r="3177" spans="1:17" s="9" customFormat="1" ht="16.5" thickTop="1" thickBot="1" x14ac:dyDescent="0.3">
      <c r="A3177" s="1"/>
      <c r="B3177" s="75"/>
      <c r="C3177" s="76"/>
      <c r="D3177" s="77"/>
      <c r="E3177" s="79"/>
      <c r="F3177" s="79"/>
      <c r="G3177" s="79"/>
      <c r="H3177" s="80"/>
      <c r="I3177" s="81"/>
      <c r="J3177" s="64"/>
      <c r="K3177" s="70"/>
      <c r="L3177" s="82"/>
      <c r="M3177" s="82"/>
      <c r="N3177" s="121"/>
      <c r="O3177" s="85"/>
      <c r="P3177" s="7">
        <f t="shared" si="499"/>
        <v>3243</v>
      </c>
      <c r="Q3177" s="8"/>
    </row>
    <row r="3178" spans="1:17" s="9" customFormat="1" ht="16.5" thickTop="1" thickBot="1" x14ac:dyDescent="0.3">
      <c r="A3178" s="1"/>
      <c r="B3178" s="75"/>
      <c r="C3178" s="76"/>
      <c r="D3178" s="77"/>
      <c r="E3178" s="79"/>
      <c r="F3178" s="79"/>
      <c r="G3178" s="79"/>
      <c r="H3178" s="80"/>
      <c r="I3178" s="81"/>
      <c r="J3178" s="64"/>
      <c r="K3178" s="70"/>
      <c r="L3178" s="82"/>
      <c r="M3178" s="82"/>
      <c r="N3178" s="121"/>
      <c r="O3178" s="85"/>
      <c r="P3178" s="7">
        <f t="shared" si="499"/>
        <v>3244</v>
      </c>
      <c r="Q3178" s="8"/>
    </row>
    <row r="3179" spans="1:17" s="9" customFormat="1" ht="16.5" thickTop="1" thickBot="1" x14ac:dyDescent="0.3">
      <c r="A3179" s="1"/>
      <c r="B3179" s="75"/>
      <c r="C3179" s="76"/>
      <c r="D3179" s="77"/>
      <c r="E3179" s="79"/>
      <c r="F3179" s="79"/>
      <c r="G3179" s="79"/>
      <c r="H3179" s="80"/>
      <c r="I3179" s="81"/>
      <c r="J3179" s="64"/>
      <c r="K3179" s="70"/>
      <c r="L3179" s="82"/>
      <c r="M3179" s="82"/>
      <c r="N3179" s="121"/>
      <c r="O3179" s="85"/>
      <c r="P3179" s="7">
        <f t="shared" si="499"/>
        <v>3245</v>
      </c>
      <c r="Q3179" s="8"/>
    </row>
    <row r="3180" spans="1:17" s="9" customFormat="1" ht="16.5" thickTop="1" thickBot="1" x14ac:dyDescent="0.3">
      <c r="A3180" s="1"/>
      <c r="B3180" s="75"/>
      <c r="C3180" s="76"/>
      <c r="D3180" s="77"/>
      <c r="E3180" s="79"/>
      <c r="F3180" s="79"/>
      <c r="G3180" s="79"/>
      <c r="H3180" s="80"/>
      <c r="I3180" s="81"/>
      <c r="J3180" s="64"/>
      <c r="K3180" s="70"/>
      <c r="L3180" s="82"/>
      <c r="M3180" s="82"/>
      <c r="N3180" s="121"/>
      <c r="O3180" s="85"/>
      <c r="P3180" s="7">
        <f t="shared" si="499"/>
        <v>3246</v>
      </c>
      <c r="Q3180" s="8"/>
    </row>
    <row r="3181" spans="1:17" s="9" customFormat="1" ht="16.5" thickTop="1" thickBot="1" x14ac:dyDescent="0.3">
      <c r="A3181" s="1"/>
      <c r="B3181" s="75"/>
      <c r="C3181" s="76"/>
      <c r="D3181" s="77"/>
      <c r="E3181" s="78"/>
      <c r="F3181" s="79"/>
      <c r="G3181" s="79"/>
      <c r="H3181" s="80"/>
      <c r="I3181" s="81"/>
      <c r="J3181" s="64"/>
      <c r="K3181" s="70"/>
      <c r="L3181" s="82"/>
      <c r="M3181" s="82"/>
      <c r="N3181" s="121"/>
      <c r="O3181" s="85"/>
      <c r="P3181" s="7">
        <f t="shared" si="499"/>
        <v>3247</v>
      </c>
      <c r="Q3181" s="8"/>
    </row>
    <row r="3182" spans="1:17" s="9" customFormat="1" ht="16.5" thickTop="1" thickBot="1" x14ac:dyDescent="0.3">
      <c r="A3182" s="1"/>
      <c r="B3182" s="75"/>
      <c r="C3182" s="76"/>
      <c r="D3182" s="77"/>
      <c r="E3182" s="78"/>
      <c r="F3182" s="79"/>
      <c r="G3182" s="79"/>
      <c r="H3182" s="80"/>
      <c r="I3182" s="81"/>
      <c r="J3182" s="64"/>
      <c r="K3182" s="87"/>
      <c r="L3182" s="82"/>
      <c r="M3182" s="82"/>
      <c r="N3182" s="121"/>
      <c r="O3182" s="85"/>
      <c r="P3182" s="7">
        <f t="shared" si="499"/>
        <v>3248</v>
      </c>
      <c r="Q3182" s="8"/>
    </row>
    <row r="3183" spans="1:17" s="9" customFormat="1" ht="16.5" thickTop="1" thickBot="1" x14ac:dyDescent="0.3">
      <c r="A3183" s="1"/>
      <c r="B3183" s="75"/>
      <c r="C3183" s="76"/>
      <c r="D3183" s="77"/>
      <c r="E3183" s="78"/>
      <c r="F3183" s="79"/>
      <c r="G3183" s="79"/>
      <c r="H3183" s="80"/>
      <c r="I3183" s="81"/>
      <c r="J3183" s="64"/>
      <c r="K3183" s="87"/>
      <c r="L3183" s="82"/>
      <c r="M3183" s="82"/>
      <c r="N3183" s="121"/>
      <c r="O3183" s="85"/>
      <c r="P3183" s="7">
        <f t="shared" si="499"/>
        <v>3249</v>
      </c>
      <c r="Q3183" s="8"/>
    </row>
    <row r="3184" spans="1:17" s="9" customFormat="1" ht="16.5" thickTop="1" thickBot="1" x14ac:dyDescent="0.3">
      <c r="A3184" s="1"/>
      <c r="B3184" s="75"/>
      <c r="C3184" s="76"/>
      <c r="D3184" s="77"/>
      <c r="E3184" s="78"/>
      <c r="F3184" s="79"/>
      <c r="G3184" s="79"/>
      <c r="H3184" s="80"/>
      <c r="I3184" s="81"/>
      <c r="J3184" s="64"/>
      <c r="K3184" s="87"/>
      <c r="L3184" s="82"/>
      <c r="M3184" s="82"/>
      <c r="N3184" s="121"/>
      <c r="O3184" s="85"/>
      <c r="P3184" s="7">
        <f t="shared" si="499"/>
        <v>3250</v>
      </c>
      <c r="Q3184" s="8"/>
    </row>
    <row r="3185" spans="1:17" s="9" customFormat="1" ht="16.5" thickTop="1" thickBot="1" x14ac:dyDescent="0.3">
      <c r="A3185" s="1"/>
      <c r="B3185" s="75"/>
      <c r="C3185" s="76"/>
      <c r="D3185" s="77"/>
      <c r="E3185" s="78"/>
      <c r="F3185" s="79"/>
      <c r="G3185" s="79"/>
      <c r="H3185" s="80"/>
      <c r="I3185" s="81"/>
      <c r="J3185" s="64"/>
      <c r="K3185" s="87"/>
      <c r="L3185" s="82"/>
      <c r="M3185" s="82"/>
      <c r="N3185" s="121"/>
      <c r="O3185" s="85"/>
      <c r="P3185" s="7">
        <f t="shared" si="499"/>
        <v>3251</v>
      </c>
      <c r="Q3185" s="8"/>
    </row>
    <row r="3186" spans="1:17" s="9" customFormat="1" ht="16.5" thickTop="1" thickBot="1" x14ac:dyDescent="0.3">
      <c r="A3186" s="1"/>
      <c r="B3186" s="75"/>
      <c r="C3186" s="76"/>
      <c r="D3186" s="77"/>
      <c r="E3186" s="78"/>
      <c r="F3186" s="79"/>
      <c r="G3186" s="79"/>
      <c r="H3186" s="80"/>
      <c r="I3186" s="81"/>
      <c r="J3186" s="64"/>
      <c r="K3186" s="87"/>
      <c r="L3186" s="82"/>
      <c r="M3186" s="82"/>
      <c r="N3186" s="121"/>
      <c r="O3186" s="85"/>
      <c r="P3186" s="7">
        <f t="shared" si="499"/>
        <v>3252</v>
      </c>
      <c r="Q3186" s="8"/>
    </row>
    <row r="3187" spans="1:17" s="9" customFormat="1" ht="16.5" thickTop="1" thickBot="1" x14ac:dyDescent="0.3">
      <c r="A3187" s="1"/>
      <c r="B3187" s="122" t="s">
        <v>26</v>
      </c>
      <c r="C3187" s="123"/>
      <c r="D3187" s="124"/>
      <c r="E3187" s="91" t="s">
        <v>26</v>
      </c>
      <c r="F3187" s="125" t="s">
        <v>26</v>
      </c>
      <c r="G3187" s="126" t="s">
        <v>26</v>
      </c>
      <c r="H3187" s="94" t="s">
        <v>26</v>
      </c>
      <c r="I3187" s="127" t="s">
        <v>26</v>
      </c>
      <c r="J3187" s="64"/>
      <c r="K3187" s="96" t="s">
        <v>26</v>
      </c>
      <c r="L3187" s="97" t="s">
        <v>26</v>
      </c>
      <c r="M3187" s="98" t="s">
        <v>26</v>
      </c>
      <c r="N3187" s="99" t="s">
        <v>26</v>
      </c>
      <c r="O3187" s="100" t="s">
        <v>26</v>
      </c>
      <c r="P3187" s="7">
        <f t="shared" si="499"/>
        <v>3253</v>
      </c>
      <c r="Q3187" s="8"/>
    </row>
    <row r="3188" spans="1:17" s="9" customFormat="1" ht="16.5" thickTop="1" thickBot="1" x14ac:dyDescent="0.3">
      <c r="A3188" s="1"/>
      <c r="B3188" s="101"/>
      <c r="C3188" s="101"/>
      <c r="D3188" s="101"/>
      <c r="E3188" s="101"/>
      <c r="F3188" s="101"/>
      <c r="G3188" s="101"/>
      <c r="H3188" s="128" t="s">
        <v>39</v>
      </c>
      <c r="I3188" s="103">
        <f>SUM(I3175:I3187)</f>
        <v>3.28</v>
      </c>
      <c r="J3188" s="104"/>
      <c r="K3188" s="105">
        <f>SUM(K3175:K3187)</f>
        <v>0.63198458574181116</v>
      </c>
      <c r="L3188" s="106"/>
      <c r="M3188" s="107"/>
      <c r="N3188" s="108"/>
      <c r="O3188" s="105">
        <f>SUM(O3175:O3187)</f>
        <v>0</v>
      </c>
      <c r="P3188" s="7">
        <f t="shared" si="499"/>
        <v>3254</v>
      </c>
      <c r="Q3188" s="8"/>
    </row>
    <row r="3189" spans="1:17" s="9" customFormat="1" ht="16.5" customHeight="1" thickTop="1" thickBot="1" x14ac:dyDescent="0.3">
      <c r="A3189" s="1"/>
      <c r="B3189" s="58" t="s">
        <v>40</v>
      </c>
      <c r="C3189" s="109"/>
      <c r="D3189" s="109"/>
      <c r="E3189" s="109"/>
      <c r="F3189" s="109"/>
      <c r="G3189" s="109"/>
      <c r="H3189" s="110"/>
      <c r="I3189" s="111"/>
      <c r="J3189" s="60"/>
      <c r="K3189" s="61" t="s">
        <v>14</v>
      </c>
      <c r="L3189" s="61" t="s">
        <v>15</v>
      </c>
      <c r="M3189" s="61" t="s">
        <v>16</v>
      </c>
      <c r="N3189" s="61" t="s">
        <v>17</v>
      </c>
      <c r="O3189" s="61" t="s">
        <v>18</v>
      </c>
      <c r="P3189" s="7">
        <f t="shared" si="499"/>
        <v>3255</v>
      </c>
      <c r="Q3189" s="8"/>
    </row>
    <row r="3190" spans="1:17" s="9" customFormat="1" ht="22.5" thickTop="1" thickBot="1" x14ac:dyDescent="0.3">
      <c r="A3190" s="1"/>
      <c r="B3190" s="112" t="s">
        <v>41</v>
      </c>
      <c r="C3190" s="113"/>
      <c r="D3190" s="113"/>
      <c r="E3190" s="114"/>
      <c r="F3190" s="63" t="s">
        <v>42</v>
      </c>
      <c r="G3190" s="63" t="s">
        <v>20</v>
      </c>
      <c r="H3190" s="63" t="s">
        <v>34</v>
      </c>
      <c r="I3190" s="63" t="s">
        <v>24</v>
      </c>
      <c r="J3190" s="28"/>
      <c r="K3190" s="61"/>
      <c r="L3190" s="61"/>
      <c r="M3190" s="61"/>
      <c r="N3190" s="61"/>
      <c r="O3190" s="61"/>
      <c r="P3190" s="7">
        <f t="shared" si="499"/>
        <v>3256</v>
      </c>
      <c r="Q3190" s="8"/>
    </row>
    <row r="3191" spans="1:17" s="9" customFormat="1" ht="15.75" customHeight="1" thickTop="1" x14ac:dyDescent="0.25">
      <c r="A3191" s="1" t="s">
        <v>95</v>
      </c>
      <c r="B3191" s="129" t="str">
        <f>INDEX('[1]MATERIAL-TRANSPORTE'!$A$3:$K$1016,MATCH('APUS2 (1001 - 1053)'!A3191,'[1]MATERIAL-TRANSPORTE'!$A$3:$A$1016,0),2)</f>
        <v>AGUA</v>
      </c>
      <c r="C3191" s="130"/>
      <c r="D3191" s="130"/>
      <c r="E3191" s="131"/>
      <c r="F3191" s="132" t="str">
        <f>INDEX('[1]MATERIAL-TRANSPORTE'!$A$3:$K$1016,MATCH('APUS2 (1001 - 1053)'!A3191,'[1]MATERIAL-TRANSPORTE'!$A$3:$A$1016,0),6)</f>
        <v>m3</v>
      </c>
      <c r="G3191" s="80">
        <v>1</v>
      </c>
      <c r="H3191" s="80">
        <f>INDEX('[1]MATERIAL-TRANSPORTE'!$A$3:$K$1016,MATCH('APUS2 (1001 - 1053)'!A3191,'[1]MATERIAL-TRANSPORTE'!$A$3:$A$1016,0),7)</f>
        <v>1.75</v>
      </c>
      <c r="I3191" s="81">
        <f>ROUND((G3191*H3191),2)</f>
        <v>1.75</v>
      </c>
      <c r="J3191" s="64"/>
      <c r="K3191" s="70">
        <f>((I3191*100%)/$I$3224)</f>
        <v>0.33718689788053952</v>
      </c>
      <c r="L3191" s="82">
        <f>INDEX('[1]MATERIAL-TRANSPORTE'!$A$3:$K$1016,MATCH('APUS2 (1001 - 1053)'!A3191,'[1]MATERIAL-TRANSPORTE'!$A$3:$A$1016,0),8)</f>
        <v>180000111</v>
      </c>
      <c r="M3191" s="83" t="str">
        <f>INDEX('[1]MATERIAL-TRANSPORTE'!$A$3:$K$1016,MATCH('APUS2 (1001 - 1053)'!A3191,'[1]MATERIAL-TRANSPORTE'!$A$3:$A$1016,0),9)</f>
        <v>NP</v>
      </c>
      <c r="N3191" s="84">
        <f>INDEX('[1]MATERIAL-TRANSPORTE'!$A$3:$K$1016,MATCH('APUS2 (1001 - 1053)'!A3191,'[1]MATERIAL-TRANSPORTE'!$A$3:$A$1016,0),10)</f>
        <v>0</v>
      </c>
      <c r="O3191" s="85">
        <f>INDEX('[1]MATERIAL-TRANSPORTE'!$A$3:$K$1016,MATCH('APUS2 (1001 - 1053)'!A3191,'[1]MATERIAL-TRANSPORTE'!$A$3:$A$1016,0),11)</f>
        <v>0</v>
      </c>
      <c r="P3191" s="7">
        <f t="shared" si="499"/>
        <v>3257</v>
      </c>
      <c r="Q3191" s="8">
        <f t="shared" ref="Q3191" si="504">+Q3175</f>
        <v>3224</v>
      </c>
    </row>
    <row r="3192" spans="1:17" s="9" customFormat="1" x14ac:dyDescent="0.25">
      <c r="A3192" s="1"/>
      <c r="B3192" s="129"/>
      <c r="C3192" s="130"/>
      <c r="D3192" s="130"/>
      <c r="E3192" s="131"/>
      <c r="F3192" s="132"/>
      <c r="G3192" s="80"/>
      <c r="H3192" s="80"/>
      <c r="I3192" s="81"/>
      <c r="J3192" s="64"/>
      <c r="K3192" s="87"/>
      <c r="L3192" s="82"/>
      <c r="M3192" s="83"/>
      <c r="N3192" s="84"/>
      <c r="O3192" s="85"/>
      <c r="P3192" s="7">
        <f t="shared" si="499"/>
        <v>3258</v>
      </c>
      <c r="Q3192" s="8"/>
    </row>
    <row r="3193" spans="1:17" s="9" customFormat="1" x14ac:dyDescent="0.25">
      <c r="A3193" s="1"/>
      <c r="B3193" s="129"/>
      <c r="C3193" s="130"/>
      <c r="D3193" s="130"/>
      <c r="E3193" s="131"/>
      <c r="F3193" s="132"/>
      <c r="G3193" s="80"/>
      <c r="H3193" s="80"/>
      <c r="I3193" s="81"/>
      <c r="J3193" s="64"/>
      <c r="K3193" s="87"/>
      <c r="L3193" s="82"/>
      <c r="M3193" s="83"/>
      <c r="N3193" s="84"/>
      <c r="O3193" s="85"/>
      <c r="P3193" s="7">
        <f t="shared" si="499"/>
        <v>3259</v>
      </c>
      <c r="Q3193" s="8"/>
    </row>
    <row r="3194" spans="1:17" s="9" customFormat="1" x14ac:dyDescent="0.25">
      <c r="A3194" s="1"/>
      <c r="B3194" s="129"/>
      <c r="C3194" s="130"/>
      <c r="D3194" s="130"/>
      <c r="E3194" s="131"/>
      <c r="F3194" s="132"/>
      <c r="G3194" s="80"/>
      <c r="H3194" s="80"/>
      <c r="I3194" s="81"/>
      <c r="J3194" s="64"/>
      <c r="K3194" s="87"/>
      <c r="L3194" s="82"/>
      <c r="M3194" s="83"/>
      <c r="N3194" s="84"/>
      <c r="O3194" s="85"/>
      <c r="P3194" s="7">
        <f t="shared" si="499"/>
        <v>3260</v>
      </c>
      <c r="Q3194" s="8"/>
    </row>
    <row r="3195" spans="1:17" s="9" customFormat="1" x14ac:dyDescent="0.25">
      <c r="A3195" s="1"/>
      <c r="B3195" s="129"/>
      <c r="C3195" s="130"/>
      <c r="D3195" s="130"/>
      <c r="E3195" s="131"/>
      <c r="F3195" s="132"/>
      <c r="G3195" s="80"/>
      <c r="H3195" s="80"/>
      <c r="I3195" s="81"/>
      <c r="J3195" s="64"/>
      <c r="K3195" s="87"/>
      <c r="L3195" s="82"/>
      <c r="M3195" s="83"/>
      <c r="N3195" s="84"/>
      <c r="O3195" s="85"/>
      <c r="P3195" s="7">
        <f t="shared" si="499"/>
        <v>3261</v>
      </c>
      <c r="Q3195" s="8"/>
    </row>
    <row r="3196" spans="1:17" s="9" customFormat="1" x14ac:dyDescent="0.25">
      <c r="A3196" s="1"/>
      <c r="B3196" s="129"/>
      <c r="C3196" s="130"/>
      <c r="D3196" s="130"/>
      <c r="E3196" s="131"/>
      <c r="F3196" s="132"/>
      <c r="G3196" s="80"/>
      <c r="H3196" s="80"/>
      <c r="I3196" s="81"/>
      <c r="J3196" s="64"/>
      <c r="K3196" s="87"/>
      <c r="L3196" s="82"/>
      <c r="M3196" s="83"/>
      <c r="N3196" s="84"/>
      <c r="O3196" s="85"/>
      <c r="P3196" s="7">
        <f t="shared" si="499"/>
        <v>3262</v>
      </c>
      <c r="Q3196" s="8"/>
    </row>
    <row r="3197" spans="1:17" s="9" customFormat="1" x14ac:dyDescent="0.25">
      <c r="A3197" s="1"/>
      <c r="B3197" s="129"/>
      <c r="C3197" s="130"/>
      <c r="D3197" s="130"/>
      <c r="E3197" s="131"/>
      <c r="F3197" s="132"/>
      <c r="G3197" s="80"/>
      <c r="H3197" s="80"/>
      <c r="I3197" s="81"/>
      <c r="J3197" s="64"/>
      <c r="K3197" s="87"/>
      <c r="L3197" s="82"/>
      <c r="M3197" s="83"/>
      <c r="N3197" s="84"/>
      <c r="O3197" s="85"/>
      <c r="P3197" s="7">
        <f t="shared" si="499"/>
        <v>3263</v>
      </c>
      <c r="Q3197" s="8"/>
    </row>
    <row r="3198" spans="1:17" s="9" customFormat="1" x14ac:dyDescent="0.25">
      <c r="A3198" s="1"/>
      <c r="B3198" s="129"/>
      <c r="C3198" s="130"/>
      <c r="D3198" s="130"/>
      <c r="E3198" s="131"/>
      <c r="F3198" s="132"/>
      <c r="G3198" s="80"/>
      <c r="H3198" s="80"/>
      <c r="I3198" s="81"/>
      <c r="J3198" s="64"/>
      <c r="K3198" s="87"/>
      <c r="L3198" s="82"/>
      <c r="M3198" s="83"/>
      <c r="N3198" s="84"/>
      <c r="O3198" s="85"/>
      <c r="P3198" s="7">
        <f t="shared" si="499"/>
        <v>3264</v>
      </c>
      <c r="Q3198" s="8"/>
    </row>
    <row r="3199" spans="1:17" s="9" customFormat="1" x14ac:dyDescent="0.25">
      <c r="A3199" s="1"/>
      <c r="B3199" s="129"/>
      <c r="C3199" s="130"/>
      <c r="D3199" s="130"/>
      <c r="E3199" s="131"/>
      <c r="F3199" s="132"/>
      <c r="G3199" s="80"/>
      <c r="H3199" s="80"/>
      <c r="I3199" s="81"/>
      <c r="J3199" s="64"/>
      <c r="K3199" s="87"/>
      <c r="L3199" s="82"/>
      <c r="M3199" s="83"/>
      <c r="N3199" s="84"/>
      <c r="O3199" s="85"/>
      <c r="P3199" s="7">
        <f t="shared" si="499"/>
        <v>3265</v>
      </c>
      <c r="Q3199" s="8"/>
    </row>
    <row r="3200" spans="1:17" s="9" customFormat="1" x14ac:dyDescent="0.25">
      <c r="A3200" s="1"/>
      <c r="B3200" s="129"/>
      <c r="C3200" s="130"/>
      <c r="D3200" s="130"/>
      <c r="E3200" s="131"/>
      <c r="F3200" s="132"/>
      <c r="G3200" s="80"/>
      <c r="H3200" s="80"/>
      <c r="I3200" s="81"/>
      <c r="J3200" s="64"/>
      <c r="K3200" s="87"/>
      <c r="L3200" s="82"/>
      <c r="M3200" s="83"/>
      <c r="N3200" s="84"/>
      <c r="O3200" s="85"/>
      <c r="P3200" s="7">
        <f t="shared" si="499"/>
        <v>3266</v>
      </c>
      <c r="Q3200" s="8"/>
    </row>
    <row r="3201" spans="1:17" s="9" customFormat="1" x14ac:dyDescent="0.25">
      <c r="A3201" s="1"/>
      <c r="B3201" s="129"/>
      <c r="C3201" s="130"/>
      <c r="D3201" s="130"/>
      <c r="E3201" s="131"/>
      <c r="F3201" s="132"/>
      <c r="G3201" s="80"/>
      <c r="H3201" s="80"/>
      <c r="I3201" s="81"/>
      <c r="J3201" s="64"/>
      <c r="K3201" s="87"/>
      <c r="L3201" s="82"/>
      <c r="M3201" s="83"/>
      <c r="N3201" s="84"/>
      <c r="O3201" s="85"/>
      <c r="P3201" s="7">
        <f t="shared" si="499"/>
        <v>3267</v>
      </c>
      <c r="Q3201" s="8"/>
    </row>
    <row r="3202" spans="1:17" s="9" customFormat="1" x14ac:dyDescent="0.25">
      <c r="A3202" s="1"/>
      <c r="B3202" s="129"/>
      <c r="C3202" s="130"/>
      <c r="D3202" s="130"/>
      <c r="E3202" s="131"/>
      <c r="F3202" s="132"/>
      <c r="G3202" s="80"/>
      <c r="H3202" s="80"/>
      <c r="I3202" s="81"/>
      <c r="J3202" s="64"/>
      <c r="K3202" s="87"/>
      <c r="L3202" s="82"/>
      <c r="M3202" s="83"/>
      <c r="N3202" s="84"/>
      <c r="O3202" s="85"/>
      <c r="P3202" s="7">
        <f t="shared" si="499"/>
        <v>3268</v>
      </c>
      <c r="Q3202" s="8"/>
    </row>
    <row r="3203" spans="1:17" s="9" customFormat="1" x14ac:dyDescent="0.25">
      <c r="A3203" s="1"/>
      <c r="B3203" s="129"/>
      <c r="C3203" s="130"/>
      <c r="D3203" s="130"/>
      <c r="E3203" s="131"/>
      <c r="F3203" s="132"/>
      <c r="G3203" s="80"/>
      <c r="H3203" s="80"/>
      <c r="I3203" s="81"/>
      <c r="J3203" s="64"/>
      <c r="K3203" s="87"/>
      <c r="L3203" s="82"/>
      <c r="M3203" s="83"/>
      <c r="N3203" s="84"/>
      <c r="O3203" s="85"/>
      <c r="P3203" s="7">
        <f t="shared" si="499"/>
        <v>3269</v>
      </c>
      <c r="Q3203" s="8"/>
    </row>
    <row r="3204" spans="1:17" s="9" customFormat="1" x14ac:dyDescent="0.25">
      <c r="A3204" s="1"/>
      <c r="B3204" s="129"/>
      <c r="C3204" s="130"/>
      <c r="D3204" s="130"/>
      <c r="E3204" s="131"/>
      <c r="F3204" s="132"/>
      <c r="G3204" s="80"/>
      <c r="H3204" s="80"/>
      <c r="I3204" s="81"/>
      <c r="J3204" s="64"/>
      <c r="K3204" s="87"/>
      <c r="L3204" s="82"/>
      <c r="M3204" s="83"/>
      <c r="N3204" s="84"/>
      <c r="O3204" s="85"/>
      <c r="P3204" s="7">
        <f t="shared" si="499"/>
        <v>3270</v>
      </c>
      <c r="Q3204" s="8"/>
    </row>
    <row r="3205" spans="1:17" s="9" customFormat="1" x14ac:dyDescent="0.25">
      <c r="A3205" s="1"/>
      <c r="B3205" s="129"/>
      <c r="C3205" s="130"/>
      <c r="D3205" s="130"/>
      <c r="E3205" s="131"/>
      <c r="F3205" s="132"/>
      <c r="G3205" s="80"/>
      <c r="H3205" s="80"/>
      <c r="I3205" s="81"/>
      <c r="J3205" s="64"/>
      <c r="K3205" s="87"/>
      <c r="L3205" s="82"/>
      <c r="M3205" s="83"/>
      <c r="N3205" s="84"/>
      <c r="O3205" s="85"/>
      <c r="P3205" s="7">
        <f t="shared" si="499"/>
        <v>3271</v>
      </c>
      <c r="Q3205" s="8"/>
    </row>
    <row r="3206" spans="1:17" s="9" customFormat="1" x14ac:dyDescent="0.25">
      <c r="A3206" s="1"/>
      <c r="B3206" s="129"/>
      <c r="C3206" s="130"/>
      <c r="D3206" s="130"/>
      <c r="E3206" s="131"/>
      <c r="F3206" s="132"/>
      <c r="G3206" s="80"/>
      <c r="H3206" s="80"/>
      <c r="I3206" s="81"/>
      <c r="J3206" s="64"/>
      <c r="K3206" s="87"/>
      <c r="L3206" s="82"/>
      <c r="M3206" s="83"/>
      <c r="N3206" s="84"/>
      <c r="O3206" s="85"/>
      <c r="P3206" s="7">
        <f t="shared" si="499"/>
        <v>3272</v>
      </c>
      <c r="Q3206" s="8"/>
    </row>
    <row r="3207" spans="1:17" s="9" customFormat="1" x14ac:dyDescent="0.25">
      <c r="A3207" s="1"/>
      <c r="B3207" s="129"/>
      <c r="C3207" s="130"/>
      <c r="D3207" s="130"/>
      <c r="E3207" s="131"/>
      <c r="F3207" s="132"/>
      <c r="G3207" s="80"/>
      <c r="H3207" s="80"/>
      <c r="I3207" s="81"/>
      <c r="J3207" s="64"/>
      <c r="K3207" s="87"/>
      <c r="L3207" s="82"/>
      <c r="M3207" s="83"/>
      <c r="N3207" s="84"/>
      <c r="O3207" s="85"/>
      <c r="P3207" s="7">
        <f t="shared" si="499"/>
        <v>3273</v>
      </c>
      <c r="Q3207" s="8"/>
    </row>
    <row r="3208" spans="1:17" s="9" customFormat="1" x14ac:dyDescent="0.25">
      <c r="A3208" s="1"/>
      <c r="B3208" s="129" t="s">
        <v>26</v>
      </c>
      <c r="C3208" s="130"/>
      <c r="D3208" s="130"/>
      <c r="E3208" s="131"/>
      <c r="F3208" s="132" t="s">
        <v>26</v>
      </c>
      <c r="G3208" s="80" t="s">
        <v>26</v>
      </c>
      <c r="H3208" s="80" t="s">
        <v>26</v>
      </c>
      <c r="I3208" s="81" t="s">
        <v>26</v>
      </c>
      <c r="J3208" s="64"/>
      <c r="K3208" s="87" t="s">
        <v>26</v>
      </c>
      <c r="L3208" s="82" t="s">
        <v>26</v>
      </c>
      <c r="M3208" s="83" t="s">
        <v>26</v>
      </c>
      <c r="N3208" s="84" t="s">
        <v>26</v>
      </c>
      <c r="O3208" s="85" t="s">
        <v>26</v>
      </c>
      <c r="P3208" s="7">
        <f t="shared" si="499"/>
        <v>3274</v>
      </c>
      <c r="Q3208" s="8"/>
    </row>
    <row r="3209" spans="1:17" s="9" customFormat="1" x14ac:dyDescent="0.25">
      <c r="A3209" s="1"/>
      <c r="B3209" s="129" t="s">
        <v>26</v>
      </c>
      <c r="C3209" s="130"/>
      <c r="D3209" s="130"/>
      <c r="E3209" s="131"/>
      <c r="F3209" s="132" t="s">
        <v>26</v>
      </c>
      <c r="G3209" s="80" t="s">
        <v>26</v>
      </c>
      <c r="H3209" s="80" t="s">
        <v>26</v>
      </c>
      <c r="I3209" s="81" t="s">
        <v>26</v>
      </c>
      <c r="J3209" s="64"/>
      <c r="K3209" s="87" t="s">
        <v>26</v>
      </c>
      <c r="L3209" s="82" t="s">
        <v>26</v>
      </c>
      <c r="M3209" s="83" t="s">
        <v>26</v>
      </c>
      <c r="N3209" s="84" t="s">
        <v>26</v>
      </c>
      <c r="O3209" s="85" t="s">
        <v>26</v>
      </c>
      <c r="P3209" s="7">
        <f t="shared" si="499"/>
        <v>3275</v>
      </c>
      <c r="Q3209" s="8"/>
    </row>
    <row r="3210" spans="1:17" s="9" customFormat="1" x14ac:dyDescent="0.25">
      <c r="A3210" s="1"/>
      <c r="B3210" s="129" t="s">
        <v>26</v>
      </c>
      <c r="C3210" s="130"/>
      <c r="D3210" s="130"/>
      <c r="E3210" s="131"/>
      <c r="F3210" s="132" t="s">
        <v>26</v>
      </c>
      <c r="G3210" s="80" t="s">
        <v>26</v>
      </c>
      <c r="H3210" s="80" t="s">
        <v>26</v>
      </c>
      <c r="I3210" s="81" t="s">
        <v>26</v>
      </c>
      <c r="J3210" s="64"/>
      <c r="K3210" s="87" t="s">
        <v>26</v>
      </c>
      <c r="L3210" s="82" t="s">
        <v>26</v>
      </c>
      <c r="M3210" s="83" t="s">
        <v>26</v>
      </c>
      <c r="N3210" s="84" t="s">
        <v>26</v>
      </c>
      <c r="O3210" s="85" t="s">
        <v>26</v>
      </c>
      <c r="P3210" s="7">
        <f t="shared" si="499"/>
        <v>3276</v>
      </c>
      <c r="Q3210" s="8"/>
    </row>
    <row r="3211" spans="1:17" s="9" customFormat="1" x14ac:dyDescent="0.25">
      <c r="A3211" s="1"/>
      <c r="B3211" s="129" t="s">
        <v>26</v>
      </c>
      <c r="C3211" s="130"/>
      <c r="D3211" s="130"/>
      <c r="E3211" s="131"/>
      <c r="F3211" s="132" t="s">
        <v>26</v>
      </c>
      <c r="G3211" s="80" t="s">
        <v>26</v>
      </c>
      <c r="H3211" s="80" t="s">
        <v>26</v>
      </c>
      <c r="I3211" s="81" t="s">
        <v>26</v>
      </c>
      <c r="J3211" s="64"/>
      <c r="K3211" s="87" t="s">
        <v>26</v>
      </c>
      <c r="L3211" s="82" t="s">
        <v>26</v>
      </c>
      <c r="M3211" s="83" t="s">
        <v>26</v>
      </c>
      <c r="N3211" s="84" t="s">
        <v>26</v>
      </c>
      <c r="O3211" s="85" t="s">
        <v>26</v>
      </c>
      <c r="P3211" s="7">
        <f t="shared" si="499"/>
        <v>3277</v>
      </c>
      <c r="Q3211" s="8"/>
    </row>
    <row r="3212" spans="1:17" s="9" customFormat="1" x14ac:dyDescent="0.25">
      <c r="A3212" s="1"/>
      <c r="B3212" s="129" t="s">
        <v>26</v>
      </c>
      <c r="C3212" s="130"/>
      <c r="D3212" s="130"/>
      <c r="E3212" s="131"/>
      <c r="F3212" s="132" t="s">
        <v>26</v>
      </c>
      <c r="G3212" s="80" t="s">
        <v>26</v>
      </c>
      <c r="H3212" s="80" t="s">
        <v>26</v>
      </c>
      <c r="I3212" s="81" t="s">
        <v>26</v>
      </c>
      <c r="J3212" s="64"/>
      <c r="K3212" s="87" t="s">
        <v>26</v>
      </c>
      <c r="L3212" s="82" t="s">
        <v>26</v>
      </c>
      <c r="M3212" s="83" t="s">
        <v>26</v>
      </c>
      <c r="N3212" s="84" t="s">
        <v>26</v>
      </c>
      <c r="O3212" s="85" t="s">
        <v>26</v>
      </c>
      <c r="P3212" s="7">
        <f t="shared" si="499"/>
        <v>3278</v>
      </c>
      <c r="Q3212" s="8"/>
    </row>
    <row r="3213" spans="1:17" s="9" customFormat="1" x14ac:dyDescent="0.25">
      <c r="A3213" s="1"/>
      <c r="B3213" s="129" t="s">
        <v>26</v>
      </c>
      <c r="C3213" s="130"/>
      <c r="D3213" s="130"/>
      <c r="E3213" s="131"/>
      <c r="F3213" s="132" t="s">
        <v>26</v>
      </c>
      <c r="G3213" s="80" t="s">
        <v>26</v>
      </c>
      <c r="H3213" s="80" t="s">
        <v>26</v>
      </c>
      <c r="I3213" s="81" t="s">
        <v>26</v>
      </c>
      <c r="J3213" s="64"/>
      <c r="K3213" s="87" t="s">
        <v>26</v>
      </c>
      <c r="L3213" s="82" t="s">
        <v>26</v>
      </c>
      <c r="M3213" s="83" t="s">
        <v>26</v>
      </c>
      <c r="N3213" s="84" t="s">
        <v>26</v>
      </c>
      <c r="O3213" s="85" t="s">
        <v>26</v>
      </c>
      <c r="P3213" s="7">
        <f t="shared" si="499"/>
        <v>3279</v>
      </c>
      <c r="Q3213" s="8"/>
    </row>
    <row r="3214" spans="1:17" s="9" customFormat="1" x14ac:dyDescent="0.25">
      <c r="A3214" s="1"/>
      <c r="B3214" s="129" t="s">
        <v>26</v>
      </c>
      <c r="C3214" s="130"/>
      <c r="D3214" s="130"/>
      <c r="E3214" s="131"/>
      <c r="F3214" s="132" t="s">
        <v>26</v>
      </c>
      <c r="G3214" s="80" t="s">
        <v>26</v>
      </c>
      <c r="H3214" s="80" t="s">
        <v>26</v>
      </c>
      <c r="I3214" s="81" t="s">
        <v>26</v>
      </c>
      <c r="J3214" s="64"/>
      <c r="K3214" s="87" t="s">
        <v>26</v>
      </c>
      <c r="L3214" s="82" t="s">
        <v>26</v>
      </c>
      <c r="M3214" s="83" t="s">
        <v>26</v>
      </c>
      <c r="N3214" s="84" t="s">
        <v>26</v>
      </c>
      <c r="O3214" s="85" t="s">
        <v>26</v>
      </c>
      <c r="P3214" s="7">
        <f t="shared" si="499"/>
        <v>3280</v>
      </c>
      <c r="Q3214" s="8"/>
    </row>
    <row r="3215" spans="1:17" s="9" customFormat="1" x14ac:dyDescent="0.25">
      <c r="A3215" s="1"/>
      <c r="B3215" s="129" t="s">
        <v>26</v>
      </c>
      <c r="C3215" s="130"/>
      <c r="D3215" s="130"/>
      <c r="E3215" s="131"/>
      <c r="F3215" s="132" t="s">
        <v>26</v>
      </c>
      <c r="G3215" s="80" t="s">
        <v>26</v>
      </c>
      <c r="H3215" s="80" t="s">
        <v>26</v>
      </c>
      <c r="I3215" s="81" t="s">
        <v>26</v>
      </c>
      <c r="J3215" s="64"/>
      <c r="K3215" s="87" t="s">
        <v>26</v>
      </c>
      <c r="L3215" s="82" t="s">
        <v>26</v>
      </c>
      <c r="M3215" s="83" t="s">
        <v>26</v>
      </c>
      <c r="N3215" s="84" t="s">
        <v>26</v>
      </c>
      <c r="O3215" s="85" t="s">
        <v>26</v>
      </c>
      <c r="P3215" s="7">
        <f t="shared" si="499"/>
        <v>3281</v>
      </c>
      <c r="Q3215" s="8"/>
    </row>
    <row r="3216" spans="1:17" s="9" customFormat="1" ht="15.75" thickBot="1" x14ac:dyDescent="0.3">
      <c r="A3216" s="1"/>
      <c r="B3216" s="122" t="s">
        <v>26</v>
      </c>
      <c r="C3216" s="123"/>
      <c r="D3216" s="123"/>
      <c r="E3216" s="124"/>
      <c r="F3216" s="133" t="s">
        <v>26</v>
      </c>
      <c r="G3216" s="94" t="s">
        <v>26</v>
      </c>
      <c r="H3216" s="94" t="s">
        <v>26</v>
      </c>
      <c r="I3216" s="95" t="s">
        <v>26</v>
      </c>
      <c r="J3216" s="64"/>
      <c r="K3216" s="96" t="s">
        <v>26</v>
      </c>
      <c r="L3216" s="97" t="s">
        <v>26</v>
      </c>
      <c r="M3216" s="98" t="s">
        <v>26</v>
      </c>
      <c r="N3216" s="99" t="s">
        <v>26</v>
      </c>
      <c r="O3216" s="100" t="s">
        <v>26</v>
      </c>
      <c r="P3216" s="7">
        <f t="shared" si="499"/>
        <v>3282</v>
      </c>
      <c r="Q3216" s="8"/>
    </row>
    <row r="3217" spans="1:17" s="9" customFormat="1" ht="16.5" thickTop="1" thickBot="1" x14ac:dyDescent="0.3">
      <c r="A3217" s="1"/>
      <c r="B3217" s="101"/>
      <c r="C3217" s="101"/>
      <c r="D3217" s="101"/>
      <c r="E3217" s="101"/>
      <c r="F3217" s="101"/>
      <c r="G3217" s="101"/>
      <c r="H3217" s="128" t="s">
        <v>50</v>
      </c>
      <c r="I3217" s="103">
        <f>SUM(I3191:I3216)</f>
        <v>1.75</v>
      </c>
      <c r="J3217" s="104"/>
      <c r="K3217" s="105">
        <f>SUM(K3191:K3216)</f>
        <v>0.33718689788053952</v>
      </c>
      <c r="L3217" s="106"/>
      <c r="M3217" s="107"/>
      <c r="N3217" s="108"/>
      <c r="O3217" s="105">
        <f>SUM(O3191:O3216)</f>
        <v>0</v>
      </c>
      <c r="P3217" s="7">
        <f t="shared" si="499"/>
        <v>3283</v>
      </c>
      <c r="Q3217" s="8"/>
    </row>
    <row r="3218" spans="1:17" s="9" customFormat="1" ht="16.5" customHeight="1" thickTop="1" thickBot="1" x14ac:dyDescent="0.3">
      <c r="A3218" s="1"/>
      <c r="B3218" s="58" t="s">
        <v>51</v>
      </c>
      <c r="C3218" s="109"/>
      <c r="D3218" s="109"/>
      <c r="E3218" s="109"/>
      <c r="F3218" s="109"/>
      <c r="G3218" s="109"/>
      <c r="H3218" s="110"/>
      <c r="I3218" s="111"/>
      <c r="J3218" s="60"/>
      <c r="K3218" s="134" t="s">
        <v>14</v>
      </c>
      <c r="L3218" s="61" t="s">
        <v>15</v>
      </c>
      <c r="M3218" s="61" t="s">
        <v>16</v>
      </c>
      <c r="N3218" s="61" t="s">
        <v>17</v>
      </c>
      <c r="O3218" s="61" t="s">
        <v>18</v>
      </c>
      <c r="P3218" s="7">
        <f t="shared" si="499"/>
        <v>3284</v>
      </c>
      <c r="Q3218" s="8"/>
    </row>
    <row r="3219" spans="1:17" s="9" customFormat="1" ht="22.5" customHeight="1" thickTop="1" thickBot="1" x14ac:dyDescent="0.3">
      <c r="A3219" s="1"/>
      <c r="B3219" s="112" t="s">
        <v>52</v>
      </c>
      <c r="C3219" s="113"/>
      <c r="D3219" s="113"/>
      <c r="E3219" s="114"/>
      <c r="F3219" s="115" t="s">
        <v>42</v>
      </c>
      <c r="G3219" s="63" t="s">
        <v>20</v>
      </c>
      <c r="H3219" s="63" t="s">
        <v>34</v>
      </c>
      <c r="I3219" s="63" t="s">
        <v>34</v>
      </c>
      <c r="J3219" s="28"/>
      <c r="K3219" s="135"/>
      <c r="L3219" s="61"/>
      <c r="M3219" s="61"/>
      <c r="N3219" s="61"/>
      <c r="O3219" s="61"/>
      <c r="P3219" s="7">
        <f t="shared" si="499"/>
        <v>3285</v>
      </c>
      <c r="Q3219" s="8"/>
    </row>
    <row r="3220" spans="1:17" s="9" customFormat="1" ht="15.75" thickTop="1" x14ac:dyDescent="0.25">
      <c r="A3220" s="1"/>
      <c r="B3220" s="136"/>
      <c r="C3220" s="137"/>
      <c r="D3220" s="137"/>
      <c r="E3220" s="138"/>
      <c r="F3220" s="139"/>
      <c r="G3220" s="69"/>
      <c r="H3220" s="69"/>
      <c r="I3220" s="81"/>
      <c r="J3220" s="64"/>
      <c r="K3220" s="70"/>
      <c r="L3220" s="117"/>
      <c r="M3220" s="118"/>
      <c r="N3220" s="119"/>
      <c r="O3220" s="120"/>
      <c r="P3220" s="7">
        <f t="shared" si="499"/>
        <v>3286</v>
      </c>
      <c r="Q3220" s="8">
        <f t="shared" ref="Q3220" si="505">+Q3191</f>
        <v>3224</v>
      </c>
    </row>
    <row r="3221" spans="1:17" s="9" customFormat="1" ht="15.75" thickBot="1" x14ac:dyDescent="0.3">
      <c r="A3221" s="1"/>
      <c r="B3221" s="140" t="s">
        <v>26</v>
      </c>
      <c r="C3221" s="141"/>
      <c r="D3221" s="141"/>
      <c r="E3221" s="142"/>
      <c r="F3221" s="143">
        <v>0</v>
      </c>
      <c r="G3221" s="144" t="s">
        <v>26</v>
      </c>
      <c r="H3221" s="143">
        <v>0</v>
      </c>
      <c r="I3221" s="143">
        <v>0</v>
      </c>
      <c r="J3221" s="64"/>
      <c r="K3221" s="145" t="s">
        <v>26</v>
      </c>
      <c r="L3221" s="146" t="s">
        <v>26</v>
      </c>
      <c r="M3221" s="147" t="s">
        <v>26</v>
      </c>
      <c r="N3221" s="143">
        <v>0</v>
      </c>
      <c r="O3221" s="143">
        <v>0</v>
      </c>
      <c r="P3221" s="7">
        <f t="shared" si="499"/>
        <v>3287</v>
      </c>
      <c r="Q3221" s="8"/>
    </row>
    <row r="3222" spans="1:17" s="9" customFormat="1" ht="16.5" thickTop="1" thickBot="1" x14ac:dyDescent="0.3">
      <c r="A3222" s="1"/>
      <c r="B3222" s="101"/>
      <c r="C3222" s="101"/>
      <c r="D3222" s="101"/>
      <c r="E3222" s="101"/>
      <c r="F3222" s="101"/>
      <c r="G3222" s="101"/>
      <c r="H3222" s="128" t="s">
        <v>53</v>
      </c>
      <c r="I3222" s="103">
        <f>SUM(I3220:I3221)</f>
        <v>0</v>
      </c>
      <c r="J3222" s="28"/>
      <c r="K3222" s="148">
        <f>SUM(K3220:K3221)</f>
        <v>0</v>
      </c>
      <c r="L3222" s="149"/>
      <c r="M3222" s="150"/>
      <c r="N3222" s="151"/>
      <c r="O3222" s="148">
        <f>SUM(O3220:O3221)</f>
        <v>0</v>
      </c>
      <c r="P3222" s="7">
        <f t="shared" si="499"/>
        <v>3288</v>
      </c>
      <c r="Q3222" s="8"/>
    </row>
    <row r="3223" spans="1:17" s="9" customFormat="1" ht="16.5" thickTop="1" thickBot="1" x14ac:dyDescent="0.3">
      <c r="A3223" s="1"/>
      <c r="B3223" s="28"/>
      <c r="C3223" s="28"/>
      <c r="D3223" s="28"/>
      <c r="E3223" s="152"/>
      <c r="F3223" s="152"/>
      <c r="G3223" s="152"/>
      <c r="H3223" s="153"/>
      <c r="I3223" s="154"/>
      <c r="J3223" s="28"/>
      <c r="K3223" s="155"/>
      <c r="L3223" s="156"/>
      <c r="M3223" s="156"/>
      <c r="N3223" s="156"/>
      <c r="O3223" s="157"/>
      <c r="P3223" s="7">
        <f t="shared" ref="P3223:P3286" si="506">+P3222+1</f>
        <v>3289</v>
      </c>
      <c r="Q3223" s="8"/>
    </row>
    <row r="3224" spans="1:17" s="9" customFormat="1" ht="16.5" customHeight="1" thickTop="1" thickBot="1" x14ac:dyDescent="0.3">
      <c r="A3224" s="1"/>
      <c r="B3224" s="28"/>
      <c r="C3224" s="28"/>
      <c r="D3224" s="158"/>
      <c r="E3224" s="159" t="s">
        <v>54</v>
      </c>
      <c r="F3224" s="159"/>
      <c r="G3224" s="159"/>
      <c r="H3224" s="159"/>
      <c r="I3224" s="160">
        <f>I3172+I3188+I3217+I3222</f>
        <v>5.1899999999999995</v>
      </c>
      <c r="J3224" s="28"/>
      <c r="K3224" s="161"/>
      <c r="L3224" s="162"/>
      <c r="M3224" s="162"/>
      <c r="N3224" s="162"/>
      <c r="O3224" s="163"/>
      <c r="P3224" s="7">
        <f t="shared" si="506"/>
        <v>3290</v>
      </c>
      <c r="Q3224" s="8"/>
    </row>
    <row r="3225" spans="1:17" s="9" customFormat="1" ht="16.5" thickTop="1" thickBot="1" x14ac:dyDescent="0.3">
      <c r="A3225" s="1"/>
      <c r="B3225" s="28"/>
      <c r="C3225" s="28"/>
      <c r="D3225" s="158"/>
      <c r="E3225" s="164" t="s">
        <v>55</v>
      </c>
      <c r="F3225" s="164"/>
      <c r="G3225" s="164"/>
      <c r="H3225" s="165">
        <v>0.2</v>
      </c>
      <c r="I3225" s="166">
        <f>ROUND((I3224*H3225),2)</f>
        <v>1.04</v>
      </c>
      <c r="J3225" s="28"/>
      <c r="K3225" s="167"/>
      <c r="L3225" s="168"/>
      <c r="M3225" s="168"/>
      <c r="N3225" s="168"/>
      <c r="O3225" s="169"/>
      <c r="P3225" s="7">
        <f t="shared" si="506"/>
        <v>3291</v>
      </c>
      <c r="Q3225" s="8"/>
    </row>
    <row r="3226" spans="1:17" s="9" customFormat="1" ht="16.5" thickTop="1" thickBot="1" x14ac:dyDescent="0.3">
      <c r="A3226" s="1"/>
      <c r="B3226" s="28"/>
      <c r="C3226" s="28"/>
      <c r="D3226" s="158"/>
      <c r="E3226" s="170" t="s">
        <v>56</v>
      </c>
      <c r="F3226" s="170"/>
      <c r="G3226" s="170"/>
      <c r="H3226" s="171">
        <v>0</v>
      </c>
      <c r="I3226" s="166">
        <v>0</v>
      </c>
      <c r="J3226" s="28"/>
      <c r="K3226" s="172">
        <f>+K3172+K3188+K3217+K3222</f>
        <v>1</v>
      </c>
      <c r="L3226" s="173"/>
      <c r="M3226" s="174"/>
      <c r="N3226" s="175"/>
      <c r="O3226" s="172">
        <f>+O3172+O3188+O3217+O3222</f>
        <v>0</v>
      </c>
      <c r="P3226" s="7">
        <f t="shared" si="506"/>
        <v>3292</v>
      </c>
      <c r="Q3226" s="8"/>
    </row>
    <row r="3227" spans="1:17" s="9" customFormat="1" ht="16.5" thickTop="1" thickBot="1" x14ac:dyDescent="0.3">
      <c r="A3227" s="1"/>
      <c r="B3227" s="28" t="s">
        <v>27</v>
      </c>
      <c r="C3227" s="28"/>
      <c r="D3227" s="158"/>
      <c r="E3227" s="170" t="s">
        <v>57</v>
      </c>
      <c r="F3227" s="170"/>
      <c r="G3227" s="170"/>
      <c r="H3227" s="170"/>
      <c r="I3227" s="166">
        <f>+I3224+I3225</f>
        <v>6.2299999999999995</v>
      </c>
      <c r="J3227" s="28"/>
      <c r="K3227" s="176" t="s">
        <v>58</v>
      </c>
      <c r="L3227" s="177"/>
      <c r="M3227" s="178"/>
      <c r="N3227" s="179"/>
      <c r="O3227" s="176" t="s">
        <v>59</v>
      </c>
      <c r="P3227" s="7">
        <f t="shared" si="506"/>
        <v>3293</v>
      </c>
      <c r="Q3227" s="8"/>
    </row>
    <row r="3228" spans="1:17" s="9" customFormat="1" ht="16.5" thickTop="1" thickBot="1" x14ac:dyDescent="0.3">
      <c r="A3228" s="1"/>
      <c r="B3228" s="28" t="s">
        <v>27</v>
      </c>
      <c r="C3228" s="28"/>
      <c r="D3228" s="158"/>
      <c r="E3228" s="180" t="s">
        <v>60</v>
      </c>
      <c r="F3228" s="181"/>
      <c r="G3228" s="181"/>
      <c r="H3228" s="182"/>
      <c r="I3228" s="183">
        <f>+I3227</f>
        <v>6.2299999999999995</v>
      </c>
      <c r="J3228" s="152"/>
      <c r="K3228" s="184"/>
      <c r="L3228" s="185"/>
      <c r="M3228" s="184"/>
      <c r="N3228" s="185"/>
      <c r="O3228" s="185"/>
      <c r="P3228" s="7">
        <f t="shared" si="506"/>
        <v>3294</v>
      </c>
      <c r="Q3228" s="8"/>
    </row>
    <row r="3229" spans="1:17" s="9" customFormat="1" ht="15.75" thickTop="1" x14ac:dyDescent="0.25">
      <c r="A3229" s="1"/>
      <c r="B3229" s="5"/>
      <c r="C3229" s="5"/>
      <c r="D3229" s="28"/>
      <c r="E3229" s="101"/>
      <c r="F3229" s="101"/>
      <c r="G3229" s="101"/>
      <c r="H3229" s="186"/>
      <c r="I3229" s="101"/>
      <c r="J3229" s="28"/>
      <c r="K3229" s="14"/>
      <c r="L3229" s="15"/>
      <c r="M3229" s="14"/>
      <c r="N3229" s="15"/>
      <c r="O3229" s="15"/>
      <c r="P3229" s="7">
        <f t="shared" si="506"/>
        <v>3295</v>
      </c>
      <c r="Q3229" s="8"/>
    </row>
    <row r="3230" spans="1:17" s="9" customFormat="1" x14ac:dyDescent="0.25">
      <c r="A3230" s="1"/>
      <c r="B3230" s="5"/>
      <c r="C3230" s="5"/>
      <c r="D3230" s="28"/>
      <c r="E3230" s="101"/>
      <c r="F3230" s="101"/>
      <c r="G3230" s="101"/>
      <c r="H3230" s="186"/>
      <c r="I3230" s="101"/>
      <c r="J3230" s="28"/>
      <c r="K3230" s="14"/>
      <c r="L3230" s="15"/>
      <c r="M3230" s="14"/>
      <c r="N3230" s="15"/>
      <c r="O3230" s="15"/>
      <c r="P3230" s="7">
        <f t="shared" si="506"/>
        <v>3296</v>
      </c>
      <c r="Q3230" s="8"/>
    </row>
    <row r="3231" spans="1:17" s="9" customFormat="1" ht="15.75" thickBot="1" x14ac:dyDescent="0.3">
      <c r="A3231" s="1"/>
      <c r="B3231" s="2"/>
      <c r="C3231" s="2"/>
      <c r="D3231" s="2"/>
      <c r="E3231" s="2"/>
      <c r="F3231" s="2"/>
      <c r="G3231" s="2"/>
      <c r="H3231" s="3"/>
      <c r="I3231" s="4"/>
      <c r="J3231" s="5"/>
      <c r="K3231" s="6"/>
      <c r="L3231" s="6"/>
      <c r="M3231" s="6"/>
      <c r="N3231" s="6"/>
      <c r="O3231" s="6"/>
      <c r="P3231" s="7"/>
      <c r="Q3231" s="8"/>
    </row>
    <row r="3232" spans="1:17" s="9" customFormat="1" ht="16.5" thickTop="1" thickBot="1" x14ac:dyDescent="0.3">
      <c r="A3232" s="1"/>
      <c r="B3232" s="10" t="s">
        <v>0</v>
      </c>
      <c r="C3232" s="11" t="str">
        <f>'[1]PRESUPUESTO REFERENCIAL'!$B$6</f>
        <v>CONSTRUCCIÓN DEL MALECÓN EN LA PARROQUIA URBANA SATÉLITE LA AURORA</v>
      </c>
      <c r="D3232" s="12"/>
      <c r="E3232" s="12"/>
      <c r="F3232" s="12"/>
      <c r="G3232" s="12"/>
      <c r="H3232" s="12"/>
      <c r="I3232" s="13"/>
      <c r="J3232" s="5"/>
      <c r="K3232" s="14"/>
      <c r="L3232" s="14"/>
      <c r="M3232" s="14"/>
      <c r="N3232" s="14"/>
      <c r="O3232" s="15"/>
      <c r="P3232" s="7"/>
      <c r="Q3232" s="8"/>
    </row>
    <row r="3233" spans="1:17" s="9" customFormat="1" ht="15.75" thickTop="1" x14ac:dyDescent="0.25">
      <c r="A3233" s="1"/>
      <c r="B3233" s="16" t="s">
        <v>1</v>
      </c>
      <c r="C3233" s="17"/>
      <c r="D3233" s="17"/>
      <c r="E3233" s="17"/>
      <c r="F3233" s="17"/>
      <c r="G3233" s="17"/>
      <c r="H3233" s="17"/>
      <c r="I3233" s="18"/>
      <c r="J3233" s="5"/>
      <c r="K3233" s="14"/>
      <c r="L3233" s="14"/>
      <c r="M3233" s="14"/>
      <c r="N3233" s="14"/>
      <c r="O3233" s="15"/>
      <c r="P3233" s="7"/>
      <c r="Q3233" s="8"/>
    </row>
    <row r="3234" spans="1:17" s="9" customFormat="1" x14ac:dyDescent="0.25">
      <c r="A3234" s="1"/>
      <c r="B3234" s="5"/>
      <c r="C3234" s="5"/>
      <c r="D3234" s="5"/>
      <c r="E3234" s="5"/>
      <c r="F3234" s="5"/>
      <c r="G3234" s="19"/>
      <c r="H3234" s="19"/>
      <c r="I3234" s="19"/>
      <c r="J3234" s="5"/>
      <c r="K3234" s="14"/>
      <c r="L3234" s="14"/>
      <c r="M3234" s="14"/>
      <c r="N3234" s="14"/>
      <c r="O3234" s="15"/>
      <c r="P3234" s="7"/>
      <c r="Q3234" s="8"/>
    </row>
    <row r="3235" spans="1:17" s="9" customFormat="1" x14ac:dyDescent="0.25">
      <c r="A3235" s="1"/>
      <c r="B3235" s="5"/>
      <c r="C3235" s="20" t="s">
        <v>2</v>
      </c>
      <c r="D3235" s="21" t="s">
        <v>3</v>
      </c>
      <c r="E3235" s="22"/>
      <c r="F3235" s="22"/>
      <c r="G3235" s="19"/>
      <c r="H3235" s="19"/>
      <c r="I3235" s="19"/>
      <c r="J3235" s="5"/>
      <c r="K3235" s="14"/>
      <c r="L3235" s="14"/>
      <c r="M3235" s="14"/>
      <c r="N3235" s="14"/>
      <c r="O3235" s="15"/>
      <c r="P3235" s="7"/>
      <c r="Q3235" s="8"/>
    </row>
    <row r="3236" spans="1:17" s="9" customFormat="1" x14ac:dyDescent="0.25">
      <c r="A3236" s="1"/>
      <c r="B3236" s="5"/>
      <c r="C3236" s="20" t="s">
        <v>4</v>
      </c>
      <c r="D3236" s="21" t="s">
        <v>5</v>
      </c>
      <c r="E3236" s="5"/>
      <c r="F3236" s="5"/>
      <c r="G3236" s="19"/>
      <c r="H3236" s="19"/>
      <c r="I3236" s="19"/>
      <c r="J3236" s="5"/>
      <c r="K3236" s="14"/>
      <c r="L3236" s="14"/>
      <c r="M3236" s="14"/>
      <c r="N3236" s="14"/>
      <c r="O3236" s="15"/>
      <c r="P3236" s="7"/>
      <c r="Q3236" s="8"/>
    </row>
    <row r="3237" spans="1:17" s="9" customFormat="1" x14ac:dyDescent="0.25">
      <c r="A3237" s="1"/>
      <c r="B3237" s="23"/>
      <c r="C3237" s="2"/>
      <c r="D3237" s="24"/>
      <c r="E3237" s="2"/>
      <c r="F3237" s="2"/>
      <c r="G3237" s="19"/>
      <c r="H3237" s="19"/>
      <c r="I3237" s="19"/>
      <c r="J3237" s="5"/>
      <c r="K3237" s="14"/>
      <c r="L3237" s="14"/>
      <c r="M3237" s="14"/>
      <c r="N3237" s="14"/>
      <c r="O3237" s="15"/>
      <c r="P3237" s="7"/>
      <c r="Q3237" s="8"/>
    </row>
    <row r="3238" spans="1:17" s="9" customFormat="1" ht="15.75" thickBot="1" x14ac:dyDescent="0.3">
      <c r="A3238" s="1"/>
      <c r="B3238" s="25" t="s">
        <v>6</v>
      </c>
      <c r="C3238" s="26"/>
      <c r="D3238" s="26"/>
      <c r="E3238" s="26"/>
      <c r="F3238" s="26"/>
      <c r="G3238" s="26"/>
      <c r="H3238" s="26"/>
      <c r="I3238" s="27"/>
      <c r="J3238" s="28"/>
      <c r="K3238" s="29"/>
      <c r="L3238" s="30"/>
      <c r="M3238" s="30"/>
      <c r="N3238" s="30"/>
      <c r="O3238" s="31"/>
      <c r="P3238" s="7"/>
      <c r="Q3238" s="8"/>
    </row>
    <row r="3239" spans="1:17" s="9" customFormat="1" ht="15.75" customHeight="1" thickTop="1" x14ac:dyDescent="0.25">
      <c r="A3239" s="1"/>
      <c r="B3239" s="32"/>
      <c r="C3239" s="33"/>
      <c r="D3239" s="34"/>
      <c r="E3239" s="34"/>
      <c r="F3239" s="34"/>
      <c r="G3239" s="34"/>
      <c r="H3239" s="35"/>
      <c r="I3239" s="36" t="s">
        <v>7</v>
      </c>
      <c r="J3239" s="37"/>
      <c r="K3239" s="38" t="s">
        <v>8</v>
      </c>
      <c r="L3239" s="39"/>
      <c r="M3239" s="39"/>
      <c r="N3239" s="39"/>
      <c r="O3239" s="40"/>
      <c r="P3239" s="7"/>
      <c r="Q3239" s="8"/>
    </row>
    <row r="3240" spans="1:17" s="9" customFormat="1" x14ac:dyDescent="0.25">
      <c r="A3240" s="1"/>
      <c r="B3240" s="41" t="s">
        <v>9</v>
      </c>
      <c r="C3240" s="42">
        <f>+'[1]PRESUPUESTO REFERENCIAL'!B1163</f>
        <v>1039</v>
      </c>
      <c r="D3240" s="43"/>
      <c r="E3240" s="41" t="s">
        <v>10</v>
      </c>
      <c r="F3240" s="44" t="str">
        <f>+'[1]PRESUPUESTO REFERENCIAL'!D1163</f>
        <v>u</v>
      </c>
      <c r="G3240" s="45"/>
      <c r="H3240" s="46" t="s">
        <v>11</v>
      </c>
      <c r="I3240" s="47">
        <v>2</v>
      </c>
      <c r="J3240" s="37"/>
      <c r="K3240" s="48"/>
      <c r="L3240" s="49"/>
      <c r="M3240" s="49"/>
      <c r="N3240" s="49"/>
      <c r="O3240" s="50"/>
      <c r="P3240" s="7"/>
      <c r="Q3240" s="8"/>
    </row>
    <row r="3241" spans="1:17" s="9" customFormat="1" ht="15.75" thickBot="1" x14ac:dyDescent="0.3">
      <c r="A3241" s="1"/>
      <c r="B3241" s="51" t="s">
        <v>12</v>
      </c>
      <c r="C3241" s="52" t="str">
        <f>+'[1]PRESUPUESTO REFERENCIAL'!C1163</f>
        <v>BATERIAS SANITARIAS PORTATILES (MENSUAL)</v>
      </c>
      <c r="D3241" s="53"/>
      <c r="E3241" s="53"/>
      <c r="F3241" s="53"/>
      <c r="G3241" s="53"/>
      <c r="H3241" s="53"/>
      <c r="I3241" s="54"/>
      <c r="J3241" s="28"/>
      <c r="K3241" s="55"/>
      <c r="L3241" s="56"/>
      <c r="M3241" s="56"/>
      <c r="N3241" s="56"/>
      <c r="O3241" s="57"/>
      <c r="P3241" s="7"/>
      <c r="Q3241" s="8"/>
    </row>
    <row r="3242" spans="1:17" s="9" customFormat="1" ht="16.5" customHeight="1" thickTop="1" thickBot="1" x14ac:dyDescent="0.3">
      <c r="A3242" s="1"/>
      <c r="B3242" s="58" t="s">
        <v>13</v>
      </c>
      <c r="C3242" s="59"/>
      <c r="D3242" s="59"/>
      <c r="E3242" s="59"/>
      <c r="F3242" s="59"/>
      <c r="G3242" s="59"/>
      <c r="H3242" s="59"/>
      <c r="I3242" s="59"/>
      <c r="J3242" s="60"/>
      <c r="K3242" s="61" t="s">
        <v>14</v>
      </c>
      <c r="L3242" s="61" t="s">
        <v>15</v>
      </c>
      <c r="M3242" s="61" t="s">
        <v>16</v>
      </c>
      <c r="N3242" s="61" t="s">
        <v>17</v>
      </c>
      <c r="O3242" s="61" t="s">
        <v>18</v>
      </c>
      <c r="P3242" s="7"/>
      <c r="Q3242" s="8"/>
    </row>
    <row r="3243" spans="1:17" s="9" customFormat="1" ht="22.5" thickTop="1" thickBot="1" x14ac:dyDescent="0.3">
      <c r="A3243" s="1"/>
      <c r="B3243" s="62" t="s">
        <v>19</v>
      </c>
      <c r="C3243" s="62"/>
      <c r="D3243" s="62"/>
      <c r="E3243" s="63" t="s">
        <v>20</v>
      </c>
      <c r="F3243" s="63" t="s">
        <v>21</v>
      </c>
      <c r="G3243" s="63" t="s">
        <v>22</v>
      </c>
      <c r="H3243" s="63" t="s">
        <v>23</v>
      </c>
      <c r="I3243" s="63" t="s">
        <v>24</v>
      </c>
      <c r="J3243" s="64"/>
      <c r="K3243" s="61"/>
      <c r="L3243" s="61"/>
      <c r="M3243" s="61"/>
      <c r="N3243" s="61"/>
      <c r="O3243" s="61"/>
      <c r="P3243" s="7">
        <f t="shared" ref="P3243" si="507">ROW(A3244)+65</f>
        <v>3309</v>
      </c>
      <c r="Q3243" s="8"/>
    </row>
    <row r="3244" spans="1:17" s="9" customFormat="1" ht="16.5" customHeight="1" thickTop="1" thickBot="1" x14ac:dyDescent="0.3">
      <c r="A3244" s="1" t="s">
        <v>25</v>
      </c>
      <c r="B3244" s="65" t="str">
        <f>INDEX([1]EQUIPOS!$A$3:$I$326,MATCH('APUS2 (1001 - 1053)'!A3244,[1]EQUIPOS!$A$3:$A$326,0),2)</f>
        <v>HERRAMIENTA MENOR (5% MO)</v>
      </c>
      <c r="C3244" s="66"/>
      <c r="D3244" s="67"/>
      <c r="E3244" s="68" t="s">
        <v>26</v>
      </c>
      <c r="F3244" s="68">
        <v>0.05</v>
      </c>
      <c r="G3244" s="68" t="s">
        <v>27</v>
      </c>
      <c r="H3244" s="68" t="s">
        <v>26</v>
      </c>
      <c r="I3244" s="69">
        <f>(I3273*5%)</f>
        <v>0.84600000000000009</v>
      </c>
      <c r="J3244" s="64"/>
      <c r="K3244" s="70">
        <f>((I3244*100%)/$I$3309)</f>
        <v>5.5133401978546201E-3</v>
      </c>
      <c r="L3244" s="71">
        <f>INDEX([1]EQUIPOS!$A$3:$I$326,MATCH('APUS2 (1001 - 1053)'!A3244,[1]EQUIPOS!$A$3:$A$326,0),6)</f>
        <v>4292100117</v>
      </c>
      <c r="M3244" s="72" t="str">
        <f>INDEX([1]EQUIPOS!$A$3:$I$326,MATCH('APUS2 (1001 - 1053)'!A3244,[1]EQUIPOS!$A$3:$A$326,0),7)</f>
        <v>NP</v>
      </c>
      <c r="N3244" s="73">
        <f>INDEX([1]EQUIPOS!$A$3:$I$326,MATCH('APUS2 (1001 - 1053)'!A3244,[1]EQUIPOS!$A$3:$A$326,0),8)</f>
        <v>0</v>
      </c>
      <c r="O3244" s="74">
        <f>INDEX([1]EQUIPOS!$A$3:$I$326,MATCH('APUS2 (1001 - 1053)'!A3244,[1]EQUIPOS!$A$3:$A$326,0),9)</f>
        <v>0</v>
      </c>
      <c r="P3244" s="7">
        <f t="shared" ref="P3244:P3245" si="508">+P3243+1</f>
        <v>3310</v>
      </c>
      <c r="Q3244" s="8">
        <f t="shared" ref="Q3244" si="509">IF($A3244=0," ",$P3243)</f>
        <v>3309</v>
      </c>
    </row>
    <row r="3245" spans="1:17" s="9" customFormat="1" ht="16.5" thickTop="1" thickBot="1" x14ac:dyDescent="0.3">
      <c r="A3245" s="1"/>
      <c r="B3245" s="75"/>
      <c r="C3245" s="76"/>
      <c r="D3245" s="77"/>
      <c r="E3245" s="78"/>
      <c r="F3245" s="79"/>
      <c r="G3245" s="79"/>
      <c r="H3245" s="80"/>
      <c r="I3245" s="81"/>
      <c r="J3245" s="64"/>
      <c r="K3245" s="70"/>
      <c r="L3245" s="82"/>
      <c r="M3245" s="83"/>
      <c r="N3245" s="84"/>
      <c r="O3245" s="85"/>
      <c r="P3245" s="7">
        <f t="shared" si="508"/>
        <v>3311</v>
      </c>
      <c r="Q3245" s="8">
        <f t="shared" ref="Q3245" si="510">+$Q3244</f>
        <v>3309</v>
      </c>
    </row>
    <row r="3246" spans="1:17" s="9" customFormat="1" ht="16.5" thickTop="1" thickBot="1" x14ac:dyDescent="0.3">
      <c r="A3246" s="1"/>
      <c r="B3246" s="75"/>
      <c r="C3246" s="76"/>
      <c r="D3246" s="77"/>
      <c r="E3246" s="78"/>
      <c r="F3246" s="79"/>
      <c r="G3246" s="79"/>
      <c r="H3246" s="80"/>
      <c r="I3246" s="81"/>
      <c r="J3246" s="64"/>
      <c r="K3246" s="70"/>
      <c r="L3246" s="82"/>
      <c r="M3246" s="83"/>
      <c r="N3246" s="84"/>
      <c r="O3246" s="85"/>
      <c r="P3246" s="7">
        <f t="shared" si="506"/>
        <v>3312</v>
      </c>
      <c r="Q3246" s="8"/>
    </row>
    <row r="3247" spans="1:17" s="9" customFormat="1" ht="16.5" thickTop="1" thickBot="1" x14ac:dyDescent="0.3">
      <c r="A3247" s="1"/>
      <c r="B3247" s="75"/>
      <c r="C3247" s="76"/>
      <c r="D3247" s="77"/>
      <c r="E3247" s="78"/>
      <c r="F3247" s="79"/>
      <c r="G3247" s="79"/>
      <c r="H3247" s="80"/>
      <c r="I3247" s="81"/>
      <c r="J3247" s="64"/>
      <c r="K3247" s="70"/>
      <c r="L3247" s="82"/>
      <c r="M3247" s="83"/>
      <c r="N3247" s="84"/>
      <c r="O3247" s="85"/>
      <c r="P3247" s="7">
        <f t="shared" si="506"/>
        <v>3313</v>
      </c>
      <c r="Q3247" s="8"/>
    </row>
    <row r="3248" spans="1:17" s="9" customFormat="1" ht="16.5" thickTop="1" thickBot="1" x14ac:dyDescent="0.3">
      <c r="A3248" s="1"/>
      <c r="B3248" s="75"/>
      <c r="C3248" s="76"/>
      <c r="D3248" s="77"/>
      <c r="E3248" s="78"/>
      <c r="F3248" s="79"/>
      <c r="G3248" s="79"/>
      <c r="H3248" s="80"/>
      <c r="I3248" s="81"/>
      <c r="J3248" s="64"/>
      <c r="K3248" s="70"/>
      <c r="L3248" s="82"/>
      <c r="M3248" s="83"/>
      <c r="N3248" s="84"/>
      <c r="O3248" s="85"/>
      <c r="P3248" s="7">
        <f t="shared" si="506"/>
        <v>3314</v>
      </c>
      <c r="Q3248" s="8"/>
    </row>
    <row r="3249" spans="1:17" s="9" customFormat="1" ht="16.5" thickTop="1" thickBot="1" x14ac:dyDescent="0.3">
      <c r="A3249" s="1"/>
      <c r="B3249" s="75"/>
      <c r="C3249" s="76"/>
      <c r="D3249" s="77"/>
      <c r="E3249" s="78"/>
      <c r="F3249" s="79"/>
      <c r="G3249" s="86"/>
      <c r="H3249" s="80"/>
      <c r="I3249" s="81"/>
      <c r="J3249" s="64"/>
      <c r="K3249" s="87"/>
      <c r="L3249" s="82"/>
      <c r="M3249" s="83"/>
      <c r="N3249" s="84"/>
      <c r="O3249" s="85"/>
      <c r="P3249" s="7">
        <f t="shared" si="506"/>
        <v>3315</v>
      </c>
      <c r="Q3249" s="8"/>
    </row>
    <row r="3250" spans="1:17" s="9" customFormat="1" ht="16.5" thickTop="1" thickBot="1" x14ac:dyDescent="0.3">
      <c r="A3250" s="1"/>
      <c r="B3250" s="75"/>
      <c r="C3250" s="76"/>
      <c r="D3250" s="77"/>
      <c r="E3250" s="78"/>
      <c r="F3250" s="79"/>
      <c r="G3250" s="86"/>
      <c r="H3250" s="80"/>
      <c r="I3250" s="81"/>
      <c r="J3250" s="64"/>
      <c r="K3250" s="87"/>
      <c r="L3250" s="82"/>
      <c r="M3250" s="83"/>
      <c r="N3250" s="84"/>
      <c r="O3250" s="85"/>
      <c r="P3250" s="7">
        <f t="shared" si="506"/>
        <v>3316</v>
      </c>
      <c r="Q3250" s="8"/>
    </row>
    <row r="3251" spans="1:17" s="9" customFormat="1" ht="16.5" thickTop="1" thickBot="1" x14ac:dyDescent="0.3">
      <c r="A3251" s="1"/>
      <c r="B3251" s="75"/>
      <c r="C3251" s="76"/>
      <c r="D3251" s="77"/>
      <c r="E3251" s="78"/>
      <c r="F3251" s="79"/>
      <c r="G3251" s="86"/>
      <c r="H3251" s="80"/>
      <c r="I3251" s="81"/>
      <c r="J3251" s="64"/>
      <c r="K3251" s="87"/>
      <c r="L3251" s="82"/>
      <c r="M3251" s="83"/>
      <c r="N3251" s="84"/>
      <c r="O3251" s="85"/>
      <c r="P3251" s="7">
        <f t="shared" si="506"/>
        <v>3317</v>
      </c>
      <c r="Q3251" s="8"/>
    </row>
    <row r="3252" spans="1:17" s="9" customFormat="1" ht="16.5" thickTop="1" thickBot="1" x14ac:dyDescent="0.3">
      <c r="A3252" s="1"/>
      <c r="B3252" s="75"/>
      <c r="C3252" s="76"/>
      <c r="D3252" s="77"/>
      <c r="E3252" s="78"/>
      <c r="F3252" s="79"/>
      <c r="G3252" s="86"/>
      <c r="H3252" s="80"/>
      <c r="I3252" s="81"/>
      <c r="J3252" s="64"/>
      <c r="K3252" s="87"/>
      <c r="L3252" s="82"/>
      <c r="M3252" s="83"/>
      <c r="N3252" s="84"/>
      <c r="O3252" s="85"/>
      <c r="P3252" s="7">
        <f t="shared" si="506"/>
        <v>3318</v>
      </c>
      <c r="Q3252" s="8"/>
    </row>
    <row r="3253" spans="1:17" s="9" customFormat="1" ht="16.5" thickTop="1" thickBot="1" x14ac:dyDescent="0.3">
      <c r="A3253" s="1"/>
      <c r="B3253" s="75"/>
      <c r="C3253" s="76"/>
      <c r="D3253" s="77"/>
      <c r="E3253" s="78"/>
      <c r="F3253" s="79"/>
      <c r="G3253" s="86"/>
      <c r="H3253" s="80"/>
      <c r="I3253" s="81"/>
      <c r="J3253" s="64"/>
      <c r="K3253" s="87"/>
      <c r="L3253" s="82"/>
      <c r="M3253" s="83"/>
      <c r="N3253" s="84"/>
      <c r="O3253" s="85"/>
      <c r="P3253" s="7">
        <f t="shared" si="506"/>
        <v>3319</v>
      </c>
      <c r="Q3253" s="8"/>
    </row>
    <row r="3254" spans="1:17" s="9" customFormat="1" ht="16.5" thickTop="1" thickBot="1" x14ac:dyDescent="0.3">
      <c r="A3254" s="1"/>
      <c r="B3254" s="75"/>
      <c r="C3254" s="76"/>
      <c r="D3254" s="77"/>
      <c r="E3254" s="78"/>
      <c r="F3254" s="79"/>
      <c r="G3254" s="86"/>
      <c r="H3254" s="80"/>
      <c r="I3254" s="81"/>
      <c r="J3254" s="64"/>
      <c r="K3254" s="87"/>
      <c r="L3254" s="82"/>
      <c r="M3254" s="83"/>
      <c r="N3254" s="84"/>
      <c r="O3254" s="85"/>
      <c r="P3254" s="7">
        <f t="shared" si="506"/>
        <v>3320</v>
      </c>
      <c r="Q3254" s="8"/>
    </row>
    <row r="3255" spans="1:17" s="9" customFormat="1" ht="16.5" thickTop="1" thickBot="1" x14ac:dyDescent="0.3">
      <c r="A3255" s="1"/>
      <c r="B3255" s="75"/>
      <c r="C3255" s="76"/>
      <c r="D3255" s="77"/>
      <c r="E3255" s="78"/>
      <c r="F3255" s="79"/>
      <c r="G3255" s="86"/>
      <c r="H3255" s="80"/>
      <c r="I3255" s="81"/>
      <c r="J3255" s="64"/>
      <c r="K3255" s="87"/>
      <c r="L3255" s="82"/>
      <c r="M3255" s="83"/>
      <c r="N3255" s="84"/>
      <c r="O3255" s="85"/>
      <c r="P3255" s="7">
        <f t="shared" si="506"/>
        <v>3321</v>
      </c>
      <c r="Q3255" s="8"/>
    </row>
    <row r="3256" spans="1:17" s="9" customFormat="1" ht="16.5" thickTop="1" thickBot="1" x14ac:dyDescent="0.3">
      <c r="A3256" s="1"/>
      <c r="B3256" s="88"/>
      <c r="C3256" s="89"/>
      <c r="D3256" s="90"/>
      <c r="E3256" s="91"/>
      <c r="F3256" s="92"/>
      <c r="G3256" s="93"/>
      <c r="H3256" s="94"/>
      <c r="I3256" s="95"/>
      <c r="J3256" s="64"/>
      <c r="K3256" s="96"/>
      <c r="L3256" s="97"/>
      <c r="M3256" s="98"/>
      <c r="N3256" s="99"/>
      <c r="O3256" s="100"/>
      <c r="P3256" s="7">
        <f t="shared" si="506"/>
        <v>3322</v>
      </c>
      <c r="Q3256" s="8"/>
    </row>
    <row r="3257" spans="1:17" s="9" customFormat="1" ht="16.5" thickTop="1" thickBot="1" x14ac:dyDescent="0.3">
      <c r="A3257" s="1"/>
      <c r="B3257" s="101"/>
      <c r="C3257" s="101"/>
      <c r="D3257" s="101"/>
      <c r="E3257" s="101"/>
      <c r="F3257" s="101"/>
      <c r="G3257" s="101"/>
      <c r="H3257" s="102" t="s">
        <v>29</v>
      </c>
      <c r="I3257" s="103">
        <f>SUM(I3244:I3256)</f>
        <v>0.84600000000000009</v>
      </c>
      <c r="J3257" s="104"/>
      <c r="K3257" s="105">
        <f>SUM(K3244:K3256)</f>
        <v>5.5133401978546201E-3</v>
      </c>
      <c r="L3257" s="106"/>
      <c r="M3257" s="107"/>
      <c r="N3257" s="108"/>
      <c r="O3257" s="105">
        <f>SUM(O3244:O3256)</f>
        <v>0</v>
      </c>
      <c r="P3257" s="7">
        <f t="shared" si="506"/>
        <v>3323</v>
      </c>
      <c r="Q3257" s="8"/>
    </row>
    <row r="3258" spans="1:17" s="9" customFormat="1" ht="16.5" customHeight="1" thickTop="1" thickBot="1" x14ac:dyDescent="0.3">
      <c r="A3258" s="1"/>
      <c r="B3258" s="58" t="s">
        <v>30</v>
      </c>
      <c r="C3258" s="109"/>
      <c r="D3258" s="109"/>
      <c r="E3258" s="109"/>
      <c r="F3258" s="109"/>
      <c r="G3258" s="109"/>
      <c r="H3258" s="110"/>
      <c r="I3258" s="111"/>
      <c r="J3258" s="60"/>
      <c r="K3258" s="61" t="s">
        <v>14</v>
      </c>
      <c r="L3258" s="61" t="s">
        <v>15</v>
      </c>
      <c r="M3258" s="61" t="s">
        <v>16</v>
      </c>
      <c r="N3258" s="61" t="s">
        <v>17</v>
      </c>
      <c r="O3258" s="61" t="s">
        <v>18</v>
      </c>
      <c r="P3258" s="7">
        <f t="shared" si="506"/>
        <v>3324</v>
      </c>
      <c r="Q3258" s="8"/>
    </row>
    <row r="3259" spans="1:17" s="9" customFormat="1" ht="22.5" customHeight="1" thickTop="1" thickBot="1" x14ac:dyDescent="0.3">
      <c r="A3259" s="1"/>
      <c r="B3259" s="112" t="s">
        <v>31</v>
      </c>
      <c r="C3259" s="113"/>
      <c r="D3259" s="114"/>
      <c r="E3259" s="115" t="s">
        <v>20</v>
      </c>
      <c r="F3259" s="115" t="s">
        <v>32</v>
      </c>
      <c r="G3259" s="63" t="s">
        <v>33</v>
      </c>
      <c r="H3259" s="116" t="s">
        <v>23</v>
      </c>
      <c r="I3259" s="116" t="s">
        <v>34</v>
      </c>
      <c r="J3259" s="28"/>
      <c r="K3259" s="61"/>
      <c r="L3259" s="61"/>
      <c r="M3259" s="61"/>
      <c r="N3259" s="61"/>
      <c r="O3259" s="61"/>
      <c r="P3259" s="7">
        <f t="shared" si="506"/>
        <v>3325</v>
      </c>
      <c r="Q3259" s="8"/>
    </row>
    <row r="3260" spans="1:17" s="9" customFormat="1" ht="16.5" customHeight="1" thickTop="1" thickBot="1" x14ac:dyDescent="0.3">
      <c r="A3260" s="1" t="s">
        <v>38</v>
      </c>
      <c r="B3260" s="65" t="str">
        <f>INDEX([1]SUELDOS!$B$3:$O$294,MATCH('APUS2 (1001 - 1053)'!A3260,[1]SUELDOS!$B$3:$B$294,0),2)</f>
        <v>PEON</v>
      </c>
      <c r="C3260" s="66"/>
      <c r="D3260" s="67"/>
      <c r="E3260" s="68">
        <v>2</v>
      </c>
      <c r="F3260" s="68">
        <f>INDEX([1]SUELDOS!$B$3:$O$294,MATCH('APUS2 (1001 - 1053)'!A3260,[1]SUELDOS!$B$3:$B$294,0),10)</f>
        <v>4.2300000000000004</v>
      </c>
      <c r="G3260" s="79">
        <f t="shared" ref="G3260" si="511">+E3260*F3260</f>
        <v>8.4600000000000009</v>
      </c>
      <c r="H3260" s="69">
        <f>I3240</f>
        <v>2</v>
      </c>
      <c r="I3260" s="81">
        <f>(G3260*H3260)</f>
        <v>16.920000000000002</v>
      </c>
      <c r="J3260" s="64"/>
      <c r="K3260" s="70">
        <f>((I3260*100%)/$I$3309)</f>
        <v>0.11026680395709242</v>
      </c>
      <c r="L3260" s="117">
        <f>INDEX([1]SUELDOS!$B$3:$O$294,MATCH('APUS2 (1001 - 1053)'!A3260,[1]SUELDOS!$B$3:$B$294,0),11)</f>
        <v>851230012</v>
      </c>
      <c r="M3260" s="118" t="str">
        <f>INDEX([1]SUELDOS!$B$3:$O$294,MATCH('APUS2 (1001 - 1053)'!A3260,[1]SUELDOS!$B$3:$B$294,0),12)</f>
        <v>NP</v>
      </c>
      <c r="N3260" s="119">
        <f>INDEX([1]SUELDOS!$B$3:$O$294,MATCH('APUS2 (1001 - 1053)'!A3260,[1]SUELDOS!$B$3:$B$294,0),13)</f>
        <v>0</v>
      </c>
      <c r="O3260" s="120">
        <f>INDEX([1]SUELDOS!$B$3:$O$294,MATCH('APUS2 (1001 - 1053)'!A3260,[1]SUELDOS!$B$3:$B$294,0),14)</f>
        <v>0</v>
      </c>
      <c r="P3260" s="7">
        <f t="shared" si="506"/>
        <v>3326</v>
      </c>
      <c r="Q3260" s="8">
        <f t="shared" ref="Q3260" si="512">+Q3244</f>
        <v>3309</v>
      </c>
    </row>
    <row r="3261" spans="1:17" s="9" customFormat="1" ht="16.5" customHeight="1" thickTop="1" thickBot="1" x14ac:dyDescent="0.3">
      <c r="A3261" s="1"/>
      <c r="B3261" s="75"/>
      <c r="C3261" s="76"/>
      <c r="D3261" s="77"/>
      <c r="E3261" s="79"/>
      <c r="F3261" s="79"/>
      <c r="G3261" s="79"/>
      <c r="H3261" s="80"/>
      <c r="I3261" s="81"/>
      <c r="J3261" s="64"/>
      <c r="K3261" s="70"/>
      <c r="L3261" s="82"/>
      <c r="M3261" s="82"/>
      <c r="N3261" s="121"/>
      <c r="O3261" s="85"/>
      <c r="P3261" s="7">
        <f t="shared" si="506"/>
        <v>3327</v>
      </c>
      <c r="Q3261" s="8"/>
    </row>
    <row r="3262" spans="1:17" s="9" customFormat="1" ht="16.5" thickTop="1" thickBot="1" x14ac:dyDescent="0.3">
      <c r="A3262" s="1"/>
      <c r="B3262" s="75"/>
      <c r="C3262" s="76"/>
      <c r="D3262" s="77"/>
      <c r="E3262" s="79"/>
      <c r="F3262" s="79"/>
      <c r="G3262" s="79"/>
      <c r="H3262" s="80"/>
      <c r="I3262" s="81"/>
      <c r="J3262" s="64"/>
      <c r="K3262" s="70"/>
      <c r="L3262" s="82"/>
      <c r="M3262" s="82"/>
      <c r="N3262" s="121"/>
      <c r="O3262" s="85"/>
      <c r="P3262" s="7">
        <f t="shared" si="506"/>
        <v>3328</v>
      </c>
      <c r="Q3262" s="8"/>
    </row>
    <row r="3263" spans="1:17" s="9" customFormat="1" ht="16.5" thickTop="1" thickBot="1" x14ac:dyDescent="0.3">
      <c r="A3263" s="1"/>
      <c r="B3263" s="75"/>
      <c r="C3263" s="76"/>
      <c r="D3263" s="77"/>
      <c r="E3263" s="79"/>
      <c r="F3263" s="79"/>
      <c r="G3263" s="79"/>
      <c r="H3263" s="80"/>
      <c r="I3263" s="81"/>
      <c r="J3263" s="64"/>
      <c r="K3263" s="70"/>
      <c r="L3263" s="82"/>
      <c r="M3263" s="82"/>
      <c r="N3263" s="121"/>
      <c r="O3263" s="85"/>
      <c r="P3263" s="7">
        <f t="shared" si="506"/>
        <v>3329</v>
      </c>
      <c r="Q3263" s="8"/>
    </row>
    <row r="3264" spans="1:17" s="9" customFormat="1" ht="16.5" thickTop="1" thickBot="1" x14ac:dyDescent="0.3">
      <c r="A3264" s="1"/>
      <c r="B3264" s="75"/>
      <c r="C3264" s="76"/>
      <c r="D3264" s="77"/>
      <c r="E3264" s="79"/>
      <c r="F3264" s="79"/>
      <c r="G3264" s="79"/>
      <c r="H3264" s="80"/>
      <c r="I3264" s="81"/>
      <c r="J3264" s="64"/>
      <c r="K3264" s="70"/>
      <c r="L3264" s="82"/>
      <c r="M3264" s="82"/>
      <c r="N3264" s="121"/>
      <c r="O3264" s="85"/>
      <c r="P3264" s="7">
        <f t="shared" si="506"/>
        <v>3330</v>
      </c>
      <c r="Q3264" s="8"/>
    </row>
    <row r="3265" spans="1:17" s="9" customFormat="1" ht="16.5" thickTop="1" thickBot="1" x14ac:dyDescent="0.3">
      <c r="A3265" s="1"/>
      <c r="B3265" s="75"/>
      <c r="C3265" s="76"/>
      <c r="D3265" s="77"/>
      <c r="E3265" s="79"/>
      <c r="F3265" s="79"/>
      <c r="G3265" s="79"/>
      <c r="H3265" s="80"/>
      <c r="I3265" s="81"/>
      <c r="J3265" s="64"/>
      <c r="K3265" s="70"/>
      <c r="L3265" s="82"/>
      <c r="M3265" s="82"/>
      <c r="N3265" s="121"/>
      <c r="O3265" s="85"/>
      <c r="P3265" s="7">
        <f t="shared" si="506"/>
        <v>3331</v>
      </c>
      <c r="Q3265" s="8"/>
    </row>
    <row r="3266" spans="1:17" s="9" customFormat="1" ht="16.5" thickTop="1" thickBot="1" x14ac:dyDescent="0.3">
      <c r="A3266" s="1"/>
      <c r="B3266" s="75"/>
      <c r="C3266" s="76"/>
      <c r="D3266" s="77"/>
      <c r="E3266" s="78"/>
      <c r="F3266" s="79"/>
      <c r="G3266" s="79"/>
      <c r="H3266" s="80"/>
      <c r="I3266" s="81"/>
      <c r="J3266" s="64"/>
      <c r="K3266" s="70"/>
      <c r="L3266" s="82"/>
      <c r="M3266" s="82"/>
      <c r="N3266" s="121"/>
      <c r="O3266" s="85"/>
      <c r="P3266" s="7">
        <f t="shared" si="506"/>
        <v>3332</v>
      </c>
      <c r="Q3266" s="8"/>
    </row>
    <row r="3267" spans="1:17" s="9" customFormat="1" ht="16.5" thickTop="1" thickBot="1" x14ac:dyDescent="0.3">
      <c r="A3267" s="1"/>
      <c r="B3267" s="75"/>
      <c r="C3267" s="76"/>
      <c r="D3267" s="77"/>
      <c r="E3267" s="78"/>
      <c r="F3267" s="79"/>
      <c r="G3267" s="79"/>
      <c r="H3267" s="80"/>
      <c r="I3267" s="81"/>
      <c r="J3267" s="64"/>
      <c r="K3267" s="87"/>
      <c r="L3267" s="82"/>
      <c r="M3267" s="82"/>
      <c r="N3267" s="121"/>
      <c r="O3267" s="85"/>
      <c r="P3267" s="7">
        <f t="shared" si="506"/>
        <v>3333</v>
      </c>
      <c r="Q3267" s="8"/>
    </row>
    <row r="3268" spans="1:17" s="9" customFormat="1" ht="16.5" thickTop="1" thickBot="1" x14ac:dyDescent="0.3">
      <c r="A3268" s="1"/>
      <c r="B3268" s="75"/>
      <c r="C3268" s="76"/>
      <c r="D3268" s="77"/>
      <c r="E3268" s="78"/>
      <c r="F3268" s="79"/>
      <c r="G3268" s="79"/>
      <c r="H3268" s="80"/>
      <c r="I3268" s="81"/>
      <c r="J3268" s="64"/>
      <c r="K3268" s="87"/>
      <c r="L3268" s="82"/>
      <c r="M3268" s="82"/>
      <c r="N3268" s="121"/>
      <c r="O3268" s="85"/>
      <c r="P3268" s="7">
        <f t="shared" si="506"/>
        <v>3334</v>
      </c>
      <c r="Q3268" s="8"/>
    </row>
    <row r="3269" spans="1:17" s="9" customFormat="1" ht="16.5" thickTop="1" thickBot="1" x14ac:dyDescent="0.3">
      <c r="A3269" s="1"/>
      <c r="B3269" s="75"/>
      <c r="C3269" s="76"/>
      <c r="D3269" s="77"/>
      <c r="E3269" s="78"/>
      <c r="F3269" s="79"/>
      <c r="G3269" s="79"/>
      <c r="H3269" s="80"/>
      <c r="I3269" s="81"/>
      <c r="J3269" s="64"/>
      <c r="K3269" s="87"/>
      <c r="L3269" s="82"/>
      <c r="M3269" s="82"/>
      <c r="N3269" s="121"/>
      <c r="O3269" s="85"/>
      <c r="P3269" s="7">
        <f t="shared" si="506"/>
        <v>3335</v>
      </c>
      <c r="Q3269" s="8"/>
    </row>
    <row r="3270" spans="1:17" s="9" customFormat="1" ht="16.5" thickTop="1" thickBot="1" x14ac:dyDescent="0.3">
      <c r="A3270" s="1"/>
      <c r="B3270" s="75"/>
      <c r="C3270" s="76"/>
      <c r="D3270" s="77"/>
      <c r="E3270" s="78"/>
      <c r="F3270" s="79"/>
      <c r="G3270" s="79"/>
      <c r="H3270" s="80"/>
      <c r="I3270" s="81"/>
      <c r="J3270" s="64"/>
      <c r="K3270" s="87"/>
      <c r="L3270" s="82"/>
      <c r="M3270" s="82"/>
      <c r="N3270" s="121"/>
      <c r="O3270" s="85"/>
      <c r="P3270" s="7">
        <f t="shared" si="506"/>
        <v>3336</v>
      </c>
      <c r="Q3270" s="8"/>
    </row>
    <row r="3271" spans="1:17" s="9" customFormat="1" ht="16.5" thickTop="1" thickBot="1" x14ac:dyDescent="0.3">
      <c r="A3271" s="1"/>
      <c r="B3271" s="75"/>
      <c r="C3271" s="76"/>
      <c r="D3271" s="77"/>
      <c r="E3271" s="78"/>
      <c r="F3271" s="79"/>
      <c r="G3271" s="79"/>
      <c r="H3271" s="80"/>
      <c r="I3271" s="81"/>
      <c r="J3271" s="64"/>
      <c r="K3271" s="87"/>
      <c r="L3271" s="82"/>
      <c r="M3271" s="82"/>
      <c r="N3271" s="121"/>
      <c r="O3271" s="85"/>
      <c r="P3271" s="7">
        <f t="shared" si="506"/>
        <v>3337</v>
      </c>
      <c r="Q3271" s="8"/>
    </row>
    <row r="3272" spans="1:17" s="9" customFormat="1" ht="16.5" thickTop="1" thickBot="1" x14ac:dyDescent="0.3">
      <c r="A3272" s="1"/>
      <c r="B3272" s="122" t="s">
        <v>26</v>
      </c>
      <c r="C3272" s="123"/>
      <c r="D3272" s="124"/>
      <c r="E3272" s="91" t="s">
        <v>26</v>
      </c>
      <c r="F3272" s="125" t="s">
        <v>26</v>
      </c>
      <c r="G3272" s="126" t="s">
        <v>26</v>
      </c>
      <c r="H3272" s="94" t="s">
        <v>26</v>
      </c>
      <c r="I3272" s="127" t="s">
        <v>26</v>
      </c>
      <c r="J3272" s="64"/>
      <c r="K3272" s="96" t="s">
        <v>26</v>
      </c>
      <c r="L3272" s="97" t="s">
        <v>26</v>
      </c>
      <c r="M3272" s="98" t="s">
        <v>26</v>
      </c>
      <c r="N3272" s="99" t="s">
        <v>26</v>
      </c>
      <c r="O3272" s="100" t="s">
        <v>26</v>
      </c>
      <c r="P3272" s="7">
        <f t="shared" si="506"/>
        <v>3338</v>
      </c>
      <c r="Q3272" s="8"/>
    </row>
    <row r="3273" spans="1:17" s="9" customFormat="1" ht="16.5" thickTop="1" thickBot="1" x14ac:dyDescent="0.3">
      <c r="A3273" s="1"/>
      <c r="B3273" s="101"/>
      <c r="C3273" s="101"/>
      <c r="D3273" s="101"/>
      <c r="E3273" s="101"/>
      <c r="F3273" s="101"/>
      <c r="G3273" s="101"/>
      <c r="H3273" s="128" t="s">
        <v>39</v>
      </c>
      <c r="I3273" s="103">
        <f>SUM(I3260:I3272)</f>
        <v>16.920000000000002</v>
      </c>
      <c r="J3273" s="104"/>
      <c r="K3273" s="105">
        <f>SUM(K3260:K3272)</f>
        <v>0.11026680395709242</v>
      </c>
      <c r="L3273" s="106"/>
      <c r="M3273" s="107"/>
      <c r="N3273" s="108"/>
      <c r="O3273" s="105">
        <f>SUM(O3260:O3272)</f>
        <v>0</v>
      </c>
      <c r="P3273" s="7">
        <f t="shared" si="506"/>
        <v>3339</v>
      </c>
      <c r="Q3273" s="8"/>
    </row>
    <row r="3274" spans="1:17" s="9" customFormat="1" ht="16.5" customHeight="1" thickTop="1" thickBot="1" x14ac:dyDescent="0.3">
      <c r="A3274" s="1"/>
      <c r="B3274" s="58" t="s">
        <v>40</v>
      </c>
      <c r="C3274" s="109"/>
      <c r="D3274" s="109"/>
      <c r="E3274" s="109"/>
      <c r="F3274" s="109"/>
      <c r="G3274" s="109"/>
      <c r="H3274" s="110"/>
      <c r="I3274" s="111"/>
      <c r="J3274" s="60"/>
      <c r="K3274" s="61" t="s">
        <v>14</v>
      </c>
      <c r="L3274" s="61" t="s">
        <v>15</v>
      </c>
      <c r="M3274" s="61" t="s">
        <v>16</v>
      </c>
      <c r="N3274" s="61" t="s">
        <v>17</v>
      </c>
      <c r="O3274" s="61" t="s">
        <v>18</v>
      </c>
      <c r="P3274" s="7">
        <f t="shared" si="506"/>
        <v>3340</v>
      </c>
      <c r="Q3274" s="8"/>
    </row>
    <row r="3275" spans="1:17" s="9" customFormat="1" ht="22.5" thickTop="1" thickBot="1" x14ac:dyDescent="0.3">
      <c r="A3275" s="1"/>
      <c r="B3275" s="112" t="s">
        <v>41</v>
      </c>
      <c r="C3275" s="113"/>
      <c r="D3275" s="113"/>
      <c r="E3275" s="114"/>
      <c r="F3275" s="63" t="s">
        <v>42</v>
      </c>
      <c r="G3275" s="63" t="s">
        <v>20</v>
      </c>
      <c r="H3275" s="63" t="s">
        <v>34</v>
      </c>
      <c r="I3275" s="63" t="s">
        <v>24</v>
      </c>
      <c r="J3275" s="28"/>
      <c r="K3275" s="61"/>
      <c r="L3275" s="61"/>
      <c r="M3275" s="61"/>
      <c r="N3275" s="61"/>
      <c r="O3275" s="61"/>
      <c r="P3275" s="7">
        <f t="shared" si="506"/>
        <v>3341</v>
      </c>
      <c r="Q3275" s="8"/>
    </row>
    <row r="3276" spans="1:17" s="9" customFormat="1" ht="15.75" customHeight="1" thickTop="1" x14ac:dyDescent="0.25">
      <c r="A3276" s="1" t="s">
        <v>143</v>
      </c>
      <c r="B3276" s="129" t="str">
        <f>INDEX('[1]MATERIAL-TRANSPORTE'!$A$3:$K$1016,MATCH('APUS2 (1001 - 1053)'!A3276,'[1]MATERIAL-TRANSPORTE'!$A$3:$A$1016,0),2)</f>
        <v>(1 UNIDAD) BATERIAS SANITARIAS PORTATILES, INCLUYE INSTALACION Y DESINSTALACION</v>
      </c>
      <c r="C3276" s="130"/>
      <c r="D3276" s="130"/>
      <c r="E3276" s="131"/>
      <c r="F3276" s="132" t="str">
        <f>INDEX('[1]MATERIAL-TRANSPORTE'!$A$3:$K$1016,MATCH('APUS2 (1001 - 1053)'!A3276,'[1]MATERIAL-TRANSPORTE'!$A$3:$A$1016,0),6)</f>
        <v>u</v>
      </c>
      <c r="G3276" s="80">
        <v>1</v>
      </c>
      <c r="H3276" s="80">
        <f>INDEX('[1]MATERIAL-TRANSPORTE'!$A$3:$K$1016,MATCH('APUS2 (1001 - 1053)'!A3276,'[1]MATERIAL-TRANSPORTE'!$A$3:$A$1016,0),7)</f>
        <v>135.68</v>
      </c>
      <c r="I3276" s="81">
        <f>(G3276*H3276)</f>
        <v>135.68</v>
      </c>
      <c r="J3276" s="64"/>
      <c r="K3276" s="70">
        <f>((I3276*100%)/$I$3309)</f>
        <v>0.88421985584505303</v>
      </c>
      <c r="L3276" s="82" t="str">
        <f>INDEX('[1]MATERIAL-TRANSPORTE'!$A$3:$K$1016,MATCH('APUS2 (1001 - 1053)'!A3276,'[1]MATERIAL-TRANSPORTE'!$A$3:$A$1016,0),8)</f>
        <v>4491709310</v>
      </c>
      <c r="M3276" s="83" t="str">
        <f>INDEX('[1]MATERIAL-TRANSPORTE'!$A$3:$K$1016,MATCH('APUS2 (1001 - 1053)'!A3276,'[1]MATERIAL-TRANSPORTE'!$A$3:$A$1016,0),9)</f>
        <v>NP</v>
      </c>
      <c r="N3276" s="84">
        <f>INDEX('[1]MATERIAL-TRANSPORTE'!$A$3:$K$1016,MATCH('APUS2 (1001 - 1053)'!A3276,'[1]MATERIAL-TRANSPORTE'!$A$3:$A$1016,0),10)</f>
        <v>0</v>
      </c>
      <c r="O3276" s="85">
        <f>INDEX('[1]MATERIAL-TRANSPORTE'!$A$3:$K$1016,MATCH('APUS2 (1001 - 1053)'!A3276,'[1]MATERIAL-TRANSPORTE'!$A$3:$A$1016,0),11)</f>
        <v>0</v>
      </c>
      <c r="P3276" s="7">
        <f t="shared" si="506"/>
        <v>3342</v>
      </c>
      <c r="Q3276" s="8">
        <f t="shared" ref="Q3276" si="513">+Q3260</f>
        <v>3309</v>
      </c>
    </row>
    <row r="3277" spans="1:17" s="9" customFormat="1" x14ac:dyDescent="0.25">
      <c r="A3277" s="1"/>
      <c r="B3277" s="129"/>
      <c r="C3277" s="130"/>
      <c r="D3277" s="130"/>
      <c r="E3277" s="131"/>
      <c r="F3277" s="132"/>
      <c r="G3277" s="80"/>
      <c r="H3277" s="80"/>
      <c r="I3277" s="81"/>
      <c r="J3277" s="64"/>
      <c r="K3277" s="87"/>
      <c r="L3277" s="82"/>
      <c r="M3277" s="83"/>
      <c r="N3277" s="84"/>
      <c r="O3277" s="85"/>
      <c r="P3277" s="7">
        <f t="shared" si="506"/>
        <v>3343</v>
      </c>
      <c r="Q3277" s="8"/>
    </row>
    <row r="3278" spans="1:17" s="9" customFormat="1" x14ac:dyDescent="0.25">
      <c r="A3278" s="1"/>
      <c r="B3278" s="129"/>
      <c r="C3278" s="130"/>
      <c r="D3278" s="130"/>
      <c r="E3278" s="131"/>
      <c r="F3278" s="132"/>
      <c r="G3278" s="80"/>
      <c r="H3278" s="80"/>
      <c r="I3278" s="81"/>
      <c r="J3278" s="64"/>
      <c r="K3278" s="87"/>
      <c r="L3278" s="82"/>
      <c r="M3278" s="83"/>
      <c r="N3278" s="84"/>
      <c r="O3278" s="85"/>
      <c r="P3278" s="7">
        <f t="shared" si="506"/>
        <v>3344</v>
      </c>
      <c r="Q3278" s="8"/>
    </row>
    <row r="3279" spans="1:17" s="9" customFormat="1" x14ac:dyDescent="0.25">
      <c r="A3279" s="1"/>
      <c r="B3279" s="129"/>
      <c r="C3279" s="130"/>
      <c r="D3279" s="130"/>
      <c r="E3279" s="131"/>
      <c r="F3279" s="132"/>
      <c r="G3279" s="80"/>
      <c r="H3279" s="80"/>
      <c r="I3279" s="81"/>
      <c r="J3279" s="64"/>
      <c r="K3279" s="87"/>
      <c r="L3279" s="82"/>
      <c r="M3279" s="83"/>
      <c r="N3279" s="84"/>
      <c r="O3279" s="85"/>
      <c r="P3279" s="7">
        <f t="shared" si="506"/>
        <v>3345</v>
      </c>
      <c r="Q3279" s="8"/>
    </row>
    <row r="3280" spans="1:17" s="9" customFormat="1" x14ac:dyDescent="0.25">
      <c r="A3280" s="1"/>
      <c r="B3280" s="129"/>
      <c r="C3280" s="130"/>
      <c r="D3280" s="130"/>
      <c r="E3280" s="131"/>
      <c r="F3280" s="132"/>
      <c r="G3280" s="80"/>
      <c r="H3280" s="80"/>
      <c r="I3280" s="81"/>
      <c r="J3280" s="64"/>
      <c r="K3280" s="87"/>
      <c r="L3280" s="82"/>
      <c r="M3280" s="83"/>
      <c r="N3280" s="84"/>
      <c r="O3280" s="85"/>
      <c r="P3280" s="7">
        <f t="shared" si="506"/>
        <v>3346</v>
      </c>
      <c r="Q3280" s="8"/>
    </row>
    <row r="3281" spans="1:17" s="9" customFormat="1" x14ac:dyDescent="0.25">
      <c r="A3281" s="1"/>
      <c r="B3281" s="129"/>
      <c r="C3281" s="130"/>
      <c r="D3281" s="130"/>
      <c r="E3281" s="131"/>
      <c r="F3281" s="132"/>
      <c r="G3281" s="80"/>
      <c r="H3281" s="80"/>
      <c r="I3281" s="81"/>
      <c r="J3281" s="64"/>
      <c r="K3281" s="87"/>
      <c r="L3281" s="82"/>
      <c r="M3281" s="83"/>
      <c r="N3281" s="84"/>
      <c r="O3281" s="85"/>
      <c r="P3281" s="7">
        <f t="shared" si="506"/>
        <v>3347</v>
      </c>
      <c r="Q3281" s="8"/>
    </row>
    <row r="3282" spans="1:17" s="9" customFormat="1" x14ac:dyDescent="0.25">
      <c r="A3282" s="1"/>
      <c r="B3282" s="129"/>
      <c r="C3282" s="130"/>
      <c r="D3282" s="130"/>
      <c r="E3282" s="131"/>
      <c r="F3282" s="132"/>
      <c r="G3282" s="80"/>
      <c r="H3282" s="80"/>
      <c r="I3282" s="81"/>
      <c r="J3282" s="64"/>
      <c r="K3282" s="87"/>
      <c r="L3282" s="82"/>
      <c r="M3282" s="83"/>
      <c r="N3282" s="84"/>
      <c r="O3282" s="85"/>
      <c r="P3282" s="7">
        <f t="shared" si="506"/>
        <v>3348</v>
      </c>
      <c r="Q3282" s="8"/>
    </row>
    <row r="3283" spans="1:17" s="9" customFormat="1" x14ac:dyDescent="0.25">
      <c r="A3283" s="1"/>
      <c r="B3283" s="129"/>
      <c r="C3283" s="130"/>
      <c r="D3283" s="130"/>
      <c r="E3283" s="131"/>
      <c r="F3283" s="132"/>
      <c r="G3283" s="80"/>
      <c r="H3283" s="80"/>
      <c r="I3283" s="81"/>
      <c r="J3283" s="64"/>
      <c r="K3283" s="87"/>
      <c r="L3283" s="82"/>
      <c r="M3283" s="83"/>
      <c r="N3283" s="84"/>
      <c r="O3283" s="85"/>
      <c r="P3283" s="7">
        <f t="shared" si="506"/>
        <v>3349</v>
      </c>
      <c r="Q3283" s="8"/>
    </row>
    <row r="3284" spans="1:17" s="9" customFormat="1" x14ac:dyDescent="0.25">
      <c r="A3284" s="1"/>
      <c r="B3284" s="129"/>
      <c r="C3284" s="130"/>
      <c r="D3284" s="130"/>
      <c r="E3284" s="131"/>
      <c r="F3284" s="132"/>
      <c r="G3284" s="80"/>
      <c r="H3284" s="80"/>
      <c r="I3284" s="81"/>
      <c r="J3284" s="64"/>
      <c r="K3284" s="87"/>
      <c r="L3284" s="82"/>
      <c r="M3284" s="83"/>
      <c r="N3284" s="84"/>
      <c r="O3284" s="85"/>
      <c r="P3284" s="7">
        <f t="shared" si="506"/>
        <v>3350</v>
      </c>
      <c r="Q3284" s="8"/>
    </row>
    <row r="3285" spans="1:17" s="9" customFormat="1" x14ac:dyDescent="0.25">
      <c r="A3285" s="1"/>
      <c r="B3285" s="129"/>
      <c r="C3285" s="130"/>
      <c r="D3285" s="130"/>
      <c r="E3285" s="131"/>
      <c r="F3285" s="132"/>
      <c r="G3285" s="80"/>
      <c r="H3285" s="80"/>
      <c r="I3285" s="81"/>
      <c r="J3285" s="64"/>
      <c r="K3285" s="87"/>
      <c r="L3285" s="82"/>
      <c r="M3285" s="83"/>
      <c r="N3285" s="84"/>
      <c r="O3285" s="85"/>
      <c r="P3285" s="7">
        <f t="shared" si="506"/>
        <v>3351</v>
      </c>
      <c r="Q3285" s="8"/>
    </row>
    <row r="3286" spans="1:17" s="9" customFormat="1" x14ac:dyDescent="0.25">
      <c r="A3286" s="1"/>
      <c r="B3286" s="129"/>
      <c r="C3286" s="130"/>
      <c r="D3286" s="130"/>
      <c r="E3286" s="131"/>
      <c r="F3286" s="132"/>
      <c r="G3286" s="80"/>
      <c r="H3286" s="80"/>
      <c r="I3286" s="81"/>
      <c r="J3286" s="64"/>
      <c r="K3286" s="87"/>
      <c r="L3286" s="82"/>
      <c r="M3286" s="83"/>
      <c r="N3286" s="84"/>
      <c r="O3286" s="85"/>
      <c r="P3286" s="7">
        <f t="shared" si="506"/>
        <v>3352</v>
      </c>
      <c r="Q3286" s="8"/>
    </row>
    <row r="3287" spans="1:17" s="9" customFormat="1" x14ac:dyDescent="0.25">
      <c r="A3287" s="1"/>
      <c r="B3287" s="129"/>
      <c r="C3287" s="130"/>
      <c r="D3287" s="130"/>
      <c r="E3287" s="131"/>
      <c r="F3287" s="132"/>
      <c r="G3287" s="80"/>
      <c r="H3287" s="80"/>
      <c r="I3287" s="81"/>
      <c r="J3287" s="64"/>
      <c r="K3287" s="87"/>
      <c r="L3287" s="82"/>
      <c r="M3287" s="83"/>
      <c r="N3287" s="84"/>
      <c r="O3287" s="85"/>
      <c r="P3287" s="7">
        <f t="shared" ref="P3287:P3350" si="514">+P3286+1</f>
        <v>3353</v>
      </c>
      <c r="Q3287" s="8"/>
    </row>
    <row r="3288" spans="1:17" s="9" customFormat="1" x14ac:dyDescent="0.25">
      <c r="A3288" s="1"/>
      <c r="B3288" s="129"/>
      <c r="C3288" s="130"/>
      <c r="D3288" s="130"/>
      <c r="E3288" s="131"/>
      <c r="F3288" s="132"/>
      <c r="G3288" s="80"/>
      <c r="H3288" s="80"/>
      <c r="I3288" s="81"/>
      <c r="J3288" s="64"/>
      <c r="K3288" s="87"/>
      <c r="L3288" s="82"/>
      <c r="M3288" s="83"/>
      <c r="N3288" s="84"/>
      <c r="O3288" s="85"/>
      <c r="P3288" s="7">
        <f t="shared" si="514"/>
        <v>3354</v>
      </c>
      <c r="Q3288" s="8"/>
    </row>
    <row r="3289" spans="1:17" s="9" customFormat="1" x14ac:dyDescent="0.25">
      <c r="A3289" s="1"/>
      <c r="B3289" s="129"/>
      <c r="C3289" s="130"/>
      <c r="D3289" s="130"/>
      <c r="E3289" s="131"/>
      <c r="F3289" s="132"/>
      <c r="G3289" s="80"/>
      <c r="H3289" s="80"/>
      <c r="I3289" s="81"/>
      <c r="J3289" s="64"/>
      <c r="K3289" s="87"/>
      <c r="L3289" s="82"/>
      <c r="M3289" s="83"/>
      <c r="N3289" s="84"/>
      <c r="O3289" s="85"/>
      <c r="P3289" s="7">
        <f t="shared" si="514"/>
        <v>3355</v>
      </c>
      <c r="Q3289" s="8"/>
    </row>
    <row r="3290" spans="1:17" s="9" customFormat="1" x14ac:dyDescent="0.25">
      <c r="A3290" s="1"/>
      <c r="B3290" s="129"/>
      <c r="C3290" s="130"/>
      <c r="D3290" s="130"/>
      <c r="E3290" s="131"/>
      <c r="F3290" s="132"/>
      <c r="G3290" s="80"/>
      <c r="H3290" s="80"/>
      <c r="I3290" s="81"/>
      <c r="J3290" s="64"/>
      <c r="K3290" s="87"/>
      <c r="L3290" s="82"/>
      <c r="M3290" s="83"/>
      <c r="N3290" s="84"/>
      <c r="O3290" s="85"/>
      <c r="P3290" s="7">
        <f t="shared" si="514"/>
        <v>3356</v>
      </c>
      <c r="Q3290" s="8"/>
    </row>
    <row r="3291" spans="1:17" s="9" customFormat="1" x14ac:dyDescent="0.25">
      <c r="A3291" s="1"/>
      <c r="B3291" s="129"/>
      <c r="C3291" s="130"/>
      <c r="D3291" s="130"/>
      <c r="E3291" s="131"/>
      <c r="F3291" s="132"/>
      <c r="G3291" s="80"/>
      <c r="H3291" s="80"/>
      <c r="I3291" s="81"/>
      <c r="J3291" s="64"/>
      <c r="K3291" s="87"/>
      <c r="L3291" s="82"/>
      <c r="M3291" s="83"/>
      <c r="N3291" s="84"/>
      <c r="O3291" s="85"/>
      <c r="P3291" s="7">
        <f t="shared" si="514"/>
        <v>3357</v>
      </c>
      <c r="Q3291" s="8"/>
    </row>
    <row r="3292" spans="1:17" s="9" customFormat="1" x14ac:dyDescent="0.25">
      <c r="A3292" s="1"/>
      <c r="B3292" s="129"/>
      <c r="C3292" s="130"/>
      <c r="D3292" s="130"/>
      <c r="E3292" s="131"/>
      <c r="F3292" s="132"/>
      <c r="G3292" s="80"/>
      <c r="H3292" s="80"/>
      <c r="I3292" s="81"/>
      <c r="J3292" s="64"/>
      <c r="K3292" s="87"/>
      <c r="L3292" s="82"/>
      <c r="M3292" s="83"/>
      <c r="N3292" s="84"/>
      <c r="O3292" s="85"/>
      <c r="P3292" s="7">
        <f t="shared" si="514"/>
        <v>3358</v>
      </c>
      <c r="Q3292" s="8"/>
    </row>
    <row r="3293" spans="1:17" s="9" customFormat="1" x14ac:dyDescent="0.25">
      <c r="A3293" s="1"/>
      <c r="B3293" s="129" t="s">
        <v>26</v>
      </c>
      <c r="C3293" s="130"/>
      <c r="D3293" s="130"/>
      <c r="E3293" s="131"/>
      <c r="F3293" s="132" t="s">
        <v>26</v>
      </c>
      <c r="G3293" s="80" t="s">
        <v>26</v>
      </c>
      <c r="H3293" s="80" t="s">
        <v>26</v>
      </c>
      <c r="I3293" s="81" t="s">
        <v>26</v>
      </c>
      <c r="J3293" s="64"/>
      <c r="K3293" s="87" t="s">
        <v>26</v>
      </c>
      <c r="L3293" s="82" t="s">
        <v>26</v>
      </c>
      <c r="M3293" s="83" t="s">
        <v>26</v>
      </c>
      <c r="N3293" s="84" t="s">
        <v>26</v>
      </c>
      <c r="O3293" s="85" t="s">
        <v>26</v>
      </c>
      <c r="P3293" s="7">
        <f t="shared" si="514"/>
        <v>3359</v>
      </c>
      <c r="Q3293" s="8"/>
    </row>
    <row r="3294" spans="1:17" s="9" customFormat="1" x14ac:dyDescent="0.25">
      <c r="A3294" s="1"/>
      <c r="B3294" s="129" t="s">
        <v>26</v>
      </c>
      <c r="C3294" s="130"/>
      <c r="D3294" s="130"/>
      <c r="E3294" s="131"/>
      <c r="F3294" s="132" t="s">
        <v>26</v>
      </c>
      <c r="G3294" s="80" t="s">
        <v>26</v>
      </c>
      <c r="H3294" s="80" t="s">
        <v>26</v>
      </c>
      <c r="I3294" s="81" t="s">
        <v>26</v>
      </c>
      <c r="J3294" s="64"/>
      <c r="K3294" s="87" t="s">
        <v>26</v>
      </c>
      <c r="L3294" s="82" t="s">
        <v>26</v>
      </c>
      <c r="M3294" s="83" t="s">
        <v>26</v>
      </c>
      <c r="N3294" s="84" t="s">
        <v>26</v>
      </c>
      <c r="O3294" s="85" t="s">
        <v>26</v>
      </c>
      <c r="P3294" s="7">
        <f t="shared" si="514"/>
        <v>3360</v>
      </c>
      <c r="Q3294" s="8"/>
    </row>
    <row r="3295" spans="1:17" s="9" customFormat="1" x14ac:dyDescent="0.25">
      <c r="A3295" s="1"/>
      <c r="B3295" s="129" t="s">
        <v>26</v>
      </c>
      <c r="C3295" s="130"/>
      <c r="D3295" s="130"/>
      <c r="E3295" s="131"/>
      <c r="F3295" s="132" t="s">
        <v>26</v>
      </c>
      <c r="G3295" s="80" t="s">
        <v>26</v>
      </c>
      <c r="H3295" s="80" t="s">
        <v>26</v>
      </c>
      <c r="I3295" s="81" t="s">
        <v>26</v>
      </c>
      <c r="J3295" s="64"/>
      <c r="K3295" s="87" t="s">
        <v>26</v>
      </c>
      <c r="L3295" s="82" t="s">
        <v>26</v>
      </c>
      <c r="M3295" s="83" t="s">
        <v>26</v>
      </c>
      <c r="N3295" s="84" t="s">
        <v>26</v>
      </c>
      <c r="O3295" s="85" t="s">
        <v>26</v>
      </c>
      <c r="P3295" s="7">
        <f t="shared" si="514"/>
        <v>3361</v>
      </c>
      <c r="Q3295" s="8"/>
    </row>
    <row r="3296" spans="1:17" s="9" customFormat="1" x14ac:dyDescent="0.25">
      <c r="A3296" s="1"/>
      <c r="B3296" s="129" t="s">
        <v>26</v>
      </c>
      <c r="C3296" s="130"/>
      <c r="D3296" s="130"/>
      <c r="E3296" s="131"/>
      <c r="F3296" s="132" t="s">
        <v>26</v>
      </c>
      <c r="G3296" s="80" t="s">
        <v>26</v>
      </c>
      <c r="H3296" s="80" t="s">
        <v>26</v>
      </c>
      <c r="I3296" s="81" t="s">
        <v>26</v>
      </c>
      <c r="J3296" s="64"/>
      <c r="K3296" s="87" t="s">
        <v>26</v>
      </c>
      <c r="L3296" s="82" t="s">
        <v>26</v>
      </c>
      <c r="M3296" s="83" t="s">
        <v>26</v>
      </c>
      <c r="N3296" s="84" t="s">
        <v>26</v>
      </c>
      <c r="O3296" s="85" t="s">
        <v>26</v>
      </c>
      <c r="P3296" s="7">
        <f t="shared" si="514"/>
        <v>3362</v>
      </c>
      <c r="Q3296" s="8"/>
    </row>
    <row r="3297" spans="1:17" s="9" customFormat="1" x14ac:dyDescent="0.25">
      <c r="A3297" s="1"/>
      <c r="B3297" s="129" t="s">
        <v>26</v>
      </c>
      <c r="C3297" s="130"/>
      <c r="D3297" s="130"/>
      <c r="E3297" s="131"/>
      <c r="F3297" s="132" t="s">
        <v>26</v>
      </c>
      <c r="G3297" s="80" t="s">
        <v>26</v>
      </c>
      <c r="H3297" s="80" t="s">
        <v>26</v>
      </c>
      <c r="I3297" s="81" t="s">
        <v>26</v>
      </c>
      <c r="J3297" s="64"/>
      <c r="K3297" s="87" t="s">
        <v>26</v>
      </c>
      <c r="L3297" s="82" t="s">
        <v>26</v>
      </c>
      <c r="M3297" s="83" t="s">
        <v>26</v>
      </c>
      <c r="N3297" s="84" t="s">
        <v>26</v>
      </c>
      <c r="O3297" s="85" t="s">
        <v>26</v>
      </c>
      <c r="P3297" s="7">
        <f t="shared" si="514"/>
        <v>3363</v>
      </c>
      <c r="Q3297" s="8"/>
    </row>
    <row r="3298" spans="1:17" s="9" customFormat="1" x14ac:dyDescent="0.25">
      <c r="A3298" s="1"/>
      <c r="B3298" s="129" t="s">
        <v>26</v>
      </c>
      <c r="C3298" s="130"/>
      <c r="D3298" s="130"/>
      <c r="E3298" s="131"/>
      <c r="F3298" s="132" t="s">
        <v>26</v>
      </c>
      <c r="G3298" s="80" t="s">
        <v>26</v>
      </c>
      <c r="H3298" s="80" t="s">
        <v>26</v>
      </c>
      <c r="I3298" s="81" t="s">
        <v>26</v>
      </c>
      <c r="J3298" s="64"/>
      <c r="K3298" s="87" t="s">
        <v>26</v>
      </c>
      <c r="L3298" s="82" t="s">
        <v>26</v>
      </c>
      <c r="M3298" s="83" t="s">
        <v>26</v>
      </c>
      <c r="N3298" s="84" t="s">
        <v>26</v>
      </c>
      <c r="O3298" s="85" t="s">
        <v>26</v>
      </c>
      <c r="P3298" s="7">
        <f t="shared" si="514"/>
        <v>3364</v>
      </c>
      <c r="Q3298" s="8"/>
    </row>
    <row r="3299" spans="1:17" s="9" customFormat="1" x14ac:dyDescent="0.25">
      <c r="A3299" s="1"/>
      <c r="B3299" s="129" t="s">
        <v>26</v>
      </c>
      <c r="C3299" s="130"/>
      <c r="D3299" s="130"/>
      <c r="E3299" s="131"/>
      <c r="F3299" s="132" t="s">
        <v>26</v>
      </c>
      <c r="G3299" s="80" t="s">
        <v>26</v>
      </c>
      <c r="H3299" s="80" t="s">
        <v>26</v>
      </c>
      <c r="I3299" s="81" t="s">
        <v>26</v>
      </c>
      <c r="J3299" s="64"/>
      <c r="K3299" s="87" t="s">
        <v>26</v>
      </c>
      <c r="L3299" s="82" t="s">
        <v>26</v>
      </c>
      <c r="M3299" s="83" t="s">
        <v>26</v>
      </c>
      <c r="N3299" s="84" t="s">
        <v>26</v>
      </c>
      <c r="O3299" s="85" t="s">
        <v>26</v>
      </c>
      <c r="P3299" s="7">
        <f t="shared" si="514"/>
        <v>3365</v>
      </c>
      <c r="Q3299" s="8"/>
    </row>
    <row r="3300" spans="1:17" s="9" customFormat="1" x14ac:dyDescent="0.25">
      <c r="A3300" s="1"/>
      <c r="B3300" s="129" t="s">
        <v>26</v>
      </c>
      <c r="C3300" s="130"/>
      <c r="D3300" s="130"/>
      <c r="E3300" s="131"/>
      <c r="F3300" s="132" t="s">
        <v>26</v>
      </c>
      <c r="G3300" s="80" t="s">
        <v>26</v>
      </c>
      <c r="H3300" s="80" t="s">
        <v>26</v>
      </c>
      <c r="I3300" s="81" t="s">
        <v>26</v>
      </c>
      <c r="J3300" s="64"/>
      <c r="K3300" s="87" t="s">
        <v>26</v>
      </c>
      <c r="L3300" s="82" t="s">
        <v>26</v>
      </c>
      <c r="M3300" s="83" t="s">
        <v>26</v>
      </c>
      <c r="N3300" s="84" t="s">
        <v>26</v>
      </c>
      <c r="O3300" s="85" t="s">
        <v>26</v>
      </c>
      <c r="P3300" s="7">
        <f t="shared" si="514"/>
        <v>3366</v>
      </c>
      <c r="Q3300" s="8"/>
    </row>
    <row r="3301" spans="1:17" s="9" customFormat="1" ht="15.75" thickBot="1" x14ac:dyDescent="0.3">
      <c r="A3301" s="1"/>
      <c r="B3301" s="122" t="s">
        <v>26</v>
      </c>
      <c r="C3301" s="123"/>
      <c r="D3301" s="123"/>
      <c r="E3301" s="124"/>
      <c r="F3301" s="133" t="s">
        <v>26</v>
      </c>
      <c r="G3301" s="94" t="s">
        <v>26</v>
      </c>
      <c r="H3301" s="94" t="s">
        <v>26</v>
      </c>
      <c r="I3301" s="95" t="s">
        <v>26</v>
      </c>
      <c r="J3301" s="64"/>
      <c r="K3301" s="96" t="s">
        <v>26</v>
      </c>
      <c r="L3301" s="97" t="s">
        <v>26</v>
      </c>
      <c r="M3301" s="98" t="s">
        <v>26</v>
      </c>
      <c r="N3301" s="99" t="s">
        <v>26</v>
      </c>
      <c r="O3301" s="100" t="s">
        <v>26</v>
      </c>
      <c r="P3301" s="7">
        <f t="shared" si="514"/>
        <v>3367</v>
      </c>
      <c r="Q3301" s="8"/>
    </row>
    <row r="3302" spans="1:17" s="9" customFormat="1" ht="16.5" thickTop="1" thickBot="1" x14ac:dyDescent="0.3">
      <c r="A3302" s="1"/>
      <c r="B3302" s="101"/>
      <c r="C3302" s="101"/>
      <c r="D3302" s="101"/>
      <c r="E3302" s="101"/>
      <c r="F3302" s="101"/>
      <c r="G3302" s="101"/>
      <c r="H3302" s="128" t="s">
        <v>50</v>
      </c>
      <c r="I3302" s="103">
        <f>SUM(I3276:I3301)</f>
        <v>135.68</v>
      </c>
      <c r="J3302" s="104"/>
      <c r="K3302" s="105">
        <f>SUM(K3276:K3301)</f>
        <v>0.88421985584505303</v>
      </c>
      <c r="L3302" s="106"/>
      <c r="M3302" s="107"/>
      <c r="N3302" s="108"/>
      <c r="O3302" s="105">
        <f>SUM(O3276:O3301)</f>
        <v>0</v>
      </c>
      <c r="P3302" s="7">
        <f t="shared" si="514"/>
        <v>3368</v>
      </c>
      <c r="Q3302" s="8"/>
    </row>
    <row r="3303" spans="1:17" s="9" customFormat="1" ht="16.5" customHeight="1" thickTop="1" thickBot="1" x14ac:dyDescent="0.3">
      <c r="A3303" s="1"/>
      <c r="B3303" s="58" t="s">
        <v>51</v>
      </c>
      <c r="C3303" s="109"/>
      <c r="D3303" s="109"/>
      <c r="E3303" s="109"/>
      <c r="F3303" s="109"/>
      <c r="G3303" s="109"/>
      <c r="H3303" s="110"/>
      <c r="I3303" s="111"/>
      <c r="J3303" s="60"/>
      <c r="K3303" s="134" t="s">
        <v>14</v>
      </c>
      <c r="L3303" s="61" t="s">
        <v>15</v>
      </c>
      <c r="M3303" s="61" t="s">
        <v>16</v>
      </c>
      <c r="N3303" s="61" t="s">
        <v>17</v>
      </c>
      <c r="O3303" s="61" t="s">
        <v>18</v>
      </c>
      <c r="P3303" s="7">
        <f t="shared" si="514"/>
        <v>3369</v>
      </c>
      <c r="Q3303" s="8"/>
    </row>
    <row r="3304" spans="1:17" s="9" customFormat="1" ht="22.5" customHeight="1" thickTop="1" thickBot="1" x14ac:dyDescent="0.3">
      <c r="A3304" s="1"/>
      <c r="B3304" s="112" t="s">
        <v>52</v>
      </c>
      <c r="C3304" s="113"/>
      <c r="D3304" s="113"/>
      <c r="E3304" s="114"/>
      <c r="F3304" s="115" t="s">
        <v>42</v>
      </c>
      <c r="G3304" s="63" t="s">
        <v>20</v>
      </c>
      <c r="H3304" s="63" t="s">
        <v>34</v>
      </c>
      <c r="I3304" s="63" t="s">
        <v>34</v>
      </c>
      <c r="J3304" s="28"/>
      <c r="K3304" s="135"/>
      <c r="L3304" s="61"/>
      <c r="M3304" s="61"/>
      <c r="N3304" s="61"/>
      <c r="O3304" s="61"/>
      <c r="P3304" s="7">
        <f t="shared" si="514"/>
        <v>3370</v>
      </c>
      <c r="Q3304" s="8"/>
    </row>
    <row r="3305" spans="1:17" s="9" customFormat="1" ht="15.75" thickTop="1" x14ac:dyDescent="0.25">
      <c r="A3305" s="1"/>
      <c r="B3305" s="136"/>
      <c r="C3305" s="137"/>
      <c r="D3305" s="137"/>
      <c r="E3305" s="138"/>
      <c r="F3305" s="139"/>
      <c r="G3305" s="69"/>
      <c r="H3305" s="69"/>
      <c r="I3305" s="81"/>
      <c r="J3305" s="64"/>
      <c r="K3305" s="70"/>
      <c r="L3305" s="117"/>
      <c r="M3305" s="118"/>
      <c r="N3305" s="119"/>
      <c r="O3305" s="120"/>
      <c r="P3305" s="7">
        <f t="shared" si="514"/>
        <v>3371</v>
      </c>
      <c r="Q3305" s="8">
        <f t="shared" ref="Q3305" si="515">+Q3276</f>
        <v>3309</v>
      </c>
    </row>
    <row r="3306" spans="1:17" s="9" customFormat="1" ht="15.75" thickBot="1" x14ac:dyDescent="0.3">
      <c r="A3306" s="1"/>
      <c r="B3306" s="140" t="s">
        <v>26</v>
      </c>
      <c r="C3306" s="141"/>
      <c r="D3306" s="141"/>
      <c r="E3306" s="142"/>
      <c r="F3306" s="143">
        <v>0</v>
      </c>
      <c r="G3306" s="144" t="s">
        <v>26</v>
      </c>
      <c r="H3306" s="143">
        <v>0</v>
      </c>
      <c r="I3306" s="143">
        <v>0</v>
      </c>
      <c r="J3306" s="64"/>
      <c r="K3306" s="145" t="s">
        <v>26</v>
      </c>
      <c r="L3306" s="146" t="s">
        <v>26</v>
      </c>
      <c r="M3306" s="147" t="s">
        <v>26</v>
      </c>
      <c r="N3306" s="143">
        <v>0</v>
      </c>
      <c r="O3306" s="143">
        <v>0</v>
      </c>
      <c r="P3306" s="7">
        <f t="shared" si="514"/>
        <v>3372</v>
      </c>
      <c r="Q3306" s="8"/>
    </row>
    <row r="3307" spans="1:17" s="9" customFormat="1" ht="16.5" thickTop="1" thickBot="1" x14ac:dyDescent="0.3">
      <c r="A3307" s="1"/>
      <c r="B3307" s="101"/>
      <c r="C3307" s="101"/>
      <c r="D3307" s="101"/>
      <c r="E3307" s="101"/>
      <c r="F3307" s="101"/>
      <c r="G3307" s="101"/>
      <c r="H3307" s="128" t="s">
        <v>53</v>
      </c>
      <c r="I3307" s="103">
        <f>SUM(I3305:I3306)</f>
        <v>0</v>
      </c>
      <c r="J3307" s="28"/>
      <c r="K3307" s="148">
        <f>SUM(K3305:K3306)</f>
        <v>0</v>
      </c>
      <c r="L3307" s="149"/>
      <c r="M3307" s="150"/>
      <c r="N3307" s="151"/>
      <c r="O3307" s="148">
        <f>SUM(O3305:O3306)</f>
        <v>0</v>
      </c>
      <c r="P3307" s="7">
        <f t="shared" si="514"/>
        <v>3373</v>
      </c>
      <c r="Q3307" s="8"/>
    </row>
    <row r="3308" spans="1:17" s="9" customFormat="1" ht="16.5" thickTop="1" thickBot="1" x14ac:dyDescent="0.3">
      <c r="A3308" s="1"/>
      <c r="B3308" s="28"/>
      <c r="C3308" s="28"/>
      <c r="D3308" s="28"/>
      <c r="E3308" s="152"/>
      <c r="F3308" s="152"/>
      <c r="G3308" s="152"/>
      <c r="H3308" s="153"/>
      <c r="I3308" s="154"/>
      <c r="J3308" s="28"/>
      <c r="K3308" s="155"/>
      <c r="L3308" s="156"/>
      <c r="M3308" s="156"/>
      <c r="N3308" s="156"/>
      <c r="O3308" s="157"/>
      <c r="P3308" s="7">
        <f t="shared" si="514"/>
        <v>3374</v>
      </c>
      <c r="Q3308" s="8"/>
    </row>
    <row r="3309" spans="1:17" s="9" customFormat="1" ht="16.5" customHeight="1" thickTop="1" thickBot="1" x14ac:dyDescent="0.3">
      <c r="A3309" s="1"/>
      <c r="B3309" s="28"/>
      <c r="C3309" s="28"/>
      <c r="D3309" s="158"/>
      <c r="E3309" s="159" t="s">
        <v>54</v>
      </c>
      <c r="F3309" s="159"/>
      <c r="G3309" s="159"/>
      <c r="H3309" s="159"/>
      <c r="I3309" s="160">
        <f>I3257+I3273+I3302+I3307</f>
        <v>153.446</v>
      </c>
      <c r="J3309" s="28"/>
      <c r="K3309" s="161"/>
      <c r="L3309" s="162"/>
      <c r="M3309" s="162"/>
      <c r="N3309" s="162"/>
      <c r="O3309" s="163"/>
      <c r="P3309" s="7">
        <f t="shared" si="514"/>
        <v>3375</v>
      </c>
      <c r="Q3309" s="8"/>
    </row>
    <row r="3310" spans="1:17" s="9" customFormat="1" ht="16.5" thickTop="1" thickBot="1" x14ac:dyDescent="0.3">
      <c r="A3310" s="1"/>
      <c r="B3310" s="28"/>
      <c r="C3310" s="28"/>
      <c r="D3310" s="158"/>
      <c r="E3310" s="164" t="s">
        <v>55</v>
      </c>
      <c r="F3310" s="164"/>
      <c r="G3310" s="164"/>
      <c r="H3310" s="165">
        <v>0.2</v>
      </c>
      <c r="I3310" s="166">
        <f>(I3309*H3310)</f>
        <v>30.6892</v>
      </c>
      <c r="J3310" s="28"/>
      <c r="K3310" s="167"/>
      <c r="L3310" s="168"/>
      <c r="M3310" s="168"/>
      <c r="N3310" s="168"/>
      <c r="O3310" s="169"/>
      <c r="P3310" s="7">
        <f t="shared" si="514"/>
        <v>3376</v>
      </c>
      <c r="Q3310" s="8"/>
    </row>
    <row r="3311" spans="1:17" s="9" customFormat="1" ht="16.5" thickTop="1" thickBot="1" x14ac:dyDescent="0.3">
      <c r="A3311" s="1"/>
      <c r="B3311" s="28"/>
      <c r="C3311" s="28"/>
      <c r="D3311" s="158"/>
      <c r="E3311" s="170" t="s">
        <v>56</v>
      </c>
      <c r="F3311" s="170"/>
      <c r="G3311" s="170"/>
      <c r="H3311" s="171">
        <v>0</v>
      </c>
      <c r="I3311" s="166">
        <v>0</v>
      </c>
      <c r="J3311" s="28"/>
      <c r="K3311" s="172">
        <f>+K3257+K3273+K3302+K3307</f>
        <v>1</v>
      </c>
      <c r="L3311" s="173"/>
      <c r="M3311" s="174"/>
      <c r="N3311" s="175"/>
      <c r="O3311" s="172">
        <f>+O3257+O3273+O3302+O3307</f>
        <v>0</v>
      </c>
      <c r="P3311" s="7">
        <f t="shared" si="514"/>
        <v>3377</v>
      </c>
      <c r="Q3311" s="8"/>
    </row>
    <row r="3312" spans="1:17" s="9" customFormat="1" ht="16.5" thickTop="1" thickBot="1" x14ac:dyDescent="0.3">
      <c r="A3312" s="1"/>
      <c r="B3312" s="28" t="s">
        <v>27</v>
      </c>
      <c r="C3312" s="28"/>
      <c r="D3312" s="158"/>
      <c r="E3312" s="170" t="s">
        <v>57</v>
      </c>
      <c r="F3312" s="170"/>
      <c r="G3312" s="170"/>
      <c r="H3312" s="170"/>
      <c r="I3312" s="166">
        <f>+I3309+I3310</f>
        <v>184.1352</v>
      </c>
      <c r="J3312" s="28"/>
      <c r="K3312" s="176" t="s">
        <v>58</v>
      </c>
      <c r="L3312" s="177"/>
      <c r="M3312" s="178"/>
      <c r="N3312" s="179"/>
      <c r="O3312" s="176" t="s">
        <v>59</v>
      </c>
      <c r="P3312" s="7">
        <f t="shared" si="514"/>
        <v>3378</v>
      </c>
      <c r="Q3312" s="8"/>
    </row>
    <row r="3313" spans="1:17" s="9" customFormat="1" ht="16.5" thickTop="1" thickBot="1" x14ac:dyDescent="0.3">
      <c r="A3313" s="1"/>
      <c r="B3313" s="28" t="s">
        <v>27</v>
      </c>
      <c r="C3313" s="28"/>
      <c r="D3313" s="158"/>
      <c r="E3313" s="180" t="s">
        <v>60</v>
      </c>
      <c r="F3313" s="181"/>
      <c r="G3313" s="181"/>
      <c r="H3313" s="182"/>
      <c r="I3313" s="183">
        <f>ROUND(I3312,2)</f>
        <v>184.14</v>
      </c>
      <c r="J3313" s="152"/>
      <c r="K3313" s="184"/>
      <c r="L3313" s="185"/>
      <c r="M3313" s="184"/>
      <c r="N3313" s="185"/>
      <c r="O3313" s="185"/>
      <c r="P3313" s="7">
        <f t="shared" si="514"/>
        <v>3379</v>
      </c>
      <c r="Q3313" s="8"/>
    </row>
    <row r="3314" spans="1:17" s="9" customFormat="1" ht="15.75" thickTop="1" x14ac:dyDescent="0.25">
      <c r="A3314" s="1"/>
      <c r="B3314" s="5"/>
      <c r="C3314" s="5"/>
      <c r="D3314" s="28"/>
      <c r="E3314" s="101"/>
      <c r="F3314" s="101"/>
      <c r="G3314" s="101"/>
      <c r="H3314" s="186"/>
      <c r="I3314" s="101"/>
      <c r="J3314" s="28"/>
      <c r="K3314" s="14"/>
      <c r="L3314" s="15"/>
      <c r="M3314" s="14"/>
      <c r="N3314" s="15"/>
      <c r="O3314" s="15"/>
      <c r="P3314" s="7">
        <f t="shared" si="514"/>
        <v>3380</v>
      </c>
      <c r="Q3314" s="8"/>
    </row>
    <row r="3315" spans="1:17" s="9" customFormat="1" x14ac:dyDescent="0.25">
      <c r="A3315" s="1"/>
      <c r="B3315" s="5"/>
      <c r="C3315" s="5"/>
      <c r="D3315" s="28"/>
      <c r="E3315" s="101"/>
      <c r="F3315" s="101"/>
      <c r="G3315" s="101"/>
      <c r="H3315" s="186"/>
      <c r="I3315" s="101"/>
      <c r="J3315" s="28"/>
      <c r="K3315" s="14"/>
      <c r="L3315" s="15"/>
      <c r="M3315" s="14"/>
      <c r="N3315" s="15"/>
      <c r="O3315" s="15"/>
      <c r="P3315" s="7">
        <f t="shared" si="514"/>
        <v>3381</v>
      </c>
      <c r="Q3315" s="8"/>
    </row>
    <row r="3316" spans="1:17" s="9" customFormat="1" ht="15.75" thickBot="1" x14ac:dyDescent="0.3">
      <c r="A3316" s="1"/>
      <c r="B3316" s="2"/>
      <c r="C3316" s="2"/>
      <c r="D3316" s="2"/>
      <c r="E3316" s="2"/>
      <c r="F3316" s="2"/>
      <c r="G3316" s="2"/>
      <c r="H3316" s="3"/>
      <c r="I3316" s="4"/>
      <c r="J3316" s="5"/>
      <c r="K3316" s="6"/>
      <c r="L3316" s="6"/>
      <c r="M3316" s="6"/>
      <c r="N3316" s="6"/>
      <c r="O3316" s="6"/>
      <c r="P3316" s="7"/>
      <c r="Q3316" s="8"/>
    </row>
    <row r="3317" spans="1:17" s="9" customFormat="1" ht="16.5" thickTop="1" thickBot="1" x14ac:dyDescent="0.3">
      <c r="A3317" s="1"/>
      <c r="B3317" s="10" t="s">
        <v>0</v>
      </c>
      <c r="C3317" s="11" t="str">
        <f>'[1]PRESUPUESTO REFERENCIAL'!$B$6</f>
        <v>CONSTRUCCIÓN DEL MALECÓN EN LA PARROQUIA URBANA SATÉLITE LA AURORA</v>
      </c>
      <c r="D3317" s="12"/>
      <c r="E3317" s="12"/>
      <c r="F3317" s="12"/>
      <c r="G3317" s="12"/>
      <c r="H3317" s="12"/>
      <c r="I3317" s="13"/>
      <c r="J3317" s="5"/>
      <c r="K3317" s="14"/>
      <c r="L3317" s="14"/>
      <c r="M3317" s="14"/>
      <c r="N3317" s="14"/>
      <c r="O3317" s="15"/>
      <c r="P3317" s="7"/>
      <c r="Q3317" s="8"/>
    </row>
    <row r="3318" spans="1:17" s="9" customFormat="1" ht="15.75" thickTop="1" x14ac:dyDescent="0.25">
      <c r="A3318" s="1"/>
      <c r="B3318" s="16" t="s">
        <v>1</v>
      </c>
      <c r="C3318" s="17"/>
      <c r="D3318" s="17"/>
      <c r="E3318" s="17"/>
      <c r="F3318" s="17"/>
      <c r="G3318" s="17"/>
      <c r="H3318" s="17"/>
      <c r="I3318" s="18"/>
      <c r="J3318" s="5"/>
      <c r="K3318" s="14"/>
      <c r="L3318" s="14"/>
      <c r="M3318" s="14"/>
      <c r="N3318" s="14"/>
      <c r="O3318" s="15"/>
      <c r="P3318" s="7"/>
      <c r="Q3318" s="8"/>
    </row>
    <row r="3319" spans="1:17" s="9" customFormat="1" x14ac:dyDescent="0.25">
      <c r="A3319" s="1"/>
      <c r="B3319" s="5"/>
      <c r="C3319" s="5"/>
      <c r="D3319" s="5"/>
      <c r="E3319" s="5"/>
      <c r="F3319" s="5"/>
      <c r="G3319" s="19"/>
      <c r="H3319" s="19"/>
      <c r="I3319" s="19"/>
      <c r="J3319" s="5"/>
      <c r="K3319" s="14"/>
      <c r="L3319" s="14"/>
      <c r="M3319" s="14"/>
      <c r="N3319" s="14"/>
      <c r="O3319" s="15"/>
      <c r="P3319" s="7"/>
      <c r="Q3319" s="8"/>
    </row>
    <row r="3320" spans="1:17" s="9" customFormat="1" x14ac:dyDescent="0.25">
      <c r="A3320" s="1"/>
      <c r="B3320" s="5"/>
      <c r="C3320" s="20" t="s">
        <v>2</v>
      </c>
      <c r="D3320" s="21" t="s">
        <v>3</v>
      </c>
      <c r="E3320" s="22"/>
      <c r="F3320" s="22"/>
      <c r="G3320" s="19"/>
      <c r="H3320" s="19"/>
      <c r="I3320" s="19"/>
      <c r="J3320" s="5"/>
      <c r="K3320" s="14"/>
      <c r="L3320" s="14"/>
      <c r="M3320" s="14"/>
      <c r="N3320" s="14"/>
      <c r="O3320" s="15"/>
      <c r="P3320" s="7"/>
      <c r="Q3320" s="8"/>
    </row>
    <row r="3321" spans="1:17" s="9" customFormat="1" x14ac:dyDescent="0.25">
      <c r="A3321" s="1"/>
      <c r="B3321" s="5"/>
      <c r="C3321" s="20" t="s">
        <v>4</v>
      </c>
      <c r="D3321" s="21" t="s">
        <v>5</v>
      </c>
      <c r="E3321" s="5"/>
      <c r="F3321" s="5"/>
      <c r="G3321" s="19"/>
      <c r="H3321" s="19"/>
      <c r="I3321" s="19"/>
      <c r="J3321" s="5"/>
      <c r="K3321" s="14"/>
      <c r="L3321" s="14"/>
      <c r="M3321" s="14"/>
      <c r="N3321" s="14"/>
      <c r="O3321" s="15"/>
      <c r="P3321" s="7"/>
      <c r="Q3321" s="8"/>
    </row>
    <row r="3322" spans="1:17" s="9" customFormat="1" x14ac:dyDescent="0.25">
      <c r="A3322" s="1"/>
      <c r="B3322" s="23"/>
      <c r="C3322" s="2"/>
      <c r="D3322" s="24"/>
      <c r="E3322" s="2"/>
      <c r="F3322" s="2"/>
      <c r="G3322" s="19"/>
      <c r="H3322" s="19"/>
      <c r="I3322" s="19"/>
      <c r="J3322" s="5"/>
      <c r="K3322" s="14"/>
      <c r="L3322" s="14"/>
      <c r="M3322" s="14"/>
      <c r="N3322" s="14"/>
      <c r="O3322" s="15"/>
      <c r="P3322" s="7"/>
      <c r="Q3322" s="8"/>
    </row>
    <row r="3323" spans="1:17" s="9" customFormat="1" ht="15.75" thickBot="1" x14ac:dyDescent="0.3">
      <c r="A3323" s="1"/>
      <c r="B3323" s="25" t="s">
        <v>6</v>
      </c>
      <c r="C3323" s="26"/>
      <c r="D3323" s="26"/>
      <c r="E3323" s="26"/>
      <c r="F3323" s="26"/>
      <c r="G3323" s="26"/>
      <c r="H3323" s="26"/>
      <c r="I3323" s="27"/>
      <c r="J3323" s="28"/>
      <c r="K3323" s="29"/>
      <c r="L3323" s="30"/>
      <c r="M3323" s="30"/>
      <c r="N3323" s="30"/>
      <c r="O3323" s="31"/>
      <c r="P3323" s="7"/>
      <c r="Q3323" s="8"/>
    </row>
    <row r="3324" spans="1:17" s="9" customFormat="1" ht="15.75" customHeight="1" thickTop="1" x14ac:dyDescent="0.25">
      <c r="A3324" s="1"/>
      <c r="B3324" s="32"/>
      <c r="C3324" s="33"/>
      <c r="D3324" s="34"/>
      <c r="E3324" s="34"/>
      <c r="F3324" s="34"/>
      <c r="G3324" s="34"/>
      <c r="H3324" s="35"/>
      <c r="I3324" s="36" t="s">
        <v>7</v>
      </c>
      <c r="J3324" s="37"/>
      <c r="K3324" s="38" t="s">
        <v>8</v>
      </c>
      <c r="L3324" s="39"/>
      <c r="M3324" s="39"/>
      <c r="N3324" s="39"/>
      <c r="O3324" s="40"/>
      <c r="P3324" s="7"/>
      <c r="Q3324" s="8"/>
    </row>
    <row r="3325" spans="1:17" s="9" customFormat="1" x14ac:dyDescent="0.25">
      <c r="A3325" s="1"/>
      <c r="B3325" s="41" t="s">
        <v>9</v>
      </c>
      <c r="C3325" s="42">
        <f>+'[1]PRESUPUESTO REFERENCIAL'!B1164</f>
        <v>1040</v>
      </c>
      <c r="D3325" s="43"/>
      <c r="E3325" s="41" t="s">
        <v>10</v>
      </c>
      <c r="F3325" s="44" t="str">
        <f>+'[1]PRESUPUESTO REFERENCIAL'!D1164</f>
        <v>u</v>
      </c>
      <c r="G3325" s="45"/>
      <c r="H3325" s="46" t="s">
        <v>11</v>
      </c>
      <c r="I3325" s="47">
        <v>0.5</v>
      </c>
      <c r="J3325" s="37"/>
      <c r="K3325" s="48"/>
      <c r="L3325" s="49"/>
      <c r="M3325" s="49"/>
      <c r="N3325" s="49"/>
      <c r="O3325" s="50"/>
      <c r="P3325" s="7"/>
      <c r="Q3325" s="8"/>
    </row>
    <row r="3326" spans="1:17" s="9" customFormat="1" ht="15.75" thickBot="1" x14ac:dyDescent="0.3">
      <c r="A3326" s="1"/>
      <c r="B3326" s="51" t="s">
        <v>12</v>
      </c>
      <c r="C3326" s="52" t="str">
        <f>+'[1]PRESUPUESTO REFERENCIAL'!C1164</f>
        <v>TANQUE DE 55 GALONES</v>
      </c>
      <c r="D3326" s="53"/>
      <c r="E3326" s="53"/>
      <c r="F3326" s="53"/>
      <c r="G3326" s="53"/>
      <c r="H3326" s="53"/>
      <c r="I3326" s="54"/>
      <c r="J3326" s="28"/>
      <c r="K3326" s="55"/>
      <c r="L3326" s="56"/>
      <c r="M3326" s="56"/>
      <c r="N3326" s="56"/>
      <c r="O3326" s="57"/>
      <c r="P3326" s="7"/>
      <c r="Q3326" s="8"/>
    </row>
    <row r="3327" spans="1:17" s="9" customFormat="1" ht="16.5" customHeight="1" thickTop="1" thickBot="1" x14ac:dyDescent="0.3">
      <c r="A3327" s="1"/>
      <c r="B3327" s="58" t="s">
        <v>13</v>
      </c>
      <c r="C3327" s="59"/>
      <c r="D3327" s="59"/>
      <c r="E3327" s="59"/>
      <c r="F3327" s="59"/>
      <c r="G3327" s="59"/>
      <c r="H3327" s="59"/>
      <c r="I3327" s="59"/>
      <c r="J3327" s="60"/>
      <c r="K3327" s="61" t="s">
        <v>14</v>
      </c>
      <c r="L3327" s="61" t="s">
        <v>15</v>
      </c>
      <c r="M3327" s="61" t="s">
        <v>16</v>
      </c>
      <c r="N3327" s="61" t="s">
        <v>17</v>
      </c>
      <c r="O3327" s="61" t="s">
        <v>18</v>
      </c>
      <c r="P3327" s="7"/>
      <c r="Q3327" s="8"/>
    </row>
    <row r="3328" spans="1:17" s="9" customFormat="1" ht="22.5" thickTop="1" thickBot="1" x14ac:dyDescent="0.3">
      <c r="A3328" s="1"/>
      <c r="B3328" s="62" t="s">
        <v>19</v>
      </c>
      <c r="C3328" s="62"/>
      <c r="D3328" s="62"/>
      <c r="E3328" s="63" t="s">
        <v>20</v>
      </c>
      <c r="F3328" s="63" t="s">
        <v>21</v>
      </c>
      <c r="G3328" s="63" t="s">
        <v>22</v>
      </c>
      <c r="H3328" s="63" t="s">
        <v>23</v>
      </c>
      <c r="I3328" s="63" t="s">
        <v>24</v>
      </c>
      <c r="J3328" s="64"/>
      <c r="K3328" s="61"/>
      <c r="L3328" s="61"/>
      <c r="M3328" s="61"/>
      <c r="N3328" s="61"/>
      <c r="O3328" s="61"/>
      <c r="P3328" s="7">
        <f t="shared" ref="P3328" si="516">ROW(A3329)+65</f>
        <v>3394</v>
      </c>
      <c r="Q3328" s="8"/>
    </row>
    <row r="3329" spans="1:17" s="9" customFormat="1" ht="16.5" customHeight="1" thickTop="1" thickBot="1" x14ac:dyDescent="0.3">
      <c r="A3329" s="1" t="s">
        <v>25</v>
      </c>
      <c r="B3329" s="65" t="str">
        <f>INDEX([1]EQUIPOS!$A$3:$I$326,MATCH('APUS2 (1001 - 1053)'!A3329,[1]EQUIPOS!$A$3:$A$326,0),2)</f>
        <v>HERRAMIENTA MENOR (5% MO)</v>
      </c>
      <c r="C3329" s="66"/>
      <c r="D3329" s="67"/>
      <c r="E3329" s="68" t="s">
        <v>26</v>
      </c>
      <c r="F3329" s="68">
        <v>0.05</v>
      </c>
      <c r="G3329" s="68" t="s">
        <v>27</v>
      </c>
      <c r="H3329" s="68" t="s">
        <v>26</v>
      </c>
      <c r="I3329" s="69">
        <f>(I3358*5%)</f>
        <v>0.21150000000000002</v>
      </c>
      <c r="J3329" s="64"/>
      <c r="K3329" s="70">
        <f>((I3329*100%)/$I$3394)</f>
        <v>1.087879021680426E-2</v>
      </c>
      <c r="L3329" s="71">
        <f>INDEX([1]EQUIPOS!$A$3:$I$326,MATCH('APUS2 (1001 - 1053)'!A3329,[1]EQUIPOS!$A$3:$A$326,0),6)</f>
        <v>4292100117</v>
      </c>
      <c r="M3329" s="72" t="str">
        <f>INDEX([1]EQUIPOS!$A$3:$I$326,MATCH('APUS2 (1001 - 1053)'!A3329,[1]EQUIPOS!$A$3:$A$326,0),7)</f>
        <v>NP</v>
      </c>
      <c r="N3329" s="73">
        <f>INDEX([1]EQUIPOS!$A$3:$I$326,MATCH('APUS2 (1001 - 1053)'!A3329,[1]EQUIPOS!$A$3:$A$326,0),8)</f>
        <v>0</v>
      </c>
      <c r="O3329" s="74">
        <f>INDEX([1]EQUIPOS!$A$3:$I$326,MATCH('APUS2 (1001 - 1053)'!A3329,[1]EQUIPOS!$A$3:$A$326,0),9)</f>
        <v>0</v>
      </c>
      <c r="P3329" s="7">
        <f t="shared" ref="P3329:P3330" si="517">+P3328+1</f>
        <v>3395</v>
      </c>
      <c r="Q3329" s="8">
        <f t="shared" ref="Q3329" si="518">IF($A3329=0," ",$P3328)</f>
        <v>3394</v>
      </c>
    </row>
    <row r="3330" spans="1:17" s="9" customFormat="1" ht="16.5" thickTop="1" thickBot="1" x14ac:dyDescent="0.3">
      <c r="A3330" s="1"/>
      <c r="B3330" s="75"/>
      <c r="C3330" s="76"/>
      <c r="D3330" s="77"/>
      <c r="E3330" s="78"/>
      <c r="F3330" s="79"/>
      <c r="G3330" s="79"/>
      <c r="H3330" s="80"/>
      <c r="I3330" s="81"/>
      <c r="J3330" s="64"/>
      <c r="K3330" s="70"/>
      <c r="L3330" s="82"/>
      <c r="M3330" s="83"/>
      <c r="N3330" s="84"/>
      <c r="O3330" s="85"/>
      <c r="P3330" s="7">
        <f t="shared" si="517"/>
        <v>3396</v>
      </c>
      <c r="Q3330" s="8">
        <f t="shared" ref="Q3330" si="519">+$Q3329</f>
        <v>3394</v>
      </c>
    </row>
    <row r="3331" spans="1:17" s="9" customFormat="1" ht="16.5" thickTop="1" thickBot="1" x14ac:dyDescent="0.3">
      <c r="A3331" s="1"/>
      <c r="B3331" s="75"/>
      <c r="C3331" s="76"/>
      <c r="D3331" s="77"/>
      <c r="E3331" s="78"/>
      <c r="F3331" s="79"/>
      <c r="G3331" s="79"/>
      <c r="H3331" s="80"/>
      <c r="I3331" s="81"/>
      <c r="J3331" s="64"/>
      <c r="K3331" s="70"/>
      <c r="L3331" s="82"/>
      <c r="M3331" s="83"/>
      <c r="N3331" s="84"/>
      <c r="O3331" s="85"/>
      <c r="P3331" s="7">
        <f t="shared" si="514"/>
        <v>3397</v>
      </c>
      <c r="Q3331" s="8"/>
    </row>
    <row r="3332" spans="1:17" s="9" customFormat="1" ht="16.5" thickTop="1" thickBot="1" x14ac:dyDescent="0.3">
      <c r="A3332" s="1"/>
      <c r="B3332" s="75"/>
      <c r="C3332" s="76"/>
      <c r="D3332" s="77"/>
      <c r="E3332" s="78"/>
      <c r="F3332" s="79"/>
      <c r="G3332" s="79"/>
      <c r="H3332" s="80"/>
      <c r="I3332" s="81"/>
      <c r="J3332" s="64"/>
      <c r="K3332" s="70"/>
      <c r="L3332" s="82"/>
      <c r="M3332" s="83"/>
      <c r="N3332" s="84"/>
      <c r="O3332" s="85"/>
      <c r="P3332" s="7">
        <f t="shared" si="514"/>
        <v>3398</v>
      </c>
      <c r="Q3332" s="8"/>
    </row>
    <row r="3333" spans="1:17" s="9" customFormat="1" ht="16.5" thickTop="1" thickBot="1" x14ac:dyDescent="0.3">
      <c r="A3333" s="1"/>
      <c r="B3333" s="75"/>
      <c r="C3333" s="76"/>
      <c r="D3333" s="77"/>
      <c r="E3333" s="78"/>
      <c r="F3333" s="79"/>
      <c r="G3333" s="79"/>
      <c r="H3333" s="80"/>
      <c r="I3333" s="81"/>
      <c r="J3333" s="64"/>
      <c r="K3333" s="70"/>
      <c r="L3333" s="82"/>
      <c r="M3333" s="83"/>
      <c r="N3333" s="84"/>
      <c r="O3333" s="85"/>
      <c r="P3333" s="7">
        <f t="shared" si="514"/>
        <v>3399</v>
      </c>
      <c r="Q3333" s="8"/>
    </row>
    <row r="3334" spans="1:17" s="9" customFormat="1" ht="16.5" thickTop="1" thickBot="1" x14ac:dyDescent="0.3">
      <c r="A3334" s="1"/>
      <c r="B3334" s="75"/>
      <c r="C3334" s="76"/>
      <c r="D3334" s="77"/>
      <c r="E3334" s="78"/>
      <c r="F3334" s="79"/>
      <c r="G3334" s="86"/>
      <c r="H3334" s="80"/>
      <c r="I3334" s="81"/>
      <c r="J3334" s="64"/>
      <c r="K3334" s="87"/>
      <c r="L3334" s="82"/>
      <c r="M3334" s="83"/>
      <c r="N3334" s="84"/>
      <c r="O3334" s="85"/>
      <c r="P3334" s="7">
        <f t="shared" si="514"/>
        <v>3400</v>
      </c>
      <c r="Q3334" s="8"/>
    </row>
    <row r="3335" spans="1:17" s="9" customFormat="1" ht="16.5" thickTop="1" thickBot="1" x14ac:dyDescent="0.3">
      <c r="A3335" s="1"/>
      <c r="B3335" s="75"/>
      <c r="C3335" s="76"/>
      <c r="D3335" s="77"/>
      <c r="E3335" s="78"/>
      <c r="F3335" s="79"/>
      <c r="G3335" s="86"/>
      <c r="H3335" s="80"/>
      <c r="I3335" s="81"/>
      <c r="J3335" s="64"/>
      <c r="K3335" s="87"/>
      <c r="L3335" s="82"/>
      <c r="M3335" s="83"/>
      <c r="N3335" s="84"/>
      <c r="O3335" s="85"/>
      <c r="P3335" s="7">
        <f t="shared" si="514"/>
        <v>3401</v>
      </c>
      <c r="Q3335" s="8"/>
    </row>
    <row r="3336" spans="1:17" s="9" customFormat="1" ht="16.5" thickTop="1" thickBot="1" x14ac:dyDescent="0.3">
      <c r="A3336" s="1"/>
      <c r="B3336" s="75"/>
      <c r="C3336" s="76"/>
      <c r="D3336" s="77"/>
      <c r="E3336" s="78"/>
      <c r="F3336" s="79"/>
      <c r="G3336" s="86"/>
      <c r="H3336" s="80"/>
      <c r="I3336" s="81"/>
      <c r="J3336" s="64"/>
      <c r="K3336" s="87"/>
      <c r="L3336" s="82"/>
      <c r="M3336" s="83"/>
      <c r="N3336" s="84"/>
      <c r="O3336" s="85"/>
      <c r="P3336" s="7">
        <f t="shared" si="514"/>
        <v>3402</v>
      </c>
      <c r="Q3336" s="8"/>
    </row>
    <row r="3337" spans="1:17" s="9" customFormat="1" ht="16.5" thickTop="1" thickBot="1" x14ac:dyDescent="0.3">
      <c r="A3337" s="1"/>
      <c r="B3337" s="75"/>
      <c r="C3337" s="76"/>
      <c r="D3337" s="77"/>
      <c r="E3337" s="78"/>
      <c r="F3337" s="79"/>
      <c r="G3337" s="86"/>
      <c r="H3337" s="80"/>
      <c r="I3337" s="81"/>
      <c r="J3337" s="64"/>
      <c r="K3337" s="87"/>
      <c r="L3337" s="82"/>
      <c r="M3337" s="83"/>
      <c r="N3337" s="84"/>
      <c r="O3337" s="85"/>
      <c r="P3337" s="7">
        <f t="shared" si="514"/>
        <v>3403</v>
      </c>
      <c r="Q3337" s="8"/>
    </row>
    <row r="3338" spans="1:17" s="9" customFormat="1" ht="16.5" thickTop="1" thickBot="1" x14ac:dyDescent="0.3">
      <c r="A3338" s="1"/>
      <c r="B3338" s="75"/>
      <c r="C3338" s="76"/>
      <c r="D3338" s="77"/>
      <c r="E3338" s="78"/>
      <c r="F3338" s="79"/>
      <c r="G3338" s="86"/>
      <c r="H3338" s="80"/>
      <c r="I3338" s="81"/>
      <c r="J3338" s="64"/>
      <c r="K3338" s="87"/>
      <c r="L3338" s="82"/>
      <c r="M3338" s="83"/>
      <c r="N3338" s="84"/>
      <c r="O3338" s="85"/>
      <c r="P3338" s="7">
        <f t="shared" si="514"/>
        <v>3404</v>
      </c>
      <c r="Q3338" s="8"/>
    </row>
    <row r="3339" spans="1:17" s="9" customFormat="1" ht="16.5" thickTop="1" thickBot="1" x14ac:dyDescent="0.3">
      <c r="A3339" s="1"/>
      <c r="B3339" s="75"/>
      <c r="C3339" s="76"/>
      <c r="D3339" s="77"/>
      <c r="E3339" s="78"/>
      <c r="F3339" s="79"/>
      <c r="G3339" s="86"/>
      <c r="H3339" s="80"/>
      <c r="I3339" s="81"/>
      <c r="J3339" s="64"/>
      <c r="K3339" s="87"/>
      <c r="L3339" s="82"/>
      <c r="M3339" s="83"/>
      <c r="N3339" s="84"/>
      <c r="O3339" s="85"/>
      <c r="P3339" s="7">
        <f t="shared" si="514"/>
        <v>3405</v>
      </c>
      <c r="Q3339" s="8"/>
    </row>
    <row r="3340" spans="1:17" s="9" customFormat="1" ht="16.5" thickTop="1" thickBot="1" x14ac:dyDescent="0.3">
      <c r="A3340" s="1"/>
      <c r="B3340" s="75"/>
      <c r="C3340" s="76"/>
      <c r="D3340" s="77"/>
      <c r="E3340" s="78"/>
      <c r="F3340" s="79"/>
      <c r="G3340" s="86"/>
      <c r="H3340" s="80"/>
      <c r="I3340" s="81"/>
      <c r="J3340" s="64"/>
      <c r="K3340" s="87"/>
      <c r="L3340" s="82"/>
      <c r="M3340" s="83"/>
      <c r="N3340" s="84"/>
      <c r="O3340" s="85"/>
      <c r="P3340" s="7">
        <f t="shared" si="514"/>
        <v>3406</v>
      </c>
      <c r="Q3340" s="8"/>
    </row>
    <row r="3341" spans="1:17" s="9" customFormat="1" ht="16.5" thickTop="1" thickBot="1" x14ac:dyDescent="0.3">
      <c r="A3341" s="1"/>
      <c r="B3341" s="88"/>
      <c r="C3341" s="89"/>
      <c r="D3341" s="90"/>
      <c r="E3341" s="91"/>
      <c r="F3341" s="92"/>
      <c r="G3341" s="93"/>
      <c r="H3341" s="94"/>
      <c r="I3341" s="95"/>
      <c r="J3341" s="64"/>
      <c r="K3341" s="96"/>
      <c r="L3341" s="97"/>
      <c r="M3341" s="98"/>
      <c r="N3341" s="99"/>
      <c r="O3341" s="100"/>
      <c r="P3341" s="7">
        <f t="shared" si="514"/>
        <v>3407</v>
      </c>
      <c r="Q3341" s="8"/>
    </row>
    <row r="3342" spans="1:17" s="9" customFormat="1" ht="16.5" thickTop="1" thickBot="1" x14ac:dyDescent="0.3">
      <c r="A3342" s="1"/>
      <c r="B3342" s="101"/>
      <c r="C3342" s="101"/>
      <c r="D3342" s="101"/>
      <c r="E3342" s="101"/>
      <c r="F3342" s="101"/>
      <c r="G3342" s="101"/>
      <c r="H3342" s="102" t="s">
        <v>29</v>
      </c>
      <c r="I3342" s="103">
        <f>SUM(I3329:I3341)</f>
        <v>0.21150000000000002</v>
      </c>
      <c r="J3342" s="104"/>
      <c r="K3342" s="105">
        <f>SUM(K3329:K3341)</f>
        <v>1.087879021680426E-2</v>
      </c>
      <c r="L3342" s="106"/>
      <c r="M3342" s="107"/>
      <c r="N3342" s="108"/>
      <c r="O3342" s="105">
        <f>SUM(O3329:O3341)</f>
        <v>0</v>
      </c>
      <c r="P3342" s="7">
        <f t="shared" si="514"/>
        <v>3408</v>
      </c>
      <c r="Q3342" s="8"/>
    </row>
    <row r="3343" spans="1:17" s="9" customFormat="1" ht="16.5" customHeight="1" thickTop="1" thickBot="1" x14ac:dyDescent="0.3">
      <c r="A3343" s="1"/>
      <c r="B3343" s="58" t="s">
        <v>30</v>
      </c>
      <c r="C3343" s="109"/>
      <c r="D3343" s="109"/>
      <c r="E3343" s="109"/>
      <c r="F3343" s="109"/>
      <c r="G3343" s="109"/>
      <c r="H3343" s="110"/>
      <c r="I3343" s="111"/>
      <c r="J3343" s="60"/>
      <c r="K3343" s="61" t="s">
        <v>14</v>
      </c>
      <c r="L3343" s="61" t="s">
        <v>15</v>
      </c>
      <c r="M3343" s="61" t="s">
        <v>16</v>
      </c>
      <c r="N3343" s="61" t="s">
        <v>17</v>
      </c>
      <c r="O3343" s="61" t="s">
        <v>18</v>
      </c>
      <c r="P3343" s="7">
        <f t="shared" si="514"/>
        <v>3409</v>
      </c>
      <c r="Q3343" s="8"/>
    </row>
    <row r="3344" spans="1:17" s="9" customFormat="1" ht="22.5" customHeight="1" thickTop="1" thickBot="1" x14ac:dyDescent="0.3">
      <c r="A3344" s="1"/>
      <c r="B3344" s="112" t="s">
        <v>31</v>
      </c>
      <c r="C3344" s="113"/>
      <c r="D3344" s="114"/>
      <c r="E3344" s="115" t="s">
        <v>20</v>
      </c>
      <c r="F3344" s="115" t="s">
        <v>32</v>
      </c>
      <c r="G3344" s="63" t="s">
        <v>33</v>
      </c>
      <c r="H3344" s="116" t="s">
        <v>23</v>
      </c>
      <c r="I3344" s="116" t="s">
        <v>34</v>
      </c>
      <c r="J3344" s="28"/>
      <c r="K3344" s="61"/>
      <c r="L3344" s="61"/>
      <c r="M3344" s="61"/>
      <c r="N3344" s="61"/>
      <c r="O3344" s="61"/>
      <c r="P3344" s="7">
        <f t="shared" si="514"/>
        <v>3410</v>
      </c>
      <c r="Q3344" s="8"/>
    </row>
    <row r="3345" spans="1:17" s="9" customFormat="1" ht="16.5" customHeight="1" thickTop="1" thickBot="1" x14ac:dyDescent="0.3">
      <c r="A3345" s="1" t="s">
        <v>38</v>
      </c>
      <c r="B3345" s="65" t="str">
        <f>INDEX([1]SUELDOS!$B$3:$O$294,MATCH('APUS2 (1001 - 1053)'!A3345,[1]SUELDOS!$B$3:$B$294,0),2)</f>
        <v>PEON</v>
      </c>
      <c r="C3345" s="66"/>
      <c r="D3345" s="67"/>
      <c r="E3345" s="68">
        <v>2</v>
      </c>
      <c r="F3345" s="68">
        <f>INDEX([1]SUELDOS!$B$3:$O$294,MATCH('APUS2 (1001 - 1053)'!A3345,[1]SUELDOS!$B$3:$B$294,0),10)</f>
        <v>4.2300000000000004</v>
      </c>
      <c r="G3345" s="79">
        <f t="shared" ref="G3345" si="520">+E3345*F3345</f>
        <v>8.4600000000000009</v>
      </c>
      <c r="H3345" s="69">
        <f>I3325</f>
        <v>0.5</v>
      </c>
      <c r="I3345" s="81">
        <f>(G3345*H3345)</f>
        <v>4.2300000000000004</v>
      </c>
      <c r="J3345" s="64"/>
      <c r="K3345" s="70">
        <f>((I3345*100%)/$I$3394)</f>
        <v>0.2175758043360852</v>
      </c>
      <c r="L3345" s="117">
        <f>INDEX([1]SUELDOS!$B$3:$O$294,MATCH('APUS2 (1001 - 1053)'!A3345,[1]SUELDOS!$B$3:$B$294,0),11)</f>
        <v>851230012</v>
      </c>
      <c r="M3345" s="118" t="str">
        <f>INDEX([1]SUELDOS!$B$3:$O$294,MATCH('APUS2 (1001 - 1053)'!A3345,[1]SUELDOS!$B$3:$B$294,0),12)</f>
        <v>NP</v>
      </c>
      <c r="N3345" s="119">
        <f>INDEX([1]SUELDOS!$B$3:$O$294,MATCH('APUS2 (1001 - 1053)'!A3345,[1]SUELDOS!$B$3:$B$294,0),13)</f>
        <v>0</v>
      </c>
      <c r="O3345" s="120">
        <f>INDEX([1]SUELDOS!$B$3:$O$294,MATCH('APUS2 (1001 - 1053)'!A3345,[1]SUELDOS!$B$3:$B$294,0),14)</f>
        <v>0</v>
      </c>
      <c r="P3345" s="7">
        <f t="shared" si="514"/>
        <v>3411</v>
      </c>
      <c r="Q3345" s="8">
        <f t="shared" ref="Q3345" si="521">+Q3329</f>
        <v>3394</v>
      </c>
    </row>
    <row r="3346" spans="1:17" s="9" customFormat="1" ht="16.5" customHeight="1" thickTop="1" thickBot="1" x14ac:dyDescent="0.3">
      <c r="A3346" s="1"/>
      <c r="B3346" s="75"/>
      <c r="C3346" s="76"/>
      <c r="D3346" s="77"/>
      <c r="E3346" s="79"/>
      <c r="F3346" s="79"/>
      <c r="G3346" s="79"/>
      <c r="H3346" s="80"/>
      <c r="I3346" s="81"/>
      <c r="J3346" s="64"/>
      <c r="K3346" s="70"/>
      <c r="L3346" s="82"/>
      <c r="M3346" s="82"/>
      <c r="N3346" s="121"/>
      <c r="O3346" s="85"/>
      <c r="P3346" s="7">
        <f t="shared" si="514"/>
        <v>3412</v>
      </c>
      <c r="Q3346" s="8"/>
    </row>
    <row r="3347" spans="1:17" s="9" customFormat="1" ht="16.5" thickTop="1" thickBot="1" x14ac:dyDescent="0.3">
      <c r="A3347" s="1"/>
      <c r="B3347" s="75"/>
      <c r="C3347" s="76"/>
      <c r="D3347" s="77"/>
      <c r="E3347" s="79"/>
      <c r="F3347" s="79"/>
      <c r="G3347" s="79"/>
      <c r="H3347" s="80"/>
      <c r="I3347" s="81"/>
      <c r="J3347" s="64"/>
      <c r="K3347" s="70"/>
      <c r="L3347" s="82"/>
      <c r="M3347" s="82"/>
      <c r="N3347" s="121"/>
      <c r="O3347" s="85"/>
      <c r="P3347" s="7">
        <f t="shared" si="514"/>
        <v>3413</v>
      </c>
      <c r="Q3347" s="8"/>
    </row>
    <row r="3348" spans="1:17" s="9" customFormat="1" ht="16.5" thickTop="1" thickBot="1" x14ac:dyDescent="0.3">
      <c r="A3348" s="1"/>
      <c r="B3348" s="75"/>
      <c r="C3348" s="76"/>
      <c r="D3348" s="77"/>
      <c r="E3348" s="79"/>
      <c r="F3348" s="79"/>
      <c r="G3348" s="79"/>
      <c r="H3348" s="80"/>
      <c r="I3348" s="81"/>
      <c r="J3348" s="64"/>
      <c r="K3348" s="70"/>
      <c r="L3348" s="82"/>
      <c r="M3348" s="82"/>
      <c r="N3348" s="121"/>
      <c r="O3348" s="85"/>
      <c r="P3348" s="7">
        <f t="shared" si="514"/>
        <v>3414</v>
      </c>
      <c r="Q3348" s="8"/>
    </row>
    <row r="3349" spans="1:17" s="9" customFormat="1" ht="16.5" thickTop="1" thickBot="1" x14ac:dyDescent="0.3">
      <c r="A3349" s="1"/>
      <c r="B3349" s="75"/>
      <c r="C3349" s="76"/>
      <c r="D3349" s="77"/>
      <c r="E3349" s="79"/>
      <c r="F3349" s="79"/>
      <c r="G3349" s="79"/>
      <c r="H3349" s="80"/>
      <c r="I3349" s="81"/>
      <c r="J3349" s="64"/>
      <c r="K3349" s="70"/>
      <c r="L3349" s="82"/>
      <c r="M3349" s="82"/>
      <c r="N3349" s="121"/>
      <c r="O3349" s="85"/>
      <c r="P3349" s="7">
        <f t="shared" si="514"/>
        <v>3415</v>
      </c>
      <c r="Q3349" s="8"/>
    </row>
    <row r="3350" spans="1:17" s="9" customFormat="1" ht="16.5" thickTop="1" thickBot="1" x14ac:dyDescent="0.3">
      <c r="A3350" s="1"/>
      <c r="B3350" s="75"/>
      <c r="C3350" s="76"/>
      <c r="D3350" s="77"/>
      <c r="E3350" s="79"/>
      <c r="F3350" s="79"/>
      <c r="G3350" s="79"/>
      <c r="H3350" s="80"/>
      <c r="I3350" s="81"/>
      <c r="J3350" s="64"/>
      <c r="K3350" s="70"/>
      <c r="L3350" s="82"/>
      <c r="M3350" s="82"/>
      <c r="N3350" s="121"/>
      <c r="O3350" s="85"/>
      <c r="P3350" s="7">
        <f t="shared" si="514"/>
        <v>3416</v>
      </c>
      <c r="Q3350" s="8"/>
    </row>
    <row r="3351" spans="1:17" s="9" customFormat="1" ht="16.5" thickTop="1" thickBot="1" x14ac:dyDescent="0.3">
      <c r="A3351" s="1"/>
      <c r="B3351" s="75"/>
      <c r="C3351" s="76"/>
      <c r="D3351" s="77"/>
      <c r="E3351" s="78"/>
      <c r="F3351" s="79"/>
      <c r="G3351" s="79"/>
      <c r="H3351" s="80"/>
      <c r="I3351" s="81"/>
      <c r="J3351" s="64"/>
      <c r="K3351" s="70"/>
      <c r="L3351" s="82"/>
      <c r="M3351" s="82"/>
      <c r="N3351" s="121"/>
      <c r="O3351" s="85"/>
      <c r="P3351" s="7">
        <f t="shared" ref="P3351:P3400" si="522">+P3350+1</f>
        <v>3417</v>
      </c>
      <c r="Q3351" s="8"/>
    </row>
    <row r="3352" spans="1:17" s="9" customFormat="1" ht="16.5" thickTop="1" thickBot="1" x14ac:dyDescent="0.3">
      <c r="A3352" s="1"/>
      <c r="B3352" s="75"/>
      <c r="C3352" s="76"/>
      <c r="D3352" s="77"/>
      <c r="E3352" s="78"/>
      <c r="F3352" s="79"/>
      <c r="G3352" s="79"/>
      <c r="H3352" s="80"/>
      <c r="I3352" s="81"/>
      <c r="J3352" s="64"/>
      <c r="K3352" s="87"/>
      <c r="L3352" s="82"/>
      <c r="M3352" s="82"/>
      <c r="N3352" s="121"/>
      <c r="O3352" s="85"/>
      <c r="P3352" s="7">
        <f t="shared" si="522"/>
        <v>3418</v>
      </c>
      <c r="Q3352" s="8"/>
    </row>
    <row r="3353" spans="1:17" s="9" customFormat="1" ht="16.5" thickTop="1" thickBot="1" x14ac:dyDescent="0.3">
      <c r="A3353" s="1"/>
      <c r="B3353" s="75"/>
      <c r="C3353" s="76"/>
      <c r="D3353" s="77"/>
      <c r="E3353" s="78"/>
      <c r="F3353" s="79"/>
      <c r="G3353" s="79"/>
      <c r="H3353" s="80"/>
      <c r="I3353" s="81"/>
      <c r="J3353" s="64"/>
      <c r="K3353" s="87"/>
      <c r="L3353" s="82"/>
      <c r="M3353" s="82"/>
      <c r="N3353" s="121"/>
      <c r="O3353" s="85"/>
      <c r="P3353" s="7">
        <f t="shared" si="522"/>
        <v>3419</v>
      </c>
      <c r="Q3353" s="8"/>
    </row>
    <row r="3354" spans="1:17" s="9" customFormat="1" ht="16.5" thickTop="1" thickBot="1" x14ac:dyDescent="0.3">
      <c r="A3354" s="1"/>
      <c r="B3354" s="75"/>
      <c r="C3354" s="76"/>
      <c r="D3354" s="77"/>
      <c r="E3354" s="78"/>
      <c r="F3354" s="79"/>
      <c r="G3354" s="79"/>
      <c r="H3354" s="80"/>
      <c r="I3354" s="81"/>
      <c r="J3354" s="64"/>
      <c r="K3354" s="87"/>
      <c r="L3354" s="82"/>
      <c r="M3354" s="82"/>
      <c r="N3354" s="121"/>
      <c r="O3354" s="85"/>
      <c r="P3354" s="7">
        <f t="shared" si="522"/>
        <v>3420</v>
      </c>
      <c r="Q3354" s="8"/>
    </row>
    <row r="3355" spans="1:17" s="9" customFormat="1" ht="16.5" thickTop="1" thickBot="1" x14ac:dyDescent="0.3">
      <c r="A3355" s="1"/>
      <c r="B3355" s="75"/>
      <c r="C3355" s="76"/>
      <c r="D3355" s="77"/>
      <c r="E3355" s="78"/>
      <c r="F3355" s="79"/>
      <c r="G3355" s="79"/>
      <c r="H3355" s="80"/>
      <c r="I3355" s="81"/>
      <c r="J3355" s="64"/>
      <c r="K3355" s="87"/>
      <c r="L3355" s="82"/>
      <c r="M3355" s="82"/>
      <c r="N3355" s="121"/>
      <c r="O3355" s="85"/>
      <c r="P3355" s="7">
        <f t="shared" si="522"/>
        <v>3421</v>
      </c>
      <c r="Q3355" s="8"/>
    </row>
    <row r="3356" spans="1:17" s="9" customFormat="1" ht="16.5" thickTop="1" thickBot="1" x14ac:dyDescent="0.3">
      <c r="A3356" s="1"/>
      <c r="B3356" s="75"/>
      <c r="C3356" s="76"/>
      <c r="D3356" s="77"/>
      <c r="E3356" s="78"/>
      <c r="F3356" s="79"/>
      <c r="G3356" s="79"/>
      <c r="H3356" s="80"/>
      <c r="I3356" s="81"/>
      <c r="J3356" s="64"/>
      <c r="K3356" s="87"/>
      <c r="L3356" s="82"/>
      <c r="M3356" s="82"/>
      <c r="N3356" s="121"/>
      <c r="O3356" s="85"/>
      <c r="P3356" s="7">
        <f t="shared" si="522"/>
        <v>3422</v>
      </c>
      <c r="Q3356" s="8"/>
    </row>
    <row r="3357" spans="1:17" s="9" customFormat="1" ht="16.5" thickTop="1" thickBot="1" x14ac:dyDescent="0.3">
      <c r="A3357" s="1"/>
      <c r="B3357" s="122" t="s">
        <v>26</v>
      </c>
      <c r="C3357" s="123"/>
      <c r="D3357" s="124"/>
      <c r="E3357" s="91" t="s">
        <v>26</v>
      </c>
      <c r="F3357" s="125" t="s">
        <v>26</v>
      </c>
      <c r="G3357" s="126" t="s">
        <v>26</v>
      </c>
      <c r="H3357" s="94" t="s">
        <v>26</v>
      </c>
      <c r="I3357" s="127" t="s">
        <v>26</v>
      </c>
      <c r="J3357" s="64"/>
      <c r="K3357" s="96" t="s">
        <v>26</v>
      </c>
      <c r="L3357" s="97" t="s">
        <v>26</v>
      </c>
      <c r="M3357" s="98" t="s">
        <v>26</v>
      </c>
      <c r="N3357" s="99" t="s">
        <v>26</v>
      </c>
      <c r="O3357" s="100" t="s">
        <v>26</v>
      </c>
      <c r="P3357" s="7">
        <f t="shared" si="522"/>
        <v>3423</v>
      </c>
      <c r="Q3357" s="8"/>
    </row>
    <row r="3358" spans="1:17" s="9" customFormat="1" ht="16.5" thickTop="1" thickBot="1" x14ac:dyDescent="0.3">
      <c r="A3358" s="1"/>
      <c r="B3358" s="101"/>
      <c r="C3358" s="101"/>
      <c r="D3358" s="101"/>
      <c r="E3358" s="101"/>
      <c r="F3358" s="101"/>
      <c r="G3358" s="101"/>
      <c r="H3358" s="128" t="s">
        <v>39</v>
      </c>
      <c r="I3358" s="103">
        <f>SUM(I3345:I3357)</f>
        <v>4.2300000000000004</v>
      </c>
      <c r="J3358" s="104"/>
      <c r="K3358" s="105">
        <f>SUM(K3345:K3357)</f>
        <v>0.2175758043360852</v>
      </c>
      <c r="L3358" s="106"/>
      <c r="M3358" s="107"/>
      <c r="N3358" s="108"/>
      <c r="O3358" s="105">
        <f>SUM(O3345:O3357)</f>
        <v>0</v>
      </c>
      <c r="P3358" s="7">
        <f t="shared" si="522"/>
        <v>3424</v>
      </c>
      <c r="Q3358" s="8"/>
    </row>
    <row r="3359" spans="1:17" s="9" customFormat="1" ht="16.5" customHeight="1" thickTop="1" thickBot="1" x14ac:dyDescent="0.3">
      <c r="A3359" s="1"/>
      <c r="B3359" s="58" t="s">
        <v>40</v>
      </c>
      <c r="C3359" s="109"/>
      <c r="D3359" s="109"/>
      <c r="E3359" s="109"/>
      <c r="F3359" s="109"/>
      <c r="G3359" s="109"/>
      <c r="H3359" s="110"/>
      <c r="I3359" s="111"/>
      <c r="J3359" s="60"/>
      <c r="K3359" s="61" t="s">
        <v>14</v>
      </c>
      <c r="L3359" s="61" t="s">
        <v>15</v>
      </c>
      <c r="M3359" s="61" t="s">
        <v>16</v>
      </c>
      <c r="N3359" s="61" t="s">
        <v>17</v>
      </c>
      <c r="O3359" s="61" t="s">
        <v>18</v>
      </c>
      <c r="P3359" s="7">
        <f t="shared" si="522"/>
        <v>3425</v>
      </c>
      <c r="Q3359" s="8"/>
    </row>
    <row r="3360" spans="1:17" s="9" customFormat="1" ht="22.5" thickTop="1" thickBot="1" x14ac:dyDescent="0.3">
      <c r="A3360" s="1"/>
      <c r="B3360" s="112" t="s">
        <v>41</v>
      </c>
      <c r="C3360" s="113"/>
      <c r="D3360" s="113"/>
      <c r="E3360" s="114"/>
      <c r="F3360" s="63" t="s">
        <v>42</v>
      </c>
      <c r="G3360" s="63" t="s">
        <v>20</v>
      </c>
      <c r="H3360" s="63" t="s">
        <v>34</v>
      </c>
      <c r="I3360" s="63" t="s">
        <v>24</v>
      </c>
      <c r="J3360" s="28"/>
      <c r="K3360" s="61"/>
      <c r="L3360" s="61"/>
      <c r="M3360" s="61"/>
      <c r="N3360" s="61"/>
      <c r="O3360" s="61"/>
      <c r="P3360" s="7">
        <f t="shared" si="522"/>
        <v>3426</v>
      </c>
      <c r="Q3360" s="8"/>
    </row>
    <row r="3361" spans="1:17" s="9" customFormat="1" ht="15.75" customHeight="1" thickTop="1" x14ac:dyDescent="0.25">
      <c r="A3361" s="1" t="s">
        <v>144</v>
      </c>
      <c r="B3361" s="129" t="str">
        <f>INDEX('[1]MATERIAL-TRANSPORTE'!$A$3:$K$1016,MATCH('APUS2 (1001 - 1053)'!A3361,'[1]MATERIAL-TRANSPORTE'!$A$3:$A$1016,0),2)</f>
        <v>TANQUE METALICO 55 galon (US)</v>
      </c>
      <c r="C3361" s="130"/>
      <c r="D3361" s="130"/>
      <c r="E3361" s="131"/>
      <c r="F3361" s="132" t="str">
        <f>INDEX('[1]MATERIAL-TRANSPORTE'!$A$3:$K$1016,MATCH('APUS2 (1001 - 1053)'!A3361,'[1]MATERIAL-TRANSPORTE'!$A$3:$A$1016,0),6)</f>
        <v>u</v>
      </c>
      <c r="G3361" s="80">
        <v>1</v>
      </c>
      <c r="H3361" s="80">
        <f>INDEX('[1]MATERIAL-TRANSPORTE'!$A$3:$K$1016,MATCH('APUS2 (1001 - 1053)'!A3361,'[1]MATERIAL-TRANSPORTE'!$A$3:$A$1016,0),7)</f>
        <v>15</v>
      </c>
      <c r="I3361" s="81">
        <f>(G3361*H3361)</f>
        <v>15</v>
      </c>
      <c r="J3361" s="64"/>
      <c r="K3361" s="70">
        <f>((I3361*100%)/$I$3394)</f>
        <v>0.77154540544711048</v>
      </c>
      <c r="L3361" s="82" t="str">
        <f>INDEX('[1]MATERIAL-TRANSPORTE'!$A$3:$K$1016,MATCH('APUS2 (1001 - 1053)'!A3361,'[1]MATERIAL-TRANSPORTE'!$A$3:$A$1016,0),8)</f>
        <v>4222000110</v>
      </c>
      <c r="M3361" s="83" t="str">
        <f>INDEX('[1]MATERIAL-TRANSPORTE'!$A$3:$K$1016,MATCH('APUS2 (1001 - 1053)'!A3361,'[1]MATERIAL-TRANSPORTE'!$A$3:$A$1016,0),9)</f>
        <v>NP</v>
      </c>
      <c r="N3361" s="84">
        <f>INDEX('[1]MATERIAL-TRANSPORTE'!$A$3:$K$1016,MATCH('APUS2 (1001 - 1053)'!A3361,'[1]MATERIAL-TRANSPORTE'!$A$3:$A$1016,0),10)</f>
        <v>0</v>
      </c>
      <c r="O3361" s="85">
        <f>INDEX('[1]MATERIAL-TRANSPORTE'!$A$3:$K$1016,MATCH('APUS2 (1001 - 1053)'!A3361,'[1]MATERIAL-TRANSPORTE'!$A$3:$A$1016,0),11)</f>
        <v>0</v>
      </c>
      <c r="P3361" s="7">
        <f t="shared" si="522"/>
        <v>3427</v>
      </c>
      <c r="Q3361" s="8">
        <f t="shared" ref="Q3361" si="523">+Q3345</f>
        <v>3394</v>
      </c>
    </row>
    <row r="3362" spans="1:17" s="9" customFormat="1" x14ac:dyDescent="0.25">
      <c r="A3362" s="1"/>
      <c r="B3362" s="129"/>
      <c r="C3362" s="130"/>
      <c r="D3362" s="130"/>
      <c r="E3362" s="131"/>
      <c r="F3362" s="132"/>
      <c r="G3362" s="80"/>
      <c r="H3362" s="80"/>
      <c r="I3362" s="81"/>
      <c r="J3362" s="64"/>
      <c r="K3362" s="87"/>
      <c r="L3362" s="82"/>
      <c r="M3362" s="83"/>
      <c r="N3362" s="84"/>
      <c r="O3362" s="85"/>
      <c r="P3362" s="7">
        <f t="shared" si="522"/>
        <v>3428</v>
      </c>
      <c r="Q3362" s="8"/>
    </row>
    <row r="3363" spans="1:17" s="9" customFormat="1" x14ac:dyDescent="0.25">
      <c r="A3363" s="1"/>
      <c r="B3363" s="129"/>
      <c r="C3363" s="130"/>
      <c r="D3363" s="130"/>
      <c r="E3363" s="131"/>
      <c r="F3363" s="132"/>
      <c r="G3363" s="80"/>
      <c r="H3363" s="80"/>
      <c r="I3363" s="81"/>
      <c r="J3363" s="64"/>
      <c r="K3363" s="87"/>
      <c r="L3363" s="82"/>
      <c r="M3363" s="83"/>
      <c r="N3363" s="84"/>
      <c r="O3363" s="85"/>
      <c r="P3363" s="7">
        <f t="shared" si="522"/>
        <v>3429</v>
      </c>
      <c r="Q3363" s="8"/>
    </row>
    <row r="3364" spans="1:17" s="9" customFormat="1" x14ac:dyDescent="0.25">
      <c r="A3364" s="1"/>
      <c r="B3364" s="129"/>
      <c r="C3364" s="130"/>
      <c r="D3364" s="130"/>
      <c r="E3364" s="131"/>
      <c r="F3364" s="132"/>
      <c r="G3364" s="80"/>
      <c r="H3364" s="80"/>
      <c r="I3364" s="81"/>
      <c r="J3364" s="64"/>
      <c r="K3364" s="87"/>
      <c r="L3364" s="82"/>
      <c r="M3364" s="83"/>
      <c r="N3364" s="84"/>
      <c r="O3364" s="85"/>
      <c r="P3364" s="7">
        <f t="shared" si="522"/>
        <v>3430</v>
      </c>
      <c r="Q3364" s="8"/>
    </row>
    <row r="3365" spans="1:17" s="9" customFormat="1" x14ac:dyDescent="0.25">
      <c r="A3365" s="1"/>
      <c r="B3365" s="129"/>
      <c r="C3365" s="130"/>
      <c r="D3365" s="130"/>
      <c r="E3365" s="131"/>
      <c r="F3365" s="132"/>
      <c r="G3365" s="80"/>
      <c r="H3365" s="80"/>
      <c r="I3365" s="81"/>
      <c r="J3365" s="64"/>
      <c r="K3365" s="87"/>
      <c r="L3365" s="82"/>
      <c r="M3365" s="83"/>
      <c r="N3365" s="84"/>
      <c r="O3365" s="85"/>
      <c r="P3365" s="7">
        <f t="shared" si="522"/>
        <v>3431</v>
      </c>
      <c r="Q3365" s="8"/>
    </row>
    <row r="3366" spans="1:17" s="9" customFormat="1" x14ac:dyDescent="0.25">
      <c r="A3366" s="1"/>
      <c r="B3366" s="129"/>
      <c r="C3366" s="130"/>
      <c r="D3366" s="130"/>
      <c r="E3366" s="131"/>
      <c r="F3366" s="132"/>
      <c r="G3366" s="80"/>
      <c r="H3366" s="80"/>
      <c r="I3366" s="81"/>
      <c r="J3366" s="64"/>
      <c r="K3366" s="87"/>
      <c r="L3366" s="82"/>
      <c r="M3366" s="83"/>
      <c r="N3366" s="84"/>
      <c r="O3366" s="85"/>
      <c r="P3366" s="7">
        <f t="shared" si="522"/>
        <v>3432</v>
      </c>
      <c r="Q3366" s="8"/>
    </row>
    <row r="3367" spans="1:17" s="9" customFormat="1" x14ac:dyDescent="0.25">
      <c r="A3367" s="1"/>
      <c r="B3367" s="129"/>
      <c r="C3367" s="130"/>
      <c r="D3367" s="130"/>
      <c r="E3367" s="131"/>
      <c r="F3367" s="132"/>
      <c r="G3367" s="80"/>
      <c r="H3367" s="80"/>
      <c r="I3367" s="81"/>
      <c r="J3367" s="64"/>
      <c r="K3367" s="87"/>
      <c r="L3367" s="82"/>
      <c r="M3367" s="83"/>
      <c r="N3367" s="84"/>
      <c r="O3367" s="85"/>
      <c r="P3367" s="7">
        <f t="shared" si="522"/>
        <v>3433</v>
      </c>
      <c r="Q3367" s="8"/>
    </row>
    <row r="3368" spans="1:17" s="9" customFormat="1" x14ac:dyDescent="0.25">
      <c r="A3368" s="1"/>
      <c r="B3368" s="129"/>
      <c r="C3368" s="130"/>
      <c r="D3368" s="130"/>
      <c r="E3368" s="131"/>
      <c r="F3368" s="132"/>
      <c r="G3368" s="80"/>
      <c r="H3368" s="80"/>
      <c r="I3368" s="81"/>
      <c r="J3368" s="64"/>
      <c r="K3368" s="87"/>
      <c r="L3368" s="82"/>
      <c r="M3368" s="83"/>
      <c r="N3368" s="84"/>
      <c r="O3368" s="85"/>
      <c r="P3368" s="7">
        <f t="shared" si="522"/>
        <v>3434</v>
      </c>
      <c r="Q3368" s="8"/>
    </row>
    <row r="3369" spans="1:17" s="9" customFormat="1" x14ac:dyDescent="0.25">
      <c r="A3369" s="1"/>
      <c r="B3369" s="129"/>
      <c r="C3369" s="130"/>
      <c r="D3369" s="130"/>
      <c r="E3369" s="131"/>
      <c r="F3369" s="132"/>
      <c r="G3369" s="80"/>
      <c r="H3369" s="80"/>
      <c r="I3369" s="81"/>
      <c r="J3369" s="64"/>
      <c r="K3369" s="87"/>
      <c r="L3369" s="82"/>
      <c r="M3369" s="83"/>
      <c r="N3369" s="84"/>
      <c r="O3369" s="85"/>
      <c r="P3369" s="7">
        <f t="shared" si="522"/>
        <v>3435</v>
      </c>
      <c r="Q3369" s="8"/>
    </row>
    <row r="3370" spans="1:17" s="9" customFormat="1" x14ac:dyDescent="0.25">
      <c r="A3370" s="1"/>
      <c r="B3370" s="129"/>
      <c r="C3370" s="130"/>
      <c r="D3370" s="130"/>
      <c r="E3370" s="131"/>
      <c r="F3370" s="132"/>
      <c r="G3370" s="80"/>
      <c r="H3370" s="80"/>
      <c r="I3370" s="81"/>
      <c r="J3370" s="64"/>
      <c r="K3370" s="87"/>
      <c r="L3370" s="82"/>
      <c r="M3370" s="83"/>
      <c r="N3370" s="84"/>
      <c r="O3370" s="85"/>
      <c r="P3370" s="7">
        <f t="shared" si="522"/>
        <v>3436</v>
      </c>
      <c r="Q3370" s="8"/>
    </row>
    <row r="3371" spans="1:17" s="9" customFormat="1" x14ac:dyDescent="0.25">
      <c r="A3371" s="1"/>
      <c r="B3371" s="129"/>
      <c r="C3371" s="130"/>
      <c r="D3371" s="130"/>
      <c r="E3371" s="131"/>
      <c r="F3371" s="132"/>
      <c r="G3371" s="80"/>
      <c r="H3371" s="80"/>
      <c r="I3371" s="81"/>
      <c r="J3371" s="64"/>
      <c r="K3371" s="87"/>
      <c r="L3371" s="82"/>
      <c r="M3371" s="83"/>
      <c r="N3371" s="84"/>
      <c r="O3371" s="85"/>
      <c r="P3371" s="7">
        <f t="shared" si="522"/>
        <v>3437</v>
      </c>
      <c r="Q3371" s="8"/>
    </row>
    <row r="3372" spans="1:17" s="9" customFormat="1" x14ac:dyDescent="0.25">
      <c r="A3372" s="1"/>
      <c r="B3372" s="129"/>
      <c r="C3372" s="130"/>
      <c r="D3372" s="130"/>
      <c r="E3372" s="131"/>
      <c r="F3372" s="132"/>
      <c r="G3372" s="80"/>
      <c r="H3372" s="80"/>
      <c r="I3372" s="81"/>
      <c r="J3372" s="64"/>
      <c r="K3372" s="87"/>
      <c r="L3372" s="82"/>
      <c r="M3372" s="83"/>
      <c r="N3372" s="84"/>
      <c r="O3372" s="85"/>
      <c r="P3372" s="7">
        <f t="shared" si="522"/>
        <v>3438</v>
      </c>
      <c r="Q3372" s="8"/>
    </row>
    <row r="3373" spans="1:17" s="9" customFormat="1" x14ac:dyDescent="0.25">
      <c r="A3373" s="1"/>
      <c r="B3373" s="129"/>
      <c r="C3373" s="130"/>
      <c r="D3373" s="130"/>
      <c r="E3373" s="131"/>
      <c r="F3373" s="132"/>
      <c r="G3373" s="80"/>
      <c r="H3373" s="80"/>
      <c r="I3373" s="81"/>
      <c r="J3373" s="64"/>
      <c r="K3373" s="87"/>
      <c r="L3373" s="82"/>
      <c r="M3373" s="83"/>
      <c r="N3373" s="84"/>
      <c r="O3373" s="85"/>
      <c r="P3373" s="7">
        <f t="shared" si="522"/>
        <v>3439</v>
      </c>
      <c r="Q3373" s="8"/>
    </row>
    <row r="3374" spans="1:17" s="9" customFormat="1" x14ac:dyDescent="0.25">
      <c r="A3374" s="1"/>
      <c r="B3374" s="129"/>
      <c r="C3374" s="130"/>
      <c r="D3374" s="130"/>
      <c r="E3374" s="131"/>
      <c r="F3374" s="132"/>
      <c r="G3374" s="80"/>
      <c r="H3374" s="80"/>
      <c r="I3374" s="81"/>
      <c r="J3374" s="64"/>
      <c r="K3374" s="87"/>
      <c r="L3374" s="82"/>
      <c r="M3374" s="83"/>
      <c r="N3374" s="84"/>
      <c r="O3374" s="85"/>
      <c r="P3374" s="7">
        <f t="shared" si="522"/>
        <v>3440</v>
      </c>
      <c r="Q3374" s="8"/>
    </row>
    <row r="3375" spans="1:17" s="9" customFormat="1" x14ac:dyDescent="0.25">
      <c r="A3375" s="1"/>
      <c r="B3375" s="129"/>
      <c r="C3375" s="130"/>
      <c r="D3375" s="130"/>
      <c r="E3375" s="131"/>
      <c r="F3375" s="132"/>
      <c r="G3375" s="80"/>
      <c r="H3375" s="80"/>
      <c r="I3375" s="81"/>
      <c r="J3375" s="64"/>
      <c r="K3375" s="87"/>
      <c r="L3375" s="82"/>
      <c r="M3375" s="83"/>
      <c r="N3375" s="84"/>
      <c r="O3375" s="85"/>
      <c r="P3375" s="7">
        <f t="shared" si="522"/>
        <v>3441</v>
      </c>
      <c r="Q3375" s="8"/>
    </row>
    <row r="3376" spans="1:17" s="9" customFormat="1" x14ac:dyDescent="0.25">
      <c r="A3376" s="1"/>
      <c r="B3376" s="129"/>
      <c r="C3376" s="130"/>
      <c r="D3376" s="130"/>
      <c r="E3376" s="131"/>
      <c r="F3376" s="132"/>
      <c r="G3376" s="80"/>
      <c r="H3376" s="80"/>
      <c r="I3376" s="81"/>
      <c r="J3376" s="64"/>
      <c r="K3376" s="87"/>
      <c r="L3376" s="82"/>
      <c r="M3376" s="83"/>
      <c r="N3376" s="84"/>
      <c r="O3376" s="85"/>
      <c r="P3376" s="7">
        <f t="shared" si="522"/>
        <v>3442</v>
      </c>
      <c r="Q3376" s="8"/>
    </row>
    <row r="3377" spans="1:17" s="9" customFormat="1" x14ac:dyDescent="0.25">
      <c r="A3377" s="1"/>
      <c r="B3377" s="129"/>
      <c r="C3377" s="130"/>
      <c r="D3377" s="130"/>
      <c r="E3377" s="131"/>
      <c r="F3377" s="132"/>
      <c r="G3377" s="80"/>
      <c r="H3377" s="80"/>
      <c r="I3377" s="81"/>
      <c r="J3377" s="64"/>
      <c r="K3377" s="87"/>
      <c r="L3377" s="82"/>
      <c r="M3377" s="83"/>
      <c r="N3377" s="84"/>
      <c r="O3377" s="85"/>
      <c r="P3377" s="7">
        <f t="shared" si="522"/>
        <v>3443</v>
      </c>
      <c r="Q3377" s="8"/>
    </row>
    <row r="3378" spans="1:17" s="9" customFormat="1" x14ac:dyDescent="0.25">
      <c r="A3378" s="1"/>
      <c r="B3378" s="129" t="s">
        <v>26</v>
      </c>
      <c r="C3378" s="130"/>
      <c r="D3378" s="130"/>
      <c r="E3378" s="131"/>
      <c r="F3378" s="132" t="s">
        <v>26</v>
      </c>
      <c r="G3378" s="80" t="s">
        <v>26</v>
      </c>
      <c r="H3378" s="80" t="s">
        <v>26</v>
      </c>
      <c r="I3378" s="81" t="s">
        <v>26</v>
      </c>
      <c r="J3378" s="64"/>
      <c r="K3378" s="87" t="s">
        <v>26</v>
      </c>
      <c r="L3378" s="82" t="s">
        <v>26</v>
      </c>
      <c r="M3378" s="83" t="s">
        <v>26</v>
      </c>
      <c r="N3378" s="84" t="s">
        <v>26</v>
      </c>
      <c r="O3378" s="85" t="s">
        <v>26</v>
      </c>
      <c r="P3378" s="7">
        <f t="shared" si="522"/>
        <v>3444</v>
      </c>
      <c r="Q3378" s="8"/>
    </row>
    <row r="3379" spans="1:17" s="9" customFormat="1" x14ac:dyDescent="0.25">
      <c r="A3379" s="1"/>
      <c r="B3379" s="129" t="s">
        <v>26</v>
      </c>
      <c r="C3379" s="130"/>
      <c r="D3379" s="130"/>
      <c r="E3379" s="131"/>
      <c r="F3379" s="132" t="s">
        <v>26</v>
      </c>
      <c r="G3379" s="80" t="s">
        <v>26</v>
      </c>
      <c r="H3379" s="80" t="s">
        <v>26</v>
      </c>
      <c r="I3379" s="81" t="s">
        <v>26</v>
      </c>
      <c r="J3379" s="64"/>
      <c r="K3379" s="87" t="s">
        <v>26</v>
      </c>
      <c r="L3379" s="82" t="s">
        <v>26</v>
      </c>
      <c r="M3379" s="83" t="s">
        <v>26</v>
      </c>
      <c r="N3379" s="84" t="s">
        <v>26</v>
      </c>
      <c r="O3379" s="85" t="s">
        <v>26</v>
      </c>
      <c r="P3379" s="7">
        <f t="shared" si="522"/>
        <v>3445</v>
      </c>
      <c r="Q3379" s="8"/>
    </row>
    <row r="3380" spans="1:17" s="9" customFormat="1" x14ac:dyDescent="0.25">
      <c r="A3380" s="1"/>
      <c r="B3380" s="129" t="s">
        <v>26</v>
      </c>
      <c r="C3380" s="130"/>
      <c r="D3380" s="130"/>
      <c r="E3380" s="131"/>
      <c r="F3380" s="132" t="s">
        <v>26</v>
      </c>
      <c r="G3380" s="80" t="s">
        <v>26</v>
      </c>
      <c r="H3380" s="80" t="s">
        <v>26</v>
      </c>
      <c r="I3380" s="81" t="s">
        <v>26</v>
      </c>
      <c r="J3380" s="64"/>
      <c r="K3380" s="87" t="s">
        <v>26</v>
      </c>
      <c r="L3380" s="82" t="s">
        <v>26</v>
      </c>
      <c r="M3380" s="83" t="s">
        <v>26</v>
      </c>
      <c r="N3380" s="84" t="s">
        <v>26</v>
      </c>
      <c r="O3380" s="85" t="s">
        <v>26</v>
      </c>
      <c r="P3380" s="7">
        <f t="shared" si="522"/>
        <v>3446</v>
      </c>
      <c r="Q3380" s="8"/>
    </row>
    <row r="3381" spans="1:17" s="9" customFormat="1" x14ac:dyDescent="0.25">
      <c r="A3381" s="1"/>
      <c r="B3381" s="129" t="s">
        <v>26</v>
      </c>
      <c r="C3381" s="130"/>
      <c r="D3381" s="130"/>
      <c r="E3381" s="131"/>
      <c r="F3381" s="132" t="s">
        <v>26</v>
      </c>
      <c r="G3381" s="80" t="s">
        <v>26</v>
      </c>
      <c r="H3381" s="80" t="s">
        <v>26</v>
      </c>
      <c r="I3381" s="81" t="s">
        <v>26</v>
      </c>
      <c r="J3381" s="64"/>
      <c r="K3381" s="87" t="s">
        <v>26</v>
      </c>
      <c r="L3381" s="82" t="s">
        <v>26</v>
      </c>
      <c r="M3381" s="83" t="s">
        <v>26</v>
      </c>
      <c r="N3381" s="84" t="s">
        <v>26</v>
      </c>
      <c r="O3381" s="85" t="s">
        <v>26</v>
      </c>
      <c r="P3381" s="7">
        <f t="shared" si="522"/>
        <v>3447</v>
      </c>
      <c r="Q3381" s="8"/>
    </row>
    <row r="3382" spans="1:17" s="9" customFormat="1" x14ac:dyDescent="0.25">
      <c r="A3382" s="1"/>
      <c r="B3382" s="129" t="s">
        <v>26</v>
      </c>
      <c r="C3382" s="130"/>
      <c r="D3382" s="130"/>
      <c r="E3382" s="131"/>
      <c r="F3382" s="132" t="s">
        <v>26</v>
      </c>
      <c r="G3382" s="80" t="s">
        <v>26</v>
      </c>
      <c r="H3382" s="80" t="s">
        <v>26</v>
      </c>
      <c r="I3382" s="81" t="s">
        <v>26</v>
      </c>
      <c r="J3382" s="64"/>
      <c r="K3382" s="87" t="s">
        <v>26</v>
      </c>
      <c r="L3382" s="82" t="s">
        <v>26</v>
      </c>
      <c r="M3382" s="83" t="s">
        <v>26</v>
      </c>
      <c r="N3382" s="84" t="s">
        <v>26</v>
      </c>
      <c r="O3382" s="85" t="s">
        <v>26</v>
      </c>
      <c r="P3382" s="7">
        <f t="shared" si="522"/>
        <v>3448</v>
      </c>
      <c r="Q3382" s="8"/>
    </row>
    <row r="3383" spans="1:17" s="9" customFormat="1" x14ac:dyDescent="0.25">
      <c r="A3383" s="1"/>
      <c r="B3383" s="129" t="s">
        <v>26</v>
      </c>
      <c r="C3383" s="130"/>
      <c r="D3383" s="130"/>
      <c r="E3383" s="131"/>
      <c r="F3383" s="132" t="s">
        <v>26</v>
      </c>
      <c r="G3383" s="80" t="s">
        <v>26</v>
      </c>
      <c r="H3383" s="80" t="s">
        <v>26</v>
      </c>
      <c r="I3383" s="81" t="s">
        <v>26</v>
      </c>
      <c r="J3383" s="64"/>
      <c r="K3383" s="87" t="s">
        <v>26</v>
      </c>
      <c r="L3383" s="82" t="s">
        <v>26</v>
      </c>
      <c r="M3383" s="83" t="s">
        <v>26</v>
      </c>
      <c r="N3383" s="84" t="s">
        <v>26</v>
      </c>
      <c r="O3383" s="85" t="s">
        <v>26</v>
      </c>
      <c r="P3383" s="7">
        <f t="shared" si="522"/>
        <v>3449</v>
      </c>
      <c r="Q3383" s="8"/>
    </row>
    <row r="3384" spans="1:17" s="9" customFormat="1" x14ac:dyDescent="0.25">
      <c r="A3384" s="1"/>
      <c r="B3384" s="129" t="s">
        <v>26</v>
      </c>
      <c r="C3384" s="130"/>
      <c r="D3384" s="130"/>
      <c r="E3384" s="131"/>
      <c r="F3384" s="132" t="s">
        <v>26</v>
      </c>
      <c r="G3384" s="80" t="s">
        <v>26</v>
      </c>
      <c r="H3384" s="80" t="s">
        <v>26</v>
      </c>
      <c r="I3384" s="81" t="s">
        <v>26</v>
      </c>
      <c r="J3384" s="64"/>
      <c r="K3384" s="87" t="s">
        <v>26</v>
      </c>
      <c r="L3384" s="82" t="s">
        <v>26</v>
      </c>
      <c r="M3384" s="83" t="s">
        <v>26</v>
      </c>
      <c r="N3384" s="84" t="s">
        <v>26</v>
      </c>
      <c r="O3384" s="85" t="s">
        <v>26</v>
      </c>
      <c r="P3384" s="7">
        <f t="shared" si="522"/>
        <v>3450</v>
      </c>
      <c r="Q3384" s="8"/>
    </row>
    <row r="3385" spans="1:17" s="9" customFormat="1" x14ac:dyDescent="0.25">
      <c r="A3385" s="1"/>
      <c r="B3385" s="129" t="s">
        <v>26</v>
      </c>
      <c r="C3385" s="130"/>
      <c r="D3385" s="130"/>
      <c r="E3385" s="131"/>
      <c r="F3385" s="132" t="s">
        <v>26</v>
      </c>
      <c r="G3385" s="80" t="s">
        <v>26</v>
      </c>
      <c r="H3385" s="80" t="s">
        <v>26</v>
      </c>
      <c r="I3385" s="81" t="s">
        <v>26</v>
      </c>
      <c r="J3385" s="64"/>
      <c r="K3385" s="87" t="s">
        <v>26</v>
      </c>
      <c r="L3385" s="82" t="s">
        <v>26</v>
      </c>
      <c r="M3385" s="83" t="s">
        <v>26</v>
      </c>
      <c r="N3385" s="84" t="s">
        <v>26</v>
      </c>
      <c r="O3385" s="85" t="s">
        <v>26</v>
      </c>
      <c r="P3385" s="7">
        <f t="shared" si="522"/>
        <v>3451</v>
      </c>
      <c r="Q3385" s="8"/>
    </row>
    <row r="3386" spans="1:17" s="9" customFormat="1" ht="15.75" thickBot="1" x14ac:dyDescent="0.3">
      <c r="A3386" s="1"/>
      <c r="B3386" s="122" t="s">
        <v>26</v>
      </c>
      <c r="C3386" s="123"/>
      <c r="D3386" s="123"/>
      <c r="E3386" s="124"/>
      <c r="F3386" s="133" t="s">
        <v>26</v>
      </c>
      <c r="G3386" s="94" t="s">
        <v>26</v>
      </c>
      <c r="H3386" s="94" t="s">
        <v>26</v>
      </c>
      <c r="I3386" s="95" t="s">
        <v>26</v>
      </c>
      <c r="J3386" s="64"/>
      <c r="K3386" s="96" t="s">
        <v>26</v>
      </c>
      <c r="L3386" s="97" t="s">
        <v>26</v>
      </c>
      <c r="M3386" s="98" t="s">
        <v>26</v>
      </c>
      <c r="N3386" s="99" t="s">
        <v>26</v>
      </c>
      <c r="O3386" s="100" t="s">
        <v>26</v>
      </c>
      <c r="P3386" s="7">
        <f t="shared" si="522"/>
        <v>3452</v>
      </c>
      <c r="Q3386" s="8"/>
    </row>
    <row r="3387" spans="1:17" s="9" customFormat="1" ht="16.5" thickTop="1" thickBot="1" x14ac:dyDescent="0.3">
      <c r="A3387" s="1"/>
      <c r="B3387" s="101"/>
      <c r="C3387" s="101"/>
      <c r="D3387" s="101"/>
      <c r="E3387" s="101"/>
      <c r="F3387" s="101"/>
      <c r="G3387" s="101"/>
      <c r="H3387" s="128" t="s">
        <v>50</v>
      </c>
      <c r="I3387" s="103">
        <f>SUM(I3361:I3386)</f>
        <v>15</v>
      </c>
      <c r="J3387" s="104"/>
      <c r="K3387" s="105">
        <f>SUM(K3361:K3386)</f>
        <v>0.77154540544711048</v>
      </c>
      <c r="L3387" s="106"/>
      <c r="M3387" s="107"/>
      <c r="N3387" s="108"/>
      <c r="O3387" s="105">
        <f>SUM(O3361:O3386)</f>
        <v>0</v>
      </c>
      <c r="P3387" s="7">
        <f t="shared" si="522"/>
        <v>3453</v>
      </c>
      <c r="Q3387" s="8"/>
    </row>
    <row r="3388" spans="1:17" s="9" customFormat="1" ht="16.5" customHeight="1" thickTop="1" thickBot="1" x14ac:dyDescent="0.3">
      <c r="A3388" s="1"/>
      <c r="B3388" s="58" t="s">
        <v>51</v>
      </c>
      <c r="C3388" s="109"/>
      <c r="D3388" s="109"/>
      <c r="E3388" s="109"/>
      <c r="F3388" s="109"/>
      <c r="G3388" s="109"/>
      <c r="H3388" s="110"/>
      <c r="I3388" s="111"/>
      <c r="J3388" s="60"/>
      <c r="K3388" s="134" t="s">
        <v>14</v>
      </c>
      <c r="L3388" s="61" t="s">
        <v>15</v>
      </c>
      <c r="M3388" s="61" t="s">
        <v>16</v>
      </c>
      <c r="N3388" s="61" t="s">
        <v>17</v>
      </c>
      <c r="O3388" s="61" t="s">
        <v>18</v>
      </c>
      <c r="P3388" s="7">
        <f t="shared" si="522"/>
        <v>3454</v>
      </c>
      <c r="Q3388" s="8"/>
    </row>
    <row r="3389" spans="1:17" s="9" customFormat="1" ht="22.5" customHeight="1" thickTop="1" thickBot="1" x14ac:dyDescent="0.3">
      <c r="A3389" s="1"/>
      <c r="B3389" s="112" t="s">
        <v>52</v>
      </c>
      <c r="C3389" s="113"/>
      <c r="D3389" s="113"/>
      <c r="E3389" s="114"/>
      <c r="F3389" s="115" t="s">
        <v>42</v>
      </c>
      <c r="G3389" s="63" t="s">
        <v>20</v>
      </c>
      <c r="H3389" s="63" t="s">
        <v>34</v>
      </c>
      <c r="I3389" s="63" t="s">
        <v>34</v>
      </c>
      <c r="J3389" s="28"/>
      <c r="K3389" s="135"/>
      <c r="L3389" s="61"/>
      <c r="M3389" s="61"/>
      <c r="N3389" s="61"/>
      <c r="O3389" s="61"/>
      <c r="P3389" s="7">
        <f t="shared" si="522"/>
        <v>3455</v>
      </c>
      <c r="Q3389" s="8"/>
    </row>
    <row r="3390" spans="1:17" s="9" customFormat="1" ht="15.75" thickTop="1" x14ac:dyDescent="0.25">
      <c r="A3390" s="1"/>
      <c r="B3390" s="136"/>
      <c r="C3390" s="137"/>
      <c r="D3390" s="137"/>
      <c r="E3390" s="138"/>
      <c r="F3390" s="139"/>
      <c r="G3390" s="69"/>
      <c r="H3390" s="69"/>
      <c r="I3390" s="81"/>
      <c r="J3390" s="64"/>
      <c r="K3390" s="70"/>
      <c r="L3390" s="117"/>
      <c r="M3390" s="118"/>
      <c r="N3390" s="119"/>
      <c r="O3390" s="120"/>
      <c r="P3390" s="7">
        <f t="shared" si="522"/>
        <v>3456</v>
      </c>
      <c r="Q3390" s="8">
        <f t="shared" ref="Q3390" si="524">+Q3361</f>
        <v>3394</v>
      </c>
    </row>
    <row r="3391" spans="1:17" s="9" customFormat="1" ht="15.75" thickBot="1" x14ac:dyDescent="0.3">
      <c r="A3391" s="1"/>
      <c r="B3391" s="140" t="s">
        <v>26</v>
      </c>
      <c r="C3391" s="141"/>
      <c r="D3391" s="141"/>
      <c r="E3391" s="142"/>
      <c r="F3391" s="143">
        <v>0</v>
      </c>
      <c r="G3391" s="144" t="s">
        <v>26</v>
      </c>
      <c r="H3391" s="143">
        <v>0</v>
      </c>
      <c r="I3391" s="143">
        <v>0</v>
      </c>
      <c r="J3391" s="64"/>
      <c r="K3391" s="145" t="s">
        <v>26</v>
      </c>
      <c r="L3391" s="146" t="s">
        <v>26</v>
      </c>
      <c r="M3391" s="147" t="s">
        <v>26</v>
      </c>
      <c r="N3391" s="143">
        <v>0</v>
      </c>
      <c r="O3391" s="143">
        <v>0</v>
      </c>
      <c r="P3391" s="7">
        <f t="shared" si="522"/>
        <v>3457</v>
      </c>
      <c r="Q3391" s="8"/>
    </row>
    <row r="3392" spans="1:17" s="9" customFormat="1" ht="16.5" thickTop="1" thickBot="1" x14ac:dyDescent="0.3">
      <c r="A3392" s="1"/>
      <c r="B3392" s="101"/>
      <c r="C3392" s="101"/>
      <c r="D3392" s="101"/>
      <c r="E3392" s="101"/>
      <c r="F3392" s="101"/>
      <c r="G3392" s="101"/>
      <c r="H3392" s="128" t="s">
        <v>53</v>
      </c>
      <c r="I3392" s="103">
        <f>SUM(I3390:I3391)</f>
        <v>0</v>
      </c>
      <c r="J3392" s="28"/>
      <c r="K3392" s="148">
        <f>SUM(K3390:K3391)</f>
        <v>0</v>
      </c>
      <c r="L3392" s="149"/>
      <c r="M3392" s="150"/>
      <c r="N3392" s="151"/>
      <c r="O3392" s="148">
        <f>SUM(O3390:O3391)</f>
        <v>0</v>
      </c>
      <c r="P3392" s="7">
        <f t="shared" si="522"/>
        <v>3458</v>
      </c>
      <c r="Q3392" s="8"/>
    </row>
    <row r="3393" spans="1:17" s="9" customFormat="1" ht="16.5" thickTop="1" thickBot="1" x14ac:dyDescent="0.3">
      <c r="A3393" s="1"/>
      <c r="B3393" s="28"/>
      <c r="C3393" s="28"/>
      <c r="D3393" s="28"/>
      <c r="E3393" s="152"/>
      <c r="F3393" s="152"/>
      <c r="G3393" s="152"/>
      <c r="H3393" s="153"/>
      <c r="I3393" s="154"/>
      <c r="J3393" s="28"/>
      <c r="K3393" s="155"/>
      <c r="L3393" s="156"/>
      <c r="M3393" s="156"/>
      <c r="N3393" s="156"/>
      <c r="O3393" s="157"/>
      <c r="P3393" s="7">
        <f t="shared" si="522"/>
        <v>3459</v>
      </c>
      <c r="Q3393" s="8"/>
    </row>
    <row r="3394" spans="1:17" s="9" customFormat="1" ht="16.5" customHeight="1" thickTop="1" thickBot="1" x14ac:dyDescent="0.3">
      <c r="A3394" s="1"/>
      <c r="B3394" s="28"/>
      <c r="C3394" s="28"/>
      <c r="D3394" s="158"/>
      <c r="E3394" s="159" t="s">
        <v>54</v>
      </c>
      <c r="F3394" s="159"/>
      <c r="G3394" s="159"/>
      <c r="H3394" s="159"/>
      <c r="I3394" s="160">
        <f>I3342+I3358+I3387+I3392</f>
        <v>19.441500000000001</v>
      </c>
      <c r="J3394" s="28"/>
      <c r="K3394" s="161"/>
      <c r="L3394" s="162"/>
      <c r="M3394" s="162"/>
      <c r="N3394" s="162"/>
      <c r="O3394" s="163"/>
      <c r="P3394" s="7">
        <f t="shared" si="522"/>
        <v>3460</v>
      </c>
      <c r="Q3394" s="8"/>
    </row>
    <row r="3395" spans="1:17" s="9" customFormat="1" ht="16.5" thickTop="1" thickBot="1" x14ac:dyDescent="0.3">
      <c r="A3395" s="1"/>
      <c r="B3395" s="28"/>
      <c r="C3395" s="28"/>
      <c r="D3395" s="158"/>
      <c r="E3395" s="164" t="s">
        <v>55</v>
      </c>
      <c r="F3395" s="164"/>
      <c r="G3395" s="164"/>
      <c r="H3395" s="165">
        <v>0.2</v>
      </c>
      <c r="I3395" s="166">
        <f>(I3394*H3395)</f>
        <v>3.8883000000000005</v>
      </c>
      <c r="J3395" s="28"/>
      <c r="K3395" s="167"/>
      <c r="L3395" s="168"/>
      <c r="M3395" s="168"/>
      <c r="N3395" s="168"/>
      <c r="O3395" s="169"/>
      <c r="P3395" s="7">
        <f t="shared" si="522"/>
        <v>3461</v>
      </c>
      <c r="Q3395" s="8"/>
    </row>
    <row r="3396" spans="1:17" s="9" customFormat="1" ht="16.5" thickTop="1" thickBot="1" x14ac:dyDescent="0.3">
      <c r="A3396" s="1"/>
      <c r="B3396" s="28"/>
      <c r="C3396" s="28"/>
      <c r="D3396" s="158"/>
      <c r="E3396" s="170" t="s">
        <v>56</v>
      </c>
      <c r="F3396" s="170"/>
      <c r="G3396" s="170"/>
      <c r="H3396" s="171">
        <v>0</v>
      </c>
      <c r="I3396" s="166">
        <v>0</v>
      </c>
      <c r="J3396" s="28"/>
      <c r="K3396" s="172">
        <f>+K3342+K3358+K3387+K3392</f>
        <v>1</v>
      </c>
      <c r="L3396" s="173"/>
      <c r="M3396" s="174"/>
      <c r="N3396" s="175"/>
      <c r="O3396" s="172">
        <f>+O3342+O3358+O3387+O3392</f>
        <v>0</v>
      </c>
      <c r="P3396" s="7">
        <f t="shared" si="522"/>
        <v>3462</v>
      </c>
      <c r="Q3396" s="8"/>
    </row>
    <row r="3397" spans="1:17" s="9" customFormat="1" ht="16.5" thickTop="1" thickBot="1" x14ac:dyDescent="0.3">
      <c r="A3397" s="1"/>
      <c r="B3397" s="28" t="s">
        <v>27</v>
      </c>
      <c r="C3397" s="28"/>
      <c r="D3397" s="158"/>
      <c r="E3397" s="170" t="s">
        <v>57</v>
      </c>
      <c r="F3397" s="170"/>
      <c r="G3397" s="170"/>
      <c r="H3397" s="170"/>
      <c r="I3397" s="166">
        <f>+I3394+I3395</f>
        <v>23.329800000000002</v>
      </c>
      <c r="J3397" s="28"/>
      <c r="K3397" s="176" t="s">
        <v>58</v>
      </c>
      <c r="L3397" s="177"/>
      <c r="M3397" s="178"/>
      <c r="N3397" s="179"/>
      <c r="O3397" s="176" t="s">
        <v>59</v>
      </c>
      <c r="P3397" s="7">
        <f t="shared" si="522"/>
        <v>3463</v>
      </c>
      <c r="Q3397" s="8"/>
    </row>
    <row r="3398" spans="1:17" s="9" customFormat="1" ht="16.5" thickTop="1" thickBot="1" x14ac:dyDescent="0.3">
      <c r="A3398" s="1"/>
      <c r="B3398" s="28" t="s">
        <v>27</v>
      </c>
      <c r="C3398" s="28"/>
      <c r="D3398" s="158"/>
      <c r="E3398" s="180" t="s">
        <v>60</v>
      </c>
      <c r="F3398" s="181"/>
      <c r="G3398" s="181"/>
      <c r="H3398" s="182"/>
      <c r="I3398" s="183">
        <f>ROUND(I3397,2)</f>
        <v>23.33</v>
      </c>
      <c r="J3398" s="152"/>
      <c r="K3398" s="184"/>
      <c r="L3398" s="185"/>
      <c r="M3398" s="184"/>
      <c r="N3398" s="185"/>
      <c r="O3398" s="185"/>
      <c r="P3398" s="7">
        <f t="shared" si="522"/>
        <v>3464</v>
      </c>
      <c r="Q3398" s="8"/>
    </row>
    <row r="3399" spans="1:17" s="9" customFormat="1" ht="15.75" thickTop="1" x14ac:dyDescent="0.25">
      <c r="A3399" s="1"/>
      <c r="B3399" s="5"/>
      <c r="C3399" s="5"/>
      <c r="D3399" s="28"/>
      <c r="E3399" s="101"/>
      <c r="F3399" s="101"/>
      <c r="G3399" s="101"/>
      <c r="H3399" s="186"/>
      <c r="I3399" s="101"/>
      <c r="J3399" s="28"/>
      <c r="K3399" s="14"/>
      <c r="L3399" s="15"/>
      <c r="M3399" s="14"/>
      <c r="N3399" s="15"/>
      <c r="O3399" s="15"/>
      <c r="P3399" s="7">
        <f t="shared" si="522"/>
        <v>3465</v>
      </c>
      <c r="Q3399" s="8"/>
    </row>
    <row r="3400" spans="1:17" s="9" customFormat="1" x14ac:dyDescent="0.25">
      <c r="A3400" s="1"/>
      <c r="B3400" s="5"/>
      <c r="C3400" s="5"/>
      <c r="D3400" s="28"/>
      <c r="E3400" s="101"/>
      <c r="F3400" s="101"/>
      <c r="G3400" s="101"/>
      <c r="H3400" s="186"/>
      <c r="I3400" s="101"/>
      <c r="J3400" s="28"/>
      <c r="K3400" s="14"/>
      <c r="L3400" s="15"/>
      <c r="M3400" s="14"/>
      <c r="N3400" s="15"/>
      <c r="O3400" s="15"/>
      <c r="P3400" s="7">
        <f t="shared" si="522"/>
        <v>3466</v>
      </c>
      <c r="Q3400" s="8"/>
    </row>
    <row r="3401" spans="1:17" s="9" customFormat="1" ht="15.75" thickBot="1" x14ac:dyDescent="0.3">
      <c r="A3401" s="1"/>
      <c r="B3401" s="2"/>
      <c r="C3401" s="2"/>
      <c r="D3401" s="2"/>
      <c r="E3401" s="2"/>
      <c r="F3401" s="2"/>
      <c r="G3401" s="2"/>
      <c r="H3401" s="3"/>
      <c r="I3401" s="4"/>
      <c r="J3401" s="5"/>
      <c r="K3401" s="6"/>
      <c r="L3401" s="6"/>
      <c r="M3401" s="6"/>
      <c r="N3401" s="6"/>
      <c r="O3401" s="6"/>
      <c r="P3401" s="7"/>
      <c r="Q3401" s="8"/>
    </row>
    <row r="3402" spans="1:17" s="9" customFormat="1" ht="16.5" thickTop="1" thickBot="1" x14ac:dyDescent="0.3">
      <c r="A3402" s="1"/>
      <c r="B3402" s="10" t="s">
        <v>0</v>
      </c>
      <c r="C3402" s="11" t="str">
        <f>'[1]PRESUPUESTO REFERENCIAL'!$B$6</f>
        <v>CONSTRUCCIÓN DEL MALECÓN EN LA PARROQUIA URBANA SATÉLITE LA AURORA</v>
      </c>
      <c r="D3402" s="12"/>
      <c r="E3402" s="12"/>
      <c r="F3402" s="12"/>
      <c r="G3402" s="12"/>
      <c r="H3402" s="12"/>
      <c r="I3402" s="13"/>
      <c r="J3402" s="5"/>
      <c r="K3402" s="14"/>
      <c r="L3402" s="14"/>
      <c r="M3402" s="14"/>
      <c r="N3402" s="14"/>
      <c r="O3402" s="15"/>
      <c r="P3402" s="7"/>
      <c r="Q3402" s="8"/>
    </row>
    <row r="3403" spans="1:17" s="9" customFormat="1" ht="15.75" thickTop="1" x14ac:dyDescent="0.25">
      <c r="A3403" s="1"/>
      <c r="B3403" s="16" t="s">
        <v>1</v>
      </c>
      <c r="C3403" s="17"/>
      <c r="D3403" s="17"/>
      <c r="E3403" s="17"/>
      <c r="F3403" s="17"/>
      <c r="G3403" s="17"/>
      <c r="H3403" s="17"/>
      <c r="I3403" s="18"/>
      <c r="J3403" s="5"/>
      <c r="K3403" s="14"/>
      <c r="L3403" s="14"/>
      <c r="M3403" s="14"/>
      <c r="N3403" s="14"/>
      <c r="O3403" s="15"/>
      <c r="P3403" s="7"/>
      <c r="Q3403" s="8"/>
    </row>
    <row r="3404" spans="1:17" s="9" customFormat="1" x14ac:dyDescent="0.25">
      <c r="A3404" s="1"/>
      <c r="B3404" s="5"/>
      <c r="C3404" s="5"/>
      <c r="D3404" s="5"/>
      <c r="E3404" s="5"/>
      <c r="F3404" s="5"/>
      <c r="G3404" s="19"/>
      <c r="H3404" s="19"/>
      <c r="I3404" s="19"/>
      <c r="J3404" s="5"/>
      <c r="K3404" s="14"/>
      <c r="L3404" s="14"/>
      <c r="M3404" s="14"/>
      <c r="N3404" s="14"/>
      <c r="O3404" s="15"/>
      <c r="P3404" s="7"/>
      <c r="Q3404" s="8"/>
    </row>
    <row r="3405" spans="1:17" s="9" customFormat="1" x14ac:dyDescent="0.25">
      <c r="A3405" s="1"/>
      <c r="B3405" s="5"/>
      <c r="C3405" s="20" t="s">
        <v>2</v>
      </c>
      <c r="D3405" s="21" t="s">
        <v>3</v>
      </c>
      <c r="E3405" s="22"/>
      <c r="F3405" s="22"/>
      <c r="G3405" s="19"/>
      <c r="H3405" s="19"/>
      <c r="I3405" s="19"/>
      <c r="J3405" s="5"/>
      <c r="K3405" s="14"/>
      <c r="L3405" s="14"/>
      <c r="M3405" s="14"/>
      <c r="N3405" s="14"/>
      <c r="O3405" s="15"/>
      <c r="P3405" s="7"/>
      <c r="Q3405" s="8"/>
    </row>
    <row r="3406" spans="1:17" s="9" customFormat="1" x14ac:dyDescent="0.25">
      <c r="A3406" s="1"/>
      <c r="B3406" s="5"/>
      <c r="C3406" s="20" t="s">
        <v>4</v>
      </c>
      <c r="D3406" s="21" t="s">
        <v>5</v>
      </c>
      <c r="E3406" s="5"/>
      <c r="F3406" s="5"/>
      <c r="G3406" s="19"/>
      <c r="H3406" s="19"/>
      <c r="I3406" s="19"/>
      <c r="J3406" s="5"/>
      <c r="K3406" s="14"/>
      <c r="L3406" s="14"/>
      <c r="M3406" s="14"/>
      <c r="N3406" s="14"/>
      <c r="O3406" s="15"/>
      <c r="P3406" s="7"/>
      <c r="Q3406" s="8"/>
    </row>
    <row r="3407" spans="1:17" s="9" customFormat="1" x14ac:dyDescent="0.25">
      <c r="A3407" s="1"/>
      <c r="B3407" s="23"/>
      <c r="C3407" s="2"/>
      <c r="D3407" s="24"/>
      <c r="E3407" s="2"/>
      <c r="F3407" s="2"/>
      <c r="G3407" s="19"/>
      <c r="H3407" s="19"/>
      <c r="I3407" s="19"/>
      <c r="J3407" s="5"/>
      <c r="K3407" s="14"/>
      <c r="L3407" s="14"/>
      <c r="M3407" s="14"/>
      <c r="N3407" s="14"/>
      <c r="O3407" s="15"/>
      <c r="P3407" s="7"/>
      <c r="Q3407" s="8"/>
    </row>
    <row r="3408" spans="1:17" s="9" customFormat="1" ht="15.75" thickBot="1" x14ac:dyDescent="0.3">
      <c r="A3408" s="1"/>
      <c r="B3408" s="25" t="s">
        <v>6</v>
      </c>
      <c r="C3408" s="26"/>
      <c r="D3408" s="26"/>
      <c r="E3408" s="26"/>
      <c r="F3408" s="26"/>
      <c r="G3408" s="26"/>
      <c r="H3408" s="26"/>
      <c r="I3408" s="27"/>
      <c r="J3408" s="28"/>
      <c r="K3408" s="29"/>
      <c r="L3408" s="30"/>
      <c r="M3408" s="30"/>
      <c r="N3408" s="30"/>
      <c r="O3408" s="31"/>
      <c r="P3408" s="7"/>
      <c r="Q3408" s="8"/>
    </row>
    <row r="3409" spans="1:17" s="9" customFormat="1" ht="15.75" customHeight="1" thickTop="1" x14ac:dyDescent="0.25">
      <c r="A3409" s="1"/>
      <c r="B3409" s="32"/>
      <c r="C3409" s="33"/>
      <c r="D3409" s="34"/>
      <c r="E3409" s="34"/>
      <c r="F3409" s="34"/>
      <c r="G3409" s="34"/>
      <c r="H3409" s="35"/>
      <c r="I3409" s="36" t="s">
        <v>7</v>
      </c>
      <c r="J3409" s="37"/>
      <c r="K3409" s="38" t="s">
        <v>8</v>
      </c>
      <c r="L3409" s="39"/>
      <c r="M3409" s="39"/>
      <c r="N3409" s="39"/>
      <c r="O3409" s="40"/>
      <c r="P3409" s="7"/>
      <c r="Q3409" s="8"/>
    </row>
    <row r="3410" spans="1:17" s="9" customFormat="1" x14ac:dyDescent="0.25">
      <c r="A3410" s="1"/>
      <c r="B3410" s="41" t="s">
        <v>9</v>
      </c>
      <c r="C3410" s="42">
        <f>+'[1]PRESUPUESTO REFERENCIAL'!B1165</f>
        <v>1041</v>
      </c>
      <c r="D3410" s="43"/>
      <c r="E3410" s="41" t="s">
        <v>10</v>
      </c>
      <c r="F3410" s="44" t="str">
        <f>+'[1]PRESUPUESTO REFERENCIAL'!D1165</f>
        <v>u</v>
      </c>
      <c r="G3410" s="45"/>
      <c r="H3410" s="46" t="s">
        <v>11</v>
      </c>
      <c r="I3410" s="47">
        <v>0.01</v>
      </c>
      <c r="J3410" s="37"/>
      <c r="K3410" s="48"/>
      <c r="L3410" s="49"/>
      <c r="M3410" s="49"/>
      <c r="N3410" s="49"/>
      <c r="O3410" s="50"/>
      <c r="P3410" s="7"/>
      <c r="Q3410" s="8"/>
    </row>
    <row r="3411" spans="1:17" s="9" customFormat="1" ht="15.75" thickBot="1" x14ac:dyDescent="0.3">
      <c r="A3411" s="1"/>
      <c r="B3411" s="51" t="s">
        <v>12</v>
      </c>
      <c r="C3411" s="52" t="str">
        <f>+'[1]PRESUPUESTO REFERENCIAL'!C1165</f>
        <v>VOLANTES INFORMATIVOS</v>
      </c>
      <c r="D3411" s="53"/>
      <c r="E3411" s="53"/>
      <c r="F3411" s="53"/>
      <c r="G3411" s="53"/>
      <c r="H3411" s="53"/>
      <c r="I3411" s="54"/>
      <c r="J3411" s="28"/>
      <c r="K3411" s="55"/>
      <c r="L3411" s="56"/>
      <c r="M3411" s="56"/>
      <c r="N3411" s="56"/>
      <c r="O3411" s="57"/>
      <c r="P3411" s="7"/>
      <c r="Q3411" s="8"/>
    </row>
    <row r="3412" spans="1:17" s="9" customFormat="1" ht="16.5" customHeight="1" thickTop="1" thickBot="1" x14ac:dyDescent="0.3">
      <c r="A3412" s="1"/>
      <c r="B3412" s="58" t="s">
        <v>13</v>
      </c>
      <c r="C3412" s="59"/>
      <c r="D3412" s="59"/>
      <c r="E3412" s="59"/>
      <c r="F3412" s="59"/>
      <c r="G3412" s="59"/>
      <c r="H3412" s="59"/>
      <c r="I3412" s="59"/>
      <c r="J3412" s="60"/>
      <c r="K3412" s="61" t="s">
        <v>14</v>
      </c>
      <c r="L3412" s="61" t="s">
        <v>15</v>
      </c>
      <c r="M3412" s="61" t="s">
        <v>16</v>
      </c>
      <c r="N3412" s="61" t="s">
        <v>17</v>
      </c>
      <c r="O3412" s="61" t="s">
        <v>18</v>
      </c>
      <c r="P3412" s="7"/>
      <c r="Q3412" s="8"/>
    </row>
    <row r="3413" spans="1:17" s="9" customFormat="1" ht="22.5" thickTop="1" thickBot="1" x14ac:dyDescent="0.3">
      <c r="A3413" s="1"/>
      <c r="B3413" s="62" t="s">
        <v>19</v>
      </c>
      <c r="C3413" s="62"/>
      <c r="D3413" s="62"/>
      <c r="E3413" s="63" t="s">
        <v>20</v>
      </c>
      <c r="F3413" s="63" t="s">
        <v>21</v>
      </c>
      <c r="G3413" s="63" t="s">
        <v>22</v>
      </c>
      <c r="H3413" s="63" t="s">
        <v>23</v>
      </c>
      <c r="I3413" s="63" t="s">
        <v>24</v>
      </c>
      <c r="J3413" s="64"/>
      <c r="K3413" s="61"/>
      <c r="L3413" s="61"/>
      <c r="M3413" s="61"/>
      <c r="N3413" s="61"/>
      <c r="O3413" s="61"/>
      <c r="P3413" s="7">
        <f t="shared" ref="P3413" si="525">ROW(A3414)+65</f>
        <v>3479</v>
      </c>
      <c r="Q3413" s="8"/>
    </row>
    <row r="3414" spans="1:17" s="9" customFormat="1" ht="16.5" customHeight="1" thickTop="1" thickBot="1" x14ac:dyDescent="0.3">
      <c r="A3414" s="1" t="s">
        <v>25</v>
      </c>
      <c r="B3414" s="65" t="str">
        <f>INDEX([1]EQUIPOS!$A$3:$I$326,MATCH('APUS2 (1001 - 1053)'!A3414,[1]EQUIPOS!$A$3:$A$326,0),2)</f>
        <v>HERRAMIENTA MENOR (5% MO)</v>
      </c>
      <c r="C3414" s="66"/>
      <c r="D3414" s="67"/>
      <c r="E3414" s="68" t="s">
        <v>26</v>
      </c>
      <c r="F3414" s="68">
        <v>0.05</v>
      </c>
      <c r="G3414" s="68" t="s">
        <v>27</v>
      </c>
      <c r="H3414" s="68" t="s">
        <v>26</v>
      </c>
      <c r="I3414" s="69">
        <f>(I3443*5%)</f>
        <v>2.1150000000000001E-3</v>
      </c>
      <c r="J3414" s="64"/>
      <c r="K3414" s="70">
        <f>((I3414*100%)/$I$3479)</f>
        <v>2.2401101519885613E-2</v>
      </c>
      <c r="L3414" s="71">
        <f>INDEX([1]EQUIPOS!$A$3:$I$326,MATCH('APUS2 (1001 - 1053)'!A3414,[1]EQUIPOS!$A$3:$A$326,0),6)</f>
        <v>4292100117</v>
      </c>
      <c r="M3414" s="72" t="str">
        <f>INDEX([1]EQUIPOS!$A$3:$I$326,MATCH('APUS2 (1001 - 1053)'!A3414,[1]EQUIPOS!$A$3:$A$326,0),7)</f>
        <v>NP</v>
      </c>
      <c r="N3414" s="73">
        <f>INDEX([1]EQUIPOS!$A$3:$I$326,MATCH('APUS2 (1001 - 1053)'!A3414,[1]EQUIPOS!$A$3:$A$326,0),8)</f>
        <v>0</v>
      </c>
      <c r="O3414" s="74">
        <f>INDEX([1]EQUIPOS!$A$3:$I$326,MATCH('APUS2 (1001 - 1053)'!A3414,[1]EQUIPOS!$A$3:$A$326,0),9)</f>
        <v>0</v>
      </c>
      <c r="P3414" s="7">
        <f t="shared" ref="P3414:P3477" si="526">+P3413+1</f>
        <v>3480</v>
      </c>
      <c r="Q3414" s="8">
        <f t="shared" ref="Q3414" si="527">IF($A3414=0," ",$P3413)</f>
        <v>3479</v>
      </c>
    </row>
    <row r="3415" spans="1:17" s="9" customFormat="1" ht="16.5" thickTop="1" thickBot="1" x14ac:dyDescent="0.3">
      <c r="A3415" s="1"/>
      <c r="B3415" s="75"/>
      <c r="C3415" s="76"/>
      <c r="D3415" s="77"/>
      <c r="E3415" s="78"/>
      <c r="F3415" s="79"/>
      <c r="G3415" s="79"/>
      <c r="H3415" s="80"/>
      <c r="I3415" s="81"/>
      <c r="J3415" s="64"/>
      <c r="K3415" s="70"/>
      <c r="L3415" s="82"/>
      <c r="M3415" s="83"/>
      <c r="N3415" s="84"/>
      <c r="O3415" s="85"/>
      <c r="P3415" s="7">
        <f t="shared" si="526"/>
        <v>3481</v>
      </c>
      <c r="Q3415" s="8">
        <f t="shared" ref="Q3415" si="528">+$Q3414</f>
        <v>3479</v>
      </c>
    </row>
    <row r="3416" spans="1:17" s="9" customFormat="1" ht="16.5" thickTop="1" thickBot="1" x14ac:dyDescent="0.3">
      <c r="A3416" s="1"/>
      <c r="B3416" s="75"/>
      <c r="C3416" s="76"/>
      <c r="D3416" s="77"/>
      <c r="E3416" s="78"/>
      <c r="F3416" s="79"/>
      <c r="G3416" s="79"/>
      <c r="H3416" s="80"/>
      <c r="I3416" s="81"/>
      <c r="J3416" s="64"/>
      <c r="K3416" s="70"/>
      <c r="L3416" s="82"/>
      <c r="M3416" s="83"/>
      <c r="N3416" s="84"/>
      <c r="O3416" s="85"/>
      <c r="P3416" s="7">
        <f t="shared" si="526"/>
        <v>3482</v>
      </c>
      <c r="Q3416" s="8"/>
    </row>
    <row r="3417" spans="1:17" s="9" customFormat="1" ht="16.5" thickTop="1" thickBot="1" x14ac:dyDescent="0.3">
      <c r="A3417" s="1"/>
      <c r="B3417" s="75"/>
      <c r="C3417" s="76"/>
      <c r="D3417" s="77"/>
      <c r="E3417" s="78"/>
      <c r="F3417" s="79"/>
      <c r="G3417" s="79"/>
      <c r="H3417" s="80"/>
      <c r="I3417" s="81"/>
      <c r="J3417" s="64"/>
      <c r="K3417" s="70"/>
      <c r="L3417" s="82"/>
      <c r="M3417" s="83"/>
      <c r="N3417" s="84"/>
      <c r="O3417" s="85"/>
      <c r="P3417" s="7">
        <f t="shared" si="526"/>
        <v>3483</v>
      </c>
      <c r="Q3417" s="8"/>
    </row>
    <row r="3418" spans="1:17" s="9" customFormat="1" ht="16.5" thickTop="1" thickBot="1" x14ac:dyDescent="0.3">
      <c r="A3418" s="1"/>
      <c r="B3418" s="75"/>
      <c r="C3418" s="76"/>
      <c r="D3418" s="77"/>
      <c r="E3418" s="78"/>
      <c r="F3418" s="79"/>
      <c r="G3418" s="79"/>
      <c r="H3418" s="80"/>
      <c r="I3418" s="81"/>
      <c r="J3418" s="64"/>
      <c r="K3418" s="70"/>
      <c r="L3418" s="82"/>
      <c r="M3418" s="83"/>
      <c r="N3418" s="84"/>
      <c r="O3418" s="85"/>
      <c r="P3418" s="7">
        <f t="shared" si="526"/>
        <v>3484</v>
      </c>
      <c r="Q3418" s="8"/>
    </row>
    <row r="3419" spans="1:17" s="9" customFormat="1" ht="16.5" thickTop="1" thickBot="1" x14ac:dyDescent="0.3">
      <c r="A3419" s="1"/>
      <c r="B3419" s="75"/>
      <c r="C3419" s="76"/>
      <c r="D3419" s="77"/>
      <c r="E3419" s="78"/>
      <c r="F3419" s="79"/>
      <c r="G3419" s="86"/>
      <c r="H3419" s="80"/>
      <c r="I3419" s="81"/>
      <c r="J3419" s="64"/>
      <c r="K3419" s="87"/>
      <c r="L3419" s="82"/>
      <c r="M3419" s="83"/>
      <c r="N3419" s="84"/>
      <c r="O3419" s="85"/>
      <c r="P3419" s="7">
        <f t="shared" si="526"/>
        <v>3485</v>
      </c>
      <c r="Q3419" s="8"/>
    </row>
    <row r="3420" spans="1:17" s="9" customFormat="1" ht="16.5" thickTop="1" thickBot="1" x14ac:dyDescent="0.3">
      <c r="A3420" s="1"/>
      <c r="B3420" s="75"/>
      <c r="C3420" s="76"/>
      <c r="D3420" s="77"/>
      <c r="E3420" s="78"/>
      <c r="F3420" s="79"/>
      <c r="G3420" s="86"/>
      <c r="H3420" s="80"/>
      <c r="I3420" s="81"/>
      <c r="J3420" s="64"/>
      <c r="K3420" s="87"/>
      <c r="L3420" s="82"/>
      <c r="M3420" s="83"/>
      <c r="N3420" s="84"/>
      <c r="O3420" s="85"/>
      <c r="P3420" s="7">
        <f t="shared" si="526"/>
        <v>3486</v>
      </c>
      <c r="Q3420" s="8"/>
    </row>
    <row r="3421" spans="1:17" s="9" customFormat="1" ht="16.5" thickTop="1" thickBot="1" x14ac:dyDescent="0.3">
      <c r="A3421" s="1"/>
      <c r="B3421" s="75"/>
      <c r="C3421" s="76"/>
      <c r="D3421" s="77"/>
      <c r="E3421" s="78"/>
      <c r="F3421" s="79"/>
      <c r="G3421" s="86"/>
      <c r="H3421" s="80"/>
      <c r="I3421" s="81"/>
      <c r="J3421" s="64"/>
      <c r="K3421" s="87"/>
      <c r="L3421" s="82"/>
      <c r="M3421" s="83"/>
      <c r="N3421" s="84"/>
      <c r="O3421" s="85"/>
      <c r="P3421" s="7">
        <f t="shared" si="526"/>
        <v>3487</v>
      </c>
      <c r="Q3421" s="8"/>
    </row>
    <row r="3422" spans="1:17" s="9" customFormat="1" ht="16.5" thickTop="1" thickBot="1" x14ac:dyDescent="0.3">
      <c r="A3422" s="1"/>
      <c r="B3422" s="75"/>
      <c r="C3422" s="76"/>
      <c r="D3422" s="77"/>
      <c r="E3422" s="78"/>
      <c r="F3422" s="79"/>
      <c r="G3422" s="86"/>
      <c r="H3422" s="80"/>
      <c r="I3422" s="81"/>
      <c r="J3422" s="64"/>
      <c r="K3422" s="87"/>
      <c r="L3422" s="82"/>
      <c r="M3422" s="83"/>
      <c r="N3422" s="84"/>
      <c r="O3422" s="85"/>
      <c r="P3422" s="7">
        <f t="shared" si="526"/>
        <v>3488</v>
      </c>
      <c r="Q3422" s="8"/>
    </row>
    <row r="3423" spans="1:17" s="9" customFormat="1" ht="16.5" thickTop="1" thickBot="1" x14ac:dyDescent="0.3">
      <c r="A3423" s="1"/>
      <c r="B3423" s="75"/>
      <c r="C3423" s="76"/>
      <c r="D3423" s="77"/>
      <c r="E3423" s="78"/>
      <c r="F3423" s="79"/>
      <c r="G3423" s="86"/>
      <c r="H3423" s="80"/>
      <c r="I3423" s="81"/>
      <c r="J3423" s="64"/>
      <c r="K3423" s="87"/>
      <c r="L3423" s="82"/>
      <c r="M3423" s="83"/>
      <c r="N3423" s="84"/>
      <c r="O3423" s="85"/>
      <c r="P3423" s="7">
        <f t="shared" si="526"/>
        <v>3489</v>
      </c>
      <c r="Q3423" s="8"/>
    </row>
    <row r="3424" spans="1:17" s="9" customFormat="1" ht="16.5" thickTop="1" thickBot="1" x14ac:dyDescent="0.3">
      <c r="A3424" s="1"/>
      <c r="B3424" s="75"/>
      <c r="C3424" s="76"/>
      <c r="D3424" s="77"/>
      <c r="E3424" s="78"/>
      <c r="F3424" s="79"/>
      <c r="G3424" s="86"/>
      <c r="H3424" s="80"/>
      <c r="I3424" s="81"/>
      <c r="J3424" s="64"/>
      <c r="K3424" s="87"/>
      <c r="L3424" s="82"/>
      <c r="M3424" s="83"/>
      <c r="N3424" s="84"/>
      <c r="O3424" s="85"/>
      <c r="P3424" s="7">
        <f t="shared" si="526"/>
        <v>3490</v>
      </c>
      <c r="Q3424" s="8"/>
    </row>
    <row r="3425" spans="1:17" s="9" customFormat="1" ht="16.5" thickTop="1" thickBot="1" x14ac:dyDescent="0.3">
      <c r="A3425" s="1"/>
      <c r="B3425" s="75"/>
      <c r="C3425" s="76"/>
      <c r="D3425" s="77"/>
      <c r="E3425" s="78"/>
      <c r="F3425" s="79"/>
      <c r="G3425" s="86"/>
      <c r="H3425" s="80"/>
      <c r="I3425" s="81"/>
      <c r="J3425" s="64"/>
      <c r="K3425" s="87"/>
      <c r="L3425" s="82"/>
      <c r="M3425" s="83"/>
      <c r="N3425" s="84"/>
      <c r="O3425" s="85"/>
      <c r="P3425" s="7">
        <f t="shared" si="526"/>
        <v>3491</v>
      </c>
      <c r="Q3425" s="8"/>
    </row>
    <row r="3426" spans="1:17" s="9" customFormat="1" ht="16.5" thickTop="1" thickBot="1" x14ac:dyDescent="0.3">
      <c r="A3426" s="1"/>
      <c r="B3426" s="88"/>
      <c r="C3426" s="89"/>
      <c r="D3426" s="90"/>
      <c r="E3426" s="91"/>
      <c r="F3426" s="92"/>
      <c r="G3426" s="93"/>
      <c r="H3426" s="94"/>
      <c r="I3426" s="95"/>
      <c r="J3426" s="64"/>
      <c r="K3426" s="96"/>
      <c r="L3426" s="97"/>
      <c r="M3426" s="98"/>
      <c r="N3426" s="99"/>
      <c r="O3426" s="100"/>
      <c r="P3426" s="7">
        <f t="shared" si="526"/>
        <v>3492</v>
      </c>
      <c r="Q3426" s="8"/>
    </row>
    <row r="3427" spans="1:17" s="9" customFormat="1" ht="16.5" thickTop="1" thickBot="1" x14ac:dyDescent="0.3">
      <c r="A3427" s="1"/>
      <c r="B3427" s="101"/>
      <c r="C3427" s="101"/>
      <c r="D3427" s="101"/>
      <c r="E3427" s="101"/>
      <c r="F3427" s="101"/>
      <c r="G3427" s="101"/>
      <c r="H3427" s="102" t="s">
        <v>29</v>
      </c>
      <c r="I3427" s="103">
        <f>SUM(I3414:I3426)</f>
        <v>2.1150000000000001E-3</v>
      </c>
      <c r="J3427" s="104"/>
      <c r="K3427" s="105">
        <f>SUM(K3414:K3426)</f>
        <v>2.2401101519885613E-2</v>
      </c>
      <c r="L3427" s="106"/>
      <c r="M3427" s="107"/>
      <c r="N3427" s="108"/>
      <c r="O3427" s="105">
        <f>SUM(O3414:O3426)</f>
        <v>0</v>
      </c>
      <c r="P3427" s="7">
        <f t="shared" si="526"/>
        <v>3493</v>
      </c>
      <c r="Q3427" s="8"/>
    </row>
    <row r="3428" spans="1:17" s="9" customFormat="1" ht="16.5" customHeight="1" thickTop="1" thickBot="1" x14ac:dyDescent="0.3">
      <c r="A3428" s="1"/>
      <c r="B3428" s="58" t="s">
        <v>30</v>
      </c>
      <c r="C3428" s="109"/>
      <c r="D3428" s="109"/>
      <c r="E3428" s="109"/>
      <c r="F3428" s="109"/>
      <c r="G3428" s="109"/>
      <c r="H3428" s="110"/>
      <c r="I3428" s="111"/>
      <c r="J3428" s="60"/>
      <c r="K3428" s="61" t="s">
        <v>14</v>
      </c>
      <c r="L3428" s="61" t="s">
        <v>15</v>
      </c>
      <c r="M3428" s="61" t="s">
        <v>16</v>
      </c>
      <c r="N3428" s="61" t="s">
        <v>17</v>
      </c>
      <c r="O3428" s="61" t="s">
        <v>18</v>
      </c>
      <c r="P3428" s="7">
        <f t="shared" si="526"/>
        <v>3494</v>
      </c>
      <c r="Q3428" s="8"/>
    </row>
    <row r="3429" spans="1:17" s="9" customFormat="1" ht="22.5" customHeight="1" thickTop="1" thickBot="1" x14ac:dyDescent="0.3">
      <c r="A3429" s="1"/>
      <c r="B3429" s="112" t="s">
        <v>31</v>
      </c>
      <c r="C3429" s="113"/>
      <c r="D3429" s="114"/>
      <c r="E3429" s="115" t="s">
        <v>20</v>
      </c>
      <c r="F3429" s="115" t="s">
        <v>32</v>
      </c>
      <c r="G3429" s="63" t="s">
        <v>33</v>
      </c>
      <c r="H3429" s="116" t="s">
        <v>23</v>
      </c>
      <c r="I3429" s="116" t="s">
        <v>34</v>
      </c>
      <c r="J3429" s="28"/>
      <c r="K3429" s="61"/>
      <c r="L3429" s="61"/>
      <c r="M3429" s="61"/>
      <c r="N3429" s="61"/>
      <c r="O3429" s="61"/>
      <c r="P3429" s="7">
        <f t="shared" si="526"/>
        <v>3495</v>
      </c>
      <c r="Q3429" s="8"/>
    </row>
    <row r="3430" spans="1:17" s="9" customFormat="1" ht="16.5" customHeight="1" thickTop="1" thickBot="1" x14ac:dyDescent="0.3">
      <c r="A3430" s="1" t="s">
        <v>38</v>
      </c>
      <c r="B3430" s="65" t="str">
        <f>INDEX([1]SUELDOS!$B$3:$O$294,MATCH('APUS2 (1001 - 1053)'!A3430,[1]SUELDOS!$B$3:$B$294,0),2)</f>
        <v>PEON</v>
      </c>
      <c r="C3430" s="66"/>
      <c r="D3430" s="67"/>
      <c r="E3430" s="68">
        <v>1</v>
      </c>
      <c r="F3430" s="68">
        <f>INDEX([1]SUELDOS!$B$3:$O$294,MATCH('APUS2 (1001 - 1053)'!A3430,[1]SUELDOS!$B$3:$B$294,0),10)</f>
        <v>4.2300000000000004</v>
      </c>
      <c r="G3430" s="79">
        <f t="shared" ref="G3430" si="529">+E3430*F3430</f>
        <v>4.2300000000000004</v>
      </c>
      <c r="H3430" s="69">
        <f>I3410</f>
        <v>0.01</v>
      </c>
      <c r="I3430" s="81">
        <f>(G3430*H3430)</f>
        <v>4.2300000000000004E-2</v>
      </c>
      <c r="J3430" s="64"/>
      <c r="K3430" s="70">
        <f>((I3430*100%)/$I$3479)</f>
        <v>0.44802203039771227</v>
      </c>
      <c r="L3430" s="117">
        <f>INDEX([1]SUELDOS!$B$3:$O$294,MATCH('APUS2 (1001 - 1053)'!A3430,[1]SUELDOS!$B$3:$B$294,0),11)</f>
        <v>851230012</v>
      </c>
      <c r="M3430" s="118" t="str">
        <f>INDEX([1]SUELDOS!$B$3:$O$294,MATCH('APUS2 (1001 - 1053)'!A3430,[1]SUELDOS!$B$3:$B$294,0),12)</f>
        <v>NP</v>
      </c>
      <c r="N3430" s="119">
        <f>INDEX([1]SUELDOS!$B$3:$O$294,MATCH('APUS2 (1001 - 1053)'!A3430,[1]SUELDOS!$B$3:$B$294,0),13)</f>
        <v>0</v>
      </c>
      <c r="O3430" s="120">
        <f>INDEX([1]SUELDOS!$B$3:$O$294,MATCH('APUS2 (1001 - 1053)'!A3430,[1]SUELDOS!$B$3:$B$294,0),14)</f>
        <v>0</v>
      </c>
      <c r="P3430" s="7">
        <f t="shared" si="526"/>
        <v>3496</v>
      </c>
      <c r="Q3430" s="8">
        <f t="shared" ref="Q3430" si="530">+Q3414</f>
        <v>3479</v>
      </c>
    </row>
    <row r="3431" spans="1:17" s="9" customFormat="1" ht="16.5" customHeight="1" thickTop="1" thickBot="1" x14ac:dyDescent="0.3">
      <c r="A3431" s="1"/>
      <c r="B3431" s="75"/>
      <c r="C3431" s="76"/>
      <c r="D3431" s="77"/>
      <c r="E3431" s="79"/>
      <c r="F3431" s="79"/>
      <c r="G3431" s="79"/>
      <c r="H3431" s="80"/>
      <c r="I3431" s="81"/>
      <c r="J3431" s="64"/>
      <c r="K3431" s="70"/>
      <c r="L3431" s="82"/>
      <c r="M3431" s="82"/>
      <c r="N3431" s="121"/>
      <c r="O3431" s="85"/>
      <c r="P3431" s="7">
        <f t="shared" si="526"/>
        <v>3497</v>
      </c>
      <c r="Q3431" s="8"/>
    </row>
    <row r="3432" spans="1:17" s="9" customFormat="1" ht="16.5" thickTop="1" thickBot="1" x14ac:dyDescent="0.3">
      <c r="A3432" s="1"/>
      <c r="B3432" s="75"/>
      <c r="C3432" s="76"/>
      <c r="D3432" s="77"/>
      <c r="E3432" s="79"/>
      <c r="F3432" s="79"/>
      <c r="G3432" s="79"/>
      <c r="H3432" s="80"/>
      <c r="I3432" s="81"/>
      <c r="J3432" s="64"/>
      <c r="K3432" s="70"/>
      <c r="L3432" s="82"/>
      <c r="M3432" s="82"/>
      <c r="N3432" s="121"/>
      <c r="O3432" s="85"/>
      <c r="P3432" s="7">
        <f t="shared" si="526"/>
        <v>3498</v>
      </c>
      <c r="Q3432" s="8"/>
    </row>
    <row r="3433" spans="1:17" s="9" customFormat="1" ht="16.5" thickTop="1" thickBot="1" x14ac:dyDescent="0.3">
      <c r="A3433" s="1"/>
      <c r="B3433" s="75"/>
      <c r="C3433" s="76"/>
      <c r="D3433" s="77"/>
      <c r="E3433" s="79"/>
      <c r="F3433" s="79"/>
      <c r="G3433" s="79"/>
      <c r="H3433" s="80"/>
      <c r="I3433" s="81"/>
      <c r="J3433" s="64"/>
      <c r="K3433" s="70"/>
      <c r="L3433" s="82"/>
      <c r="M3433" s="82"/>
      <c r="N3433" s="121"/>
      <c r="O3433" s="85"/>
      <c r="P3433" s="7">
        <f t="shared" si="526"/>
        <v>3499</v>
      </c>
      <c r="Q3433" s="8"/>
    </row>
    <row r="3434" spans="1:17" s="9" customFormat="1" ht="16.5" thickTop="1" thickBot="1" x14ac:dyDescent="0.3">
      <c r="A3434" s="1"/>
      <c r="B3434" s="75"/>
      <c r="C3434" s="76"/>
      <c r="D3434" s="77"/>
      <c r="E3434" s="79"/>
      <c r="F3434" s="79"/>
      <c r="G3434" s="79"/>
      <c r="H3434" s="80"/>
      <c r="I3434" s="81"/>
      <c r="J3434" s="64"/>
      <c r="K3434" s="70"/>
      <c r="L3434" s="82"/>
      <c r="M3434" s="82"/>
      <c r="N3434" s="121"/>
      <c r="O3434" s="85"/>
      <c r="P3434" s="7">
        <f t="shared" si="526"/>
        <v>3500</v>
      </c>
      <c r="Q3434" s="8"/>
    </row>
    <row r="3435" spans="1:17" s="9" customFormat="1" ht="16.5" thickTop="1" thickBot="1" x14ac:dyDescent="0.3">
      <c r="A3435" s="1"/>
      <c r="B3435" s="75"/>
      <c r="C3435" s="76"/>
      <c r="D3435" s="77"/>
      <c r="E3435" s="79"/>
      <c r="F3435" s="79"/>
      <c r="G3435" s="79"/>
      <c r="H3435" s="80"/>
      <c r="I3435" s="81"/>
      <c r="J3435" s="64"/>
      <c r="K3435" s="70"/>
      <c r="L3435" s="82"/>
      <c r="M3435" s="82"/>
      <c r="N3435" s="121"/>
      <c r="O3435" s="85"/>
      <c r="P3435" s="7">
        <f t="shared" si="526"/>
        <v>3501</v>
      </c>
      <c r="Q3435" s="8"/>
    </row>
    <row r="3436" spans="1:17" s="9" customFormat="1" ht="16.5" thickTop="1" thickBot="1" x14ac:dyDescent="0.3">
      <c r="A3436" s="1"/>
      <c r="B3436" s="75"/>
      <c r="C3436" s="76"/>
      <c r="D3436" s="77"/>
      <c r="E3436" s="78"/>
      <c r="F3436" s="79"/>
      <c r="G3436" s="79"/>
      <c r="H3436" s="80"/>
      <c r="I3436" s="81"/>
      <c r="J3436" s="64"/>
      <c r="K3436" s="70"/>
      <c r="L3436" s="82"/>
      <c r="M3436" s="82"/>
      <c r="N3436" s="121"/>
      <c r="O3436" s="85"/>
      <c r="P3436" s="7">
        <f t="shared" si="526"/>
        <v>3502</v>
      </c>
      <c r="Q3436" s="8"/>
    </row>
    <row r="3437" spans="1:17" s="9" customFormat="1" ht="16.5" thickTop="1" thickBot="1" x14ac:dyDescent="0.3">
      <c r="A3437" s="1"/>
      <c r="B3437" s="75"/>
      <c r="C3437" s="76"/>
      <c r="D3437" s="77"/>
      <c r="E3437" s="78"/>
      <c r="F3437" s="79"/>
      <c r="G3437" s="79"/>
      <c r="H3437" s="80"/>
      <c r="I3437" s="81"/>
      <c r="J3437" s="64"/>
      <c r="K3437" s="87"/>
      <c r="L3437" s="82"/>
      <c r="M3437" s="82"/>
      <c r="N3437" s="121"/>
      <c r="O3437" s="85"/>
      <c r="P3437" s="7">
        <f t="shared" si="526"/>
        <v>3503</v>
      </c>
      <c r="Q3437" s="8"/>
    </row>
    <row r="3438" spans="1:17" s="9" customFormat="1" ht="16.5" thickTop="1" thickBot="1" x14ac:dyDescent="0.3">
      <c r="A3438" s="1"/>
      <c r="B3438" s="75"/>
      <c r="C3438" s="76"/>
      <c r="D3438" s="77"/>
      <c r="E3438" s="78"/>
      <c r="F3438" s="79"/>
      <c r="G3438" s="79"/>
      <c r="H3438" s="80"/>
      <c r="I3438" s="81"/>
      <c r="J3438" s="64"/>
      <c r="K3438" s="87"/>
      <c r="L3438" s="82"/>
      <c r="M3438" s="82"/>
      <c r="N3438" s="121"/>
      <c r="O3438" s="85"/>
      <c r="P3438" s="7">
        <f t="shared" si="526"/>
        <v>3504</v>
      </c>
      <c r="Q3438" s="8"/>
    </row>
    <row r="3439" spans="1:17" s="9" customFormat="1" ht="16.5" thickTop="1" thickBot="1" x14ac:dyDescent="0.3">
      <c r="A3439" s="1"/>
      <c r="B3439" s="75"/>
      <c r="C3439" s="76"/>
      <c r="D3439" s="77"/>
      <c r="E3439" s="78"/>
      <c r="F3439" s="79"/>
      <c r="G3439" s="79"/>
      <c r="H3439" s="80"/>
      <c r="I3439" s="81"/>
      <c r="J3439" s="64"/>
      <c r="K3439" s="87"/>
      <c r="L3439" s="82"/>
      <c r="M3439" s="82"/>
      <c r="N3439" s="121"/>
      <c r="O3439" s="85"/>
      <c r="P3439" s="7">
        <f t="shared" si="526"/>
        <v>3505</v>
      </c>
      <c r="Q3439" s="8"/>
    </row>
    <row r="3440" spans="1:17" s="9" customFormat="1" ht="16.5" thickTop="1" thickBot="1" x14ac:dyDescent="0.3">
      <c r="A3440" s="1"/>
      <c r="B3440" s="75"/>
      <c r="C3440" s="76"/>
      <c r="D3440" s="77"/>
      <c r="E3440" s="78"/>
      <c r="F3440" s="79"/>
      <c r="G3440" s="79"/>
      <c r="H3440" s="80"/>
      <c r="I3440" s="81"/>
      <c r="J3440" s="64"/>
      <c r="K3440" s="87"/>
      <c r="L3440" s="82"/>
      <c r="M3440" s="82"/>
      <c r="N3440" s="121"/>
      <c r="O3440" s="85"/>
      <c r="P3440" s="7">
        <f t="shared" si="526"/>
        <v>3506</v>
      </c>
      <c r="Q3440" s="8"/>
    </row>
    <row r="3441" spans="1:17" s="9" customFormat="1" ht="16.5" thickTop="1" thickBot="1" x14ac:dyDescent="0.3">
      <c r="A3441" s="1"/>
      <c r="B3441" s="75"/>
      <c r="C3441" s="76"/>
      <c r="D3441" s="77"/>
      <c r="E3441" s="78"/>
      <c r="F3441" s="79"/>
      <c r="G3441" s="79"/>
      <c r="H3441" s="80"/>
      <c r="I3441" s="81"/>
      <c r="J3441" s="64"/>
      <c r="K3441" s="87"/>
      <c r="L3441" s="82"/>
      <c r="M3441" s="82"/>
      <c r="N3441" s="121"/>
      <c r="O3441" s="85"/>
      <c r="P3441" s="7">
        <f t="shared" si="526"/>
        <v>3507</v>
      </c>
      <c r="Q3441" s="8"/>
    </row>
    <row r="3442" spans="1:17" s="9" customFormat="1" ht="16.5" thickTop="1" thickBot="1" x14ac:dyDescent="0.3">
      <c r="A3442" s="1"/>
      <c r="B3442" s="122" t="s">
        <v>26</v>
      </c>
      <c r="C3442" s="123"/>
      <c r="D3442" s="124"/>
      <c r="E3442" s="91" t="s">
        <v>26</v>
      </c>
      <c r="F3442" s="125" t="s">
        <v>26</v>
      </c>
      <c r="G3442" s="126" t="s">
        <v>26</v>
      </c>
      <c r="H3442" s="94" t="s">
        <v>26</v>
      </c>
      <c r="I3442" s="127" t="s">
        <v>26</v>
      </c>
      <c r="J3442" s="64"/>
      <c r="K3442" s="96" t="s">
        <v>26</v>
      </c>
      <c r="L3442" s="97" t="s">
        <v>26</v>
      </c>
      <c r="M3442" s="98" t="s">
        <v>26</v>
      </c>
      <c r="N3442" s="99" t="s">
        <v>26</v>
      </c>
      <c r="O3442" s="100" t="s">
        <v>26</v>
      </c>
      <c r="P3442" s="7">
        <f t="shared" si="526"/>
        <v>3508</v>
      </c>
      <c r="Q3442" s="8"/>
    </row>
    <row r="3443" spans="1:17" s="9" customFormat="1" ht="16.5" thickTop="1" thickBot="1" x14ac:dyDescent="0.3">
      <c r="A3443" s="1"/>
      <c r="B3443" s="101"/>
      <c r="C3443" s="101"/>
      <c r="D3443" s="101"/>
      <c r="E3443" s="101"/>
      <c r="F3443" s="101"/>
      <c r="G3443" s="101"/>
      <c r="H3443" s="128" t="s">
        <v>39</v>
      </c>
      <c r="I3443" s="103">
        <f>SUM(I3430:I3442)</f>
        <v>4.2300000000000004E-2</v>
      </c>
      <c r="J3443" s="104"/>
      <c r="K3443" s="105">
        <f>SUM(K3430:K3442)</f>
        <v>0.44802203039771227</v>
      </c>
      <c r="L3443" s="106"/>
      <c r="M3443" s="107"/>
      <c r="N3443" s="108"/>
      <c r="O3443" s="105">
        <f>SUM(O3430:O3442)</f>
        <v>0</v>
      </c>
      <c r="P3443" s="7">
        <f t="shared" si="526"/>
        <v>3509</v>
      </c>
      <c r="Q3443" s="8"/>
    </row>
    <row r="3444" spans="1:17" s="9" customFormat="1" ht="16.5" customHeight="1" thickTop="1" thickBot="1" x14ac:dyDescent="0.3">
      <c r="A3444" s="1"/>
      <c r="B3444" s="58" t="s">
        <v>40</v>
      </c>
      <c r="C3444" s="109"/>
      <c r="D3444" s="109"/>
      <c r="E3444" s="109"/>
      <c r="F3444" s="109"/>
      <c r="G3444" s="109"/>
      <c r="H3444" s="110"/>
      <c r="I3444" s="111"/>
      <c r="J3444" s="60"/>
      <c r="K3444" s="61" t="s">
        <v>14</v>
      </c>
      <c r="L3444" s="61" t="s">
        <v>15</v>
      </c>
      <c r="M3444" s="61" t="s">
        <v>16</v>
      </c>
      <c r="N3444" s="61" t="s">
        <v>17</v>
      </c>
      <c r="O3444" s="61" t="s">
        <v>18</v>
      </c>
      <c r="P3444" s="7">
        <f t="shared" si="526"/>
        <v>3510</v>
      </c>
      <c r="Q3444" s="8"/>
    </row>
    <row r="3445" spans="1:17" s="9" customFormat="1" ht="22.5" thickTop="1" thickBot="1" x14ac:dyDescent="0.3">
      <c r="A3445" s="1"/>
      <c r="B3445" s="112" t="s">
        <v>41</v>
      </c>
      <c r="C3445" s="113"/>
      <c r="D3445" s="113"/>
      <c r="E3445" s="114"/>
      <c r="F3445" s="63" t="s">
        <v>42</v>
      </c>
      <c r="G3445" s="63" t="s">
        <v>20</v>
      </c>
      <c r="H3445" s="63" t="s">
        <v>34</v>
      </c>
      <c r="I3445" s="63" t="s">
        <v>24</v>
      </c>
      <c r="J3445" s="28"/>
      <c r="K3445" s="61"/>
      <c r="L3445" s="61"/>
      <c r="M3445" s="61"/>
      <c r="N3445" s="61"/>
      <c r="O3445" s="61"/>
      <c r="P3445" s="7">
        <f t="shared" si="526"/>
        <v>3511</v>
      </c>
      <c r="Q3445" s="8"/>
    </row>
    <row r="3446" spans="1:17" s="9" customFormat="1" ht="15.75" customHeight="1" thickTop="1" x14ac:dyDescent="0.25">
      <c r="A3446" s="1" t="s">
        <v>145</v>
      </c>
      <c r="B3446" s="129" t="str">
        <f>INDEX('[1]MATERIAL-TRANSPORTE'!$A$3:$K$1016,MATCH('APUS2 (1001 - 1053)'!A3446,'[1]MATERIAL-TRANSPORTE'!$A$3:$A$1016,0),2)</f>
        <v>VOLANTE INFORMATIVO A COLORES</v>
      </c>
      <c r="C3446" s="130"/>
      <c r="D3446" s="130"/>
      <c r="E3446" s="131"/>
      <c r="F3446" s="132" t="str">
        <f>INDEX('[1]MATERIAL-TRANSPORTE'!$A$3:$K$1016,MATCH('APUS2 (1001 - 1053)'!A3446,'[1]MATERIAL-TRANSPORTE'!$A$3:$A$1016,0),6)</f>
        <v>u</v>
      </c>
      <c r="G3446" s="80">
        <v>1</v>
      </c>
      <c r="H3446" s="80">
        <f>INDEX('[1]MATERIAL-TRANSPORTE'!$A$3:$K$1016,MATCH('APUS2 (1001 - 1053)'!A3446,'[1]MATERIAL-TRANSPORTE'!$A$3:$A$1016,0),7)</f>
        <v>0.05</v>
      </c>
      <c r="I3446" s="81">
        <f>(G3446*H3446)</f>
        <v>0.05</v>
      </c>
      <c r="J3446" s="64"/>
      <c r="K3446" s="70">
        <f>((I3446*100%)/$I$3479)</f>
        <v>0.52957686808240223</v>
      </c>
      <c r="L3446" s="82" t="str">
        <f>INDEX('[1]MATERIAL-TRANSPORTE'!$A$3:$K$1016,MATCH('APUS2 (1001 - 1053)'!A3446,'[1]MATERIAL-TRANSPORTE'!$A$3:$A$1016,0),8)</f>
        <v>321910011</v>
      </c>
      <c r="M3446" s="83" t="str">
        <f>INDEX('[1]MATERIAL-TRANSPORTE'!$A$3:$K$1016,MATCH('APUS2 (1001 - 1053)'!A3446,'[1]MATERIAL-TRANSPORTE'!$A$3:$A$1016,0),9)</f>
        <v>NP</v>
      </c>
      <c r="N3446" s="84">
        <f>INDEX('[1]MATERIAL-TRANSPORTE'!$A$3:$K$1016,MATCH('APUS2 (1001 - 1053)'!A3446,'[1]MATERIAL-TRANSPORTE'!$A$3:$A$1016,0),10)</f>
        <v>0</v>
      </c>
      <c r="O3446" s="85">
        <f>INDEX('[1]MATERIAL-TRANSPORTE'!$A$3:$K$1016,MATCH('APUS2 (1001 - 1053)'!A3446,'[1]MATERIAL-TRANSPORTE'!$A$3:$A$1016,0),11)</f>
        <v>0</v>
      </c>
      <c r="P3446" s="7">
        <f t="shared" si="526"/>
        <v>3512</v>
      </c>
      <c r="Q3446" s="8">
        <f t="shared" ref="Q3446" si="531">+Q3430</f>
        <v>3479</v>
      </c>
    </row>
    <row r="3447" spans="1:17" s="9" customFormat="1" x14ac:dyDescent="0.25">
      <c r="A3447" s="1"/>
      <c r="B3447" s="129"/>
      <c r="C3447" s="130"/>
      <c r="D3447" s="130"/>
      <c r="E3447" s="131"/>
      <c r="F3447" s="132"/>
      <c r="G3447" s="80"/>
      <c r="H3447" s="80"/>
      <c r="I3447" s="81"/>
      <c r="J3447" s="64"/>
      <c r="K3447" s="87"/>
      <c r="L3447" s="82"/>
      <c r="M3447" s="83"/>
      <c r="N3447" s="84"/>
      <c r="O3447" s="85"/>
      <c r="P3447" s="7">
        <f t="shared" si="526"/>
        <v>3513</v>
      </c>
      <c r="Q3447" s="8"/>
    </row>
    <row r="3448" spans="1:17" s="9" customFormat="1" x14ac:dyDescent="0.25">
      <c r="A3448" s="1"/>
      <c r="B3448" s="129"/>
      <c r="C3448" s="130"/>
      <c r="D3448" s="130"/>
      <c r="E3448" s="131"/>
      <c r="F3448" s="132"/>
      <c r="G3448" s="80"/>
      <c r="H3448" s="80"/>
      <c r="I3448" s="81"/>
      <c r="J3448" s="64"/>
      <c r="K3448" s="87"/>
      <c r="L3448" s="82"/>
      <c r="M3448" s="83"/>
      <c r="N3448" s="84"/>
      <c r="O3448" s="85"/>
      <c r="P3448" s="7">
        <f t="shared" si="526"/>
        <v>3514</v>
      </c>
      <c r="Q3448" s="8"/>
    </row>
    <row r="3449" spans="1:17" s="9" customFormat="1" x14ac:dyDescent="0.25">
      <c r="A3449" s="1"/>
      <c r="B3449" s="129"/>
      <c r="C3449" s="130"/>
      <c r="D3449" s="130"/>
      <c r="E3449" s="131"/>
      <c r="F3449" s="132"/>
      <c r="G3449" s="80"/>
      <c r="H3449" s="80"/>
      <c r="I3449" s="81"/>
      <c r="J3449" s="64"/>
      <c r="K3449" s="87"/>
      <c r="L3449" s="82"/>
      <c r="M3449" s="83"/>
      <c r="N3449" s="84"/>
      <c r="O3449" s="85"/>
      <c r="P3449" s="7">
        <f t="shared" si="526"/>
        <v>3515</v>
      </c>
      <c r="Q3449" s="8"/>
    </row>
    <row r="3450" spans="1:17" s="9" customFormat="1" x14ac:dyDescent="0.25">
      <c r="A3450" s="1"/>
      <c r="B3450" s="129"/>
      <c r="C3450" s="130"/>
      <c r="D3450" s="130"/>
      <c r="E3450" s="131"/>
      <c r="F3450" s="132"/>
      <c r="G3450" s="80"/>
      <c r="H3450" s="80"/>
      <c r="I3450" s="81"/>
      <c r="J3450" s="64"/>
      <c r="K3450" s="87"/>
      <c r="L3450" s="82"/>
      <c r="M3450" s="83"/>
      <c r="N3450" s="84"/>
      <c r="O3450" s="85"/>
      <c r="P3450" s="7">
        <f t="shared" si="526"/>
        <v>3516</v>
      </c>
      <c r="Q3450" s="8"/>
    </row>
    <row r="3451" spans="1:17" s="9" customFormat="1" x14ac:dyDescent="0.25">
      <c r="A3451" s="1"/>
      <c r="B3451" s="129"/>
      <c r="C3451" s="130"/>
      <c r="D3451" s="130"/>
      <c r="E3451" s="131"/>
      <c r="F3451" s="132"/>
      <c r="G3451" s="80"/>
      <c r="H3451" s="80"/>
      <c r="I3451" s="81"/>
      <c r="J3451" s="64"/>
      <c r="K3451" s="87"/>
      <c r="L3451" s="82"/>
      <c r="M3451" s="83"/>
      <c r="N3451" s="84"/>
      <c r="O3451" s="85"/>
      <c r="P3451" s="7">
        <f t="shared" si="526"/>
        <v>3517</v>
      </c>
      <c r="Q3451" s="8"/>
    </row>
    <row r="3452" spans="1:17" s="9" customFormat="1" x14ac:dyDescent="0.25">
      <c r="A3452" s="1"/>
      <c r="B3452" s="129"/>
      <c r="C3452" s="130"/>
      <c r="D3452" s="130"/>
      <c r="E3452" s="131"/>
      <c r="F3452" s="132"/>
      <c r="G3452" s="80"/>
      <c r="H3452" s="80"/>
      <c r="I3452" s="81"/>
      <c r="J3452" s="64"/>
      <c r="K3452" s="87"/>
      <c r="L3452" s="82"/>
      <c r="M3452" s="83"/>
      <c r="N3452" s="84"/>
      <c r="O3452" s="85"/>
      <c r="P3452" s="7">
        <f t="shared" si="526"/>
        <v>3518</v>
      </c>
      <c r="Q3452" s="8"/>
    </row>
    <row r="3453" spans="1:17" s="9" customFormat="1" x14ac:dyDescent="0.25">
      <c r="A3453" s="1"/>
      <c r="B3453" s="129"/>
      <c r="C3453" s="130"/>
      <c r="D3453" s="130"/>
      <c r="E3453" s="131"/>
      <c r="F3453" s="132"/>
      <c r="G3453" s="80"/>
      <c r="H3453" s="80"/>
      <c r="I3453" s="81"/>
      <c r="J3453" s="64"/>
      <c r="K3453" s="87"/>
      <c r="L3453" s="82"/>
      <c r="M3453" s="83"/>
      <c r="N3453" s="84"/>
      <c r="O3453" s="85"/>
      <c r="P3453" s="7">
        <f t="shared" si="526"/>
        <v>3519</v>
      </c>
      <c r="Q3453" s="8"/>
    </row>
    <row r="3454" spans="1:17" s="9" customFormat="1" x14ac:dyDescent="0.25">
      <c r="A3454" s="1"/>
      <c r="B3454" s="129"/>
      <c r="C3454" s="130"/>
      <c r="D3454" s="130"/>
      <c r="E3454" s="131"/>
      <c r="F3454" s="132"/>
      <c r="G3454" s="80"/>
      <c r="H3454" s="80"/>
      <c r="I3454" s="81"/>
      <c r="J3454" s="64"/>
      <c r="K3454" s="87"/>
      <c r="L3454" s="82"/>
      <c r="M3454" s="83"/>
      <c r="N3454" s="84"/>
      <c r="O3454" s="85"/>
      <c r="P3454" s="7">
        <f t="shared" si="526"/>
        <v>3520</v>
      </c>
      <c r="Q3454" s="8"/>
    </row>
    <row r="3455" spans="1:17" s="9" customFormat="1" x14ac:dyDescent="0.25">
      <c r="A3455" s="1"/>
      <c r="B3455" s="129"/>
      <c r="C3455" s="130"/>
      <c r="D3455" s="130"/>
      <c r="E3455" s="131"/>
      <c r="F3455" s="132"/>
      <c r="G3455" s="80"/>
      <c r="H3455" s="80"/>
      <c r="I3455" s="81"/>
      <c r="J3455" s="64"/>
      <c r="K3455" s="87"/>
      <c r="L3455" s="82"/>
      <c r="M3455" s="83"/>
      <c r="N3455" s="84"/>
      <c r="O3455" s="85"/>
      <c r="P3455" s="7">
        <f t="shared" si="526"/>
        <v>3521</v>
      </c>
      <c r="Q3455" s="8"/>
    </row>
    <row r="3456" spans="1:17" s="9" customFormat="1" x14ac:dyDescent="0.25">
      <c r="A3456" s="1"/>
      <c r="B3456" s="129"/>
      <c r="C3456" s="130"/>
      <c r="D3456" s="130"/>
      <c r="E3456" s="131"/>
      <c r="F3456" s="132"/>
      <c r="G3456" s="80"/>
      <c r="H3456" s="80"/>
      <c r="I3456" s="81"/>
      <c r="J3456" s="64"/>
      <c r="K3456" s="87"/>
      <c r="L3456" s="82"/>
      <c r="M3456" s="83"/>
      <c r="N3456" s="84"/>
      <c r="O3456" s="85"/>
      <c r="P3456" s="7">
        <f t="shared" si="526"/>
        <v>3522</v>
      </c>
      <c r="Q3456" s="8"/>
    </row>
    <row r="3457" spans="1:17" s="9" customFormat="1" x14ac:dyDescent="0.25">
      <c r="A3457" s="1"/>
      <c r="B3457" s="129"/>
      <c r="C3457" s="130"/>
      <c r="D3457" s="130"/>
      <c r="E3457" s="131"/>
      <c r="F3457" s="132"/>
      <c r="G3457" s="80"/>
      <c r="H3457" s="80"/>
      <c r="I3457" s="81"/>
      <c r="J3457" s="64"/>
      <c r="K3457" s="87"/>
      <c r="L3457" s="82"/>
      <c r="M3457" s="83"/>
      <c r="N3457" s="84"/>
      <c r="O3457" s="85"/>
      <c r="P3457" s="7">
        <f t="shared" si="526"/>
        <v>3523</v>
      </c>
      <c r="Q3457" s="8"/>
    </row>
    <row r="3458" spans="1:17" s="9" customFormat="1" x14ac:dyDescent="0.25">
      <c r="A3458" s="1"/>
      <c r="B3458" s="129"/>
      <c r="C3458" s="130"/>
      <c r="D3458" s="130"/>
      <c r="E3458" s="131"/>
      <c r="F3458" s="132"/>
      <c r="G3458" s="80"/>
      <c r="H3458" s="80"/>
      <c r="I3458" s="81"/>
      <c r="J3458" s="64"/>
      <c r="K3458" s="87"/>
      <c r="L3458" s="82"/>
      <c r="M3458" s="83"/>
      <c r="N3458" s="84"/>
      <c r="O3458" s="85"/>
      <c r="P3458" s="7">
        <f t="shared" si="526"/>
        <v>3524</v>
      </c>
      <c r="Q3458" s="8"/>
    </row>
    <row r="3459" spans="1:17" s="9" customFormat="1" x14ac:dyDescent="0.25">
      <c r="A3459" s="1"/>
      <c r="B3459" s="129"/>
      <c r="C3459" s="130"/>
      <c r="D3459" s="130"/>
      <c r="E3459" s="131"/>
      <c r="F3459" s="132"/>
      <c r="G3459" s="80"/>
      <c r="H3459" s="80"/>
      <c r="I3459" s="81"/>
      <c r="J3459" s="64"/>
      <c r="K3459" s="87"/>
      <c r="L3459" s="82"/>
      <c r="M3459" s="83"/>
      <c r="N3459" s="84"/>
      <c r="O3459" s="85"/>
      <c r="P3459" s="7">
        <f t="shared" si="526"/>
        <v>3525</v>
      </c>
      <c r="Q3459" s="8"/>
    </row>
    <row r="3460" spans="1:17" s="9" customFormat="1" x14ac:dyDescent="0.25">
      <c r="A3460" s="1"/>
      <c r="B3460" s="129"/>
      <c r="C3460" s="130"/>
      <c r="D3460" s="130"/>
      <c r="E3460" s="131"/>
      <c r="F3460" s="132"/>
      <c r="G3460" s="80"/>
      <c r="H3460" s="80"/>
      <c r="I3460" s="81"/>
      <c r="J3460" s="64"/>
      <c r="K3460" s="87"/>
      <c r="L3460" s="82"/>
      <c r="M3460" s="83"/>
      <c r="N3460" s="84"/>
      <c r="O3460" s="85"/>
      <c r="P3460" s="7">
        <f t="shared" si="526"/>
        <v>3526</v>
      </c>
      <c r="Q3460" s="8"/>
    </row>
    <row r="3461" spans="1:17" s="9" customFormat="1" x14ac:dyDescent="0.25">
      <c r="A3461" s="1"/>
      <c r="B3461" s="129"/>
      <c r="C3461" s="130"/>
      <c r="D3461" s="130"/>
      <c r="E3461" s="131"/>
      <c r="F3461" s="132"/>
      <c r="G3461" s="80"/>
      <c r="H3461" s="80"/>
      <c r="I3461" s="81"/>
      <c r="J3461" s="64"/>
      <c r="K3461" s="87"/>
      <c r="L3461" s="82"/>
      <c r="M3461" s="83"/>
      <c r="N3461" s="84"/>
      <c r="O3461" s="85"/>
      <c r="P3461" s="7">
        <f t="shared" si="526"/>
        <v>3527</v>
      </c>
      <c r="Q3461" s="8"/>
    </row>
    <row r="3462" spans="1:17" s="9" customFormat="1" x14ac:dyDescent="0.25">
      <c r="A3462" s="1"/>
      <c r="B3462" s="129"/>
      <c r="C3462" s="130"/>
      <c r="D3462" s="130"/>
      <c r="E3462" s="131"/>
      <c r="F3462" s="132"/>
      <c r="G3462" s="80"/>
      <c r="H3462" s="80"/>
      <c r="I3462" s="81"/>
      <c r="J3462" s="64"/>
      <c r="K3462" s="87"/>
      <c r="L3462" s="82"/>
      <c r="M3462" s="83"/>
      <c r="N3462" s="84"/>
      <c r="O3462" s="85"/>
      <c r="P3462" s="7">
        <f t="shared" si="526"/>
        <v>3528</v>
      </c>
      <c r="Q3462" s="8"/>
    </row>
    <row r="3463" spans="1:17" s="9" customFormat="1" x14ac:dyDescent="0.25">
      <c r="A3463" s="1"/>
      <c r="B3463" s="129" t="s">
        <v>26</v>
      </c>
      <c r="C3463" s="130"/>
      <c r="D3463" s="130"/>
      <c r="E3463" s="131"/>
      <c r="F3463" s="132" t="s">
        <v>26</v>
      </c>
      <c r="G3463" s="80" t="s">
        <v>26</v>
      </c>
      <c r="H3463" s="80" t="s">
        <v>26</v>
      </c>
      <c r="I3463" s="81" t="s">
        <v>26</v>
      </c>
      <c r="J3463" s="64"/>
      <c r="K3463" s="87" t="s">
        <v>26</v>
      </c>
      <c r="L3463" s="82" t="s">
        <v>26</v>
      </c>
      <c r="M3463" s="83" t="s">
        <v>26</v>
      </c>
      <c r="N3463" s="84" t="s">
        <v>26</v>
      </c>
      <c r="O3463" s="85" t="s">
        <v>26</v>
      </c>
      <c r="P3463" s="7">
        <f t="shared" si="526"/>
        <v>3529</v>
      </c>
      <c r="Q3463" s="8"/>
    </row>
    <row r="3464" spans="1:17" s="9" customFormat="1" x14ac:dyDescent="0.25">
      <c r="A3464" s="1"/>
      <c r="B3464" s="129" t="s">
        <v>26</v>
      </c>
      <c r="C3464" s="130"/>
      <c r="D3464" s="130"/>
      <c r="E3464" s="131"/>
      <c r="F3464" s="132" t="s">
        <v>26</v>
      </c>
      <c r="G3464" s="80" t="s">
        <v>26</v>
      </c>
      <c r="H3464" s="80" t="s">
        <v>26</v>
      </c>
      <c r="I3464" s="81" t="s">
        <v>26</v>
      </c>
      <c r="J3464" s="64"/>
      <c r="K3464" s="87" t="s">
        <v>26</v>
      </c>
      <c r="L3464" s="82" t="s">
        <v>26</v>
      </c>
      <c r="M3464" s="83" t="s">
        <v>26</v>
      </c>
      <c r="N3464" s="84" t="s">
        <v>26</v>
      </c>
      <c r="O3464" s="85" t="s">
        <v>26</v>
      </c>
      <c r="P3464" s="7">
        <f t="shared" si="526"/>
        <v>3530</v>
      </c>
      <c r="Q3464" s="8"/>
    </row>
    <row r="3465" spans="1:17" s="9" customFormat="1" x14ac:dyDescent="0.25">
      <c r="A3465" s="1"/>
      <c r="B3465" s="129" t="s">
        <v>26</v>
      </c>
      <c r="C3465" s="130"/>
      <c r="D3465" s="130"/>
      <c r="E3465" s="131"/>
      <c r="F3465" s="132" t="s">
        <v>26</v>
      </c>
      <c r="G3465" s="80" t="s">
        <v>26</v>
      </c>
      <c r="H3465" s="80" t="s">
        <v>26</v>
      </c>
      <c r="I3465" s="81" t="s">
        <v>26</v>
      </c>
      <c r="J3465" s="64"/>
      <c r="K3465" s="87" t="s">
        <v>26</v>
      </c>
      <c r="L3465" s="82" t="s">
        <v>26</v>
      </c>
      <c r="M3465" s="83" t="s">
        <v>26</v>
      </c>
      <c r="N3465" s="84" t="s">
        <v>26</v>
      </c>
      <c r="O3465" s="85" t="s">
        <v>26</v>
      </c>
      <c r="P3465" s="7">
        <f t="shared" si="526"/>
        <v>3531</v>
      </c>
      <c r="Q3465" s="8"/>
    </row>
    <row r="3466" spans="1:17" s="9" customFormat="1" x14ac:dyDescent="0.25">
      <c r="A3466" s="1"/>
      <c r="B3466" s="129" t="s">
        <v>26</v>
      </c>
      <c r="C3466" s="130"/>
      <c r="D3466" s="130"/>
      <c r="E3466" s="131"/>
      <c r="F3466" s="132" t="s">
        <v>26</v>
      </c>
      <c r="G3466" s="80" t="s">
        <v>26</v>
      </c>
      <c r="H3466" s="80" t="s">
        <v>26</v>
      </c>
      <c r="I3466" s="81" t="s">
        <v>26</v>
      </c>
      <c r="J3466" s="64"/>
      <c r="K3466" s="87" t="s">
        <v>26</v>
      </c>
      <c r="L3466" s="82" t="s">
        <v>26</v>
      </c>
      <c r="M3466" s="83" t="s">
        <v>26</v>
      </c>
      <c r="N3466" s="84" t="s">
        <v>26</v>
      </c>
      <c r="O3466" s="85" t="s">
        <v>26</v>
      </c>
      <c r="P3466" s="7">
        <f t="shared" si="526"/>
        <v>3532</v>
      </c>
      <c r="Q3466" s="8"/>
    </row>
    <row r="3467" spans="1:17" s="9" customFormat="1" x14ac:dyDescent="0.25">
      <c r="A3467" s="1"/>
      <c r="B3467" s="129" t="s">
        <v>26</v>
      </c>
      <c r="C3467" s="130"/>
      <c r="D3467" s="130"/>
      <c r="E3467" s="131"/>
      <c r="F3467" s="132" t="s">
        <v>26</v>
      </c>
      <c r="G3467" s="80" t="s">
        <v>26</v>
      </c>
      <c r="H3467" s="80" t="s">
        <v>26</v>
      </c>
      <c r="I3467" s="81" t="s">
        <v>26</v>
      </c>
      <c r="J3467" s="64"/>
      <c r="K3467" s="87" t="s">
        <v>26</v>
      </c>
      <c r="L3467" s="82" t="s">
        <v>26</v>
      </c>
      <c r="M3467" s="83" t="s">
        <v>26</v>
      </c>
      <c r="N3467" s="84" t="s">
        <v>26</v>
      </c>
      <c r="O3467" s="85" t="s">
        <v>26</v>
      </c>
      <c r="P3467" s="7">
        <f t="shared" si="526"/>
        <v>3533</v>
      </c>
      <c r="Q3467" s="8"/>
    </row>
    <row r="3468" spans="1:17" s="9" customFormat="1" x14ac:dyDescent="0.25">
      <c r="A3468" s="1"/>
      <c r="B3468" s="129" t="s">
        <v>26</v>
      </c>
      <c r="C3468" s="130"/>
      <c r="D3468" s="130"/>
      <c r="E3468" s="131"/>
      <c r="F3468" s="132" t="s">
        <v>26</v>
      </c>
      <c r="G3468" s="80" t="s">
        <v>26</v>
      </c>
      <c r="H3468" s="80" t="s">
        <v>26</v>
      </c>
      <c r="I3468" s="81" t="s">
        <v>26</v>
      </c>
      <c r="J3468" s="64"/>
      <c r="K3468" s="87" t="s">
        <v>26</v>
      </c>
      <c r="L3468" s="82" t="s">
        <v>26</v>
      </c>
      <c r="M3468" s="83" t="s">
        <v>26</v>
      </c>
      <c r="N3468" s="84" t="s">
        <v>26</v>
      </c>
      <c r="O3468" s="85" t="s">
        <v>26</v>
      </c>
      <c r="P3468" s="7">
        <f t="shared" si="526"/>
        <v>3534</v>
      </c>
      <c r="Q3468" s="8"/>
    </row>
    <row r="3469" spans="1:17" s="9" customFormat="1" x14ac:dyDescent="0.25">
      <c r="A3469" s="1"/>
      <c r="B3469" s="129" t="s">
        <v>26</v>
      </c>
      <c r="C3469" s="130"/>
      <c r="D3469" s="130"/>
      <c r="E3469" s="131"/>
      <c r="F3469" s="132" t="s">
        <v>26</v>
      </c>
      <c r="G3469" s="80" t="s">
        <v>26</v>
      </c>
      <c r="H3469" s="80" t="s">
        <v>26</v>
      </c>
      <c r="I3469" s="81" t="s">
        <v>26</v>
      </c>
      <c r="J3469" s="64"/>
      <c r="K3469" s="87" t="s">
        <v>26</v>
      </c>
      <c r="L3469" s="82" t="s">
        <v>26</v>
      </c>
      <c r="M3469" s="83" t="s">
        <v>26</v>
      </c>
      <c r="N3469" s="84" t="s">
        <v>26</v>
      </c>
      <c r="O3469" s="85" t="s">
        <v>26</v>
      </c>
      <c r="P3469" s="7">
        <f t="shared" si="526"/>
        <v>3535</v>
      </c>
      <c r="Q3469" s="8"/>
    </row>
    <row r="3470" spans="1:17" s="9" customFormat="1" x14ac:dyDescent="0.25">
      <c r="A3470" s="1"/>
      <c r="B3470" s="129" t="s">
        <v>26</v>
      </c>
      <c r="C3470" s="130"/>
      <c r="D3470" s="130"/>
      <c r="E3470" s="131"/>
      <c r="F3470" s="132" t="s">
        <v>26</v>
      </c>
      <c r="G3470" s="80" t="s">
        <v>26</v>
      </c>
      <c r="H3470" s="80" t="s">
        <v>26</v>
      </c>
      <c r="I3470" s="81" t="s">
        <v>26</v>
      </c>
      <c r="J3470" s="64"/>
      <c r="K3470" s="87" t="s">
        <v>26</v>
      </c>
      <c r="L3470" s="82" t="s">
        <v>26</v>
      </c>
      <c r="M3470" s="83" t="s">
        <v>26</v>
      </c>
      <c r="N3470" s="84" t="s">
        <v>26</v>
      </c>
      <c r="O3470" s="85" t="s">
        <v>26</v>
      </c>
      <c r="P3470" s="7">
        <f t="shared" si="526"/>
        <v>3536</v>
      </c>
      <c r="Q3470" s="8"/>
    </row>
    <row r="3471" spans="1:17" s="9" customFormat="1" ht="15.75" thickBot="1" x14ac:dyDescent="0.3">
      <c r="A3471" s="1"/>
      <c r="B3471" s="122" t="s">
        <v>26</v>
      </c>
      <c r="C3471" s="123"/>
      <c r="D3471" s="123"/>
      <c r="E3471" s="124"/>
      <c r="F3471" s="133" t="s">
        <v>26</v>
      </c>
      <c r="G3471" s="94" t="s">
        <v>26</v>
      </c>
      <c r="H3471" s="94" t="s">
        <v>26</v>
      </c>
      <c r="I3471" s="95" t="s">
        <v>26</v>
      </c>
      <c r="J3471" s="64"/>
      <c r="K3471" s="96" t="s">
        <v>26</v>
      </c>
      <c r="L3471" s="97" t="s">
        <v>26</v>
      </c>
      <c r="M3471" s="98" t="s">
        <v>26</v>
      </c>
      <c r="N3471" s="99" t="s">
        <v>26</v>
      </c>
      <c r="O3471" s="100" t="s">
        <v>26</v>
      </c>
      <c r="P3471" s="7">
        <f t="shared" si="526"/>
        <v>3537</v>
      </c>
      <c r="Q3471" s="8"/>
    </row>
    <row r="3472" spans="1:17" s="9" customFormat="1" ht="16.5" thickTop="1" thickBot="1" x14ac:dyDescent="0.3">
      <c r="A3472" s="1"/>
      <c r="B3472" s="101"/>
      <c r="C3472" s="101"/>
      <c r="D3472" s="101"/>
      <c r="E3472" s="101"/>
      <c r="F3472" s="101"/>
      <c r="G3472" s="101"/>
      <c r="H3472" s="128" t="s">
        <v>50</v>
      </c>
      <c r="I3472" s="103">
        <f>SUM(I3446:I3471)</f>
        <v>0.05</v>
      </c>
      <c r="J3472" s="104"/>
      <c r="K3472" s="105">
        <f>SUM(K3446:K3471)</f>
        <v>0.52957686808240223</v>
      </c>
      <c r="L3472" s="106"/>
      <c r="M3472" s="107"/>
      <c r="N3472" s="108"/>
      <c r="O3472" s="105">
        <f>SUM(O3446:O3471)</f>
        <v>0</v>
      </c>
      <c r="P3472" s="7">
        <f t="shared" si="526"/>
        <v>3538</v>
      </c>
      <c r="Q3472" s="8"/>
    </row>
    <row r="3473" spans="1:17" s="9" customFormat="1" ht="16.5" customHeight="1" thickTop="1" thickBot="1" x14ac:dyDescent="0.3">
      <c r="A3473" s="1"/>
      <c r="B3473" s="58" t="s">
        <v>51</v>
      </c>
      <c r="C3473" s="109"/>
      <c r="D3473" s="109"/>
      <c r="E3473" s="109"/>
      <c r="F3473" s="109"/>
      <c r="G3473" s="109"/>
      <c r="H3473" s="110"/>
      <c r="I3473" s="111"/>
      <c r="J3473" s="60"/>
      <c r="K3473" s="134" t="s">
        <v>14</v>
      </c>
      <c r="L3473" s="61" t="s">
        <v>15</v>
      </c>
      <c r="M3473" s="61" t="s">
        <v>16</v>
      </c>
      <c r="N3473" s="61" t="s">
        <v>17</v>
      </c>
      <c r="O3473" s="61" t="s">
        <v>18</v>
      </c>
      <c r="P3473" s="7">
        <f t="shared" si="526"/>
        <v>3539</v>
      </c>
      <c r="Q3473" s="8"/>
    </row>
    <row r="3474" spans="1:17" s="9" customFormat="1" ht="22.5" customHeight="1" thickTop="1" thickBot="1" x14ac:dyDescent="0.3">
      <c r="A3474" s="1"/>
      <c r="B3474" s="112" t="s">
        <v>52</v>
      </c>
      <c r="C3474" s="113"/>
      <c r="D3474" s="113"/>
      <c r="E3474" s="114"/>
      <c r="F3474" s="115" t="s">
        <v>42</v>
      </c>
      <c r="G3474" s="63" t="s">
        <v>20</v>
      </c>
      <c r="H3474" s="63" t="s">
        <v>34</v>
      </c>
      <c r="I3474" s="63" t="s">
        <v>34</v>
      </c>
      <c r="J3474" s="28"/>
      <c r="K3474" s="135"/>
      <c r="L3474" s="61"/>
      <c r="M3474" s="61"/>
      <c r="N3474" s="61"/>
      <c r="O3474" s="61"/>
      <c r="P3474" s="7">
        <f t="shared" si="526"/>
        <v>3540</v>
      </c>
      <c r="Q3474" s="8"/>
    </row>
    <row r="3475" spans="1:17" s="9" customFormat="1" ht="15.75" thickTop="1" x14ac:dyDescent="0.25">
      <c r="A3475" s="1"/>
      <c r="B3475" s="136"/>
      <c r="C3475" s="137"/>
      <c r="D3475" s="137"/>
      <c r="E3475" s="138"/>
      <c r="F3475" s="139"/>
      <c r="G3475" s="69"/>
      <c r="H3475" s="69"/>
      <c r="I3475" s="81"/>
      <c r="J3475" s="64"/>
      <c r="K3475" s="70"/>
      <c r="L3475" s="117"/>
      <c r="M3475" s="118"/>
      <c r="N3475" s="119"/>
      <c r="O3475" s="120"/>
      <c r="P3475" s="7">
        <f t="shared" si="526"/>
        <v>3541</v>
      </c>
      <c r="Q3475" s="8">
        <f t="shared" ref="Q3475" si="532">+Q3446</f>
        <v>3479</v>
      </c>
    </row>
    <row r="3476" spans="1:17" s="9" customFormat="1" ht="15.75" thickBot="1" x14ac:dyDescent="0.3">
      <c r="A3476" s="1"/>
      <c r="B3476" s="140" t="s">
        <v>26</v>
      </c>
      <c r="C3476" s="141"/>
      <c r="D3476" s="141"/>
      <c r="E3476" s="142"/>
      <c r="F3476" s="143">
        <v>0</v>
      </c>
      <c r="G3476" s="144" t="s">
        <v>26</v>
      </c>
      <c r="H3476" s="143">
        <v>0</v>
      </c>
      <c r="I3476" s="143">
        <v>0</v>
      </c>
      <c r="J3476" s="64"/>
      <c r="K3476" s="145" t="s">
        <v>26</v>
      </c>
      <c r="L3476" s="146" t="s">
        <v>26</v>
      </c>
      <c r="M3476" s="147" t="s">
        <v>26</v>
      </c>
      <c r="N3476" s="143">
        <v>0</v>
      </c>
      <c r="O3476" s="143">
        <v>0</v>
      </c>
      <c r="P3476" s="7">
        <f t="shared" si="526"/>
        <v>3542</v>
      </c>
      <c r="Q3476" s="8"/>
    </row>
    <row r="3477" spans="1:17" s="9" customFormat="1" ht="16.5" thickTop="1" thickBot="1" x14ac:dyDescent="0.3">
      <c r="A3477" s="1"/>
      <c r="B3477" s="101"/>
      <c r="C3477" s="101"/>
      <c r="D3477" s="101"/>
      <c r="E3477" s="101"/>
      <c r="F3477" s="101"/>
      <c r="G3477" s="101"/>
      <c r="H3477" s="128" t="s">
        <v>53</v>
      </c>
      <c r="I3477" s="103">
        <f>SUM(I3475:I3476)</f>
        <v>0</v>
      </c>
      <c r="J3477" s="28"/>
      <c r="K3477" s="148">
        <f>SUM(K3475:K3476)</f>
        <v>0</v>
      </c>
      <c r="L3477" s="149"/>
      <c r="M3477" s="150"/>
      <c r="N3477" s="151"/>
      <c r="O3477" s="148">
        <f>SUM(O3475:O3476)</f>
        <v>0</v>
      </c>
      <c r="P3477" s="7">
        <f t="shared" si="526"/>
        <v>3543</v>
      </c>
      <c r="Q3477" s="8"/>
    </row>
    <row r="3478" spans="1:17" s="9" customFormat="1" ht="16.5" thickTop="1" thickBot="1" x14ac:dyDescent="0.3">
      <c r="A3478" s="1"/>
      <c r="B3478" s="28"/>
      <c r="C3478" s="28"/>
      <c r="D3478" s="28"/>
      <c r="E3478" s="152"/>
      <c r="F3478" s="152"/>
      <c r="G3478" s="152"/>
      <c r="H3478" s="153"/>
      <c r="I3478" s="154"/>
      <c r="J3478" s="28"/>
      <c r="K3478" s="155"/>
      <c r="L3478" s="156"/>
      <c r="M3478" s="156"/>
      <c r="N3478" s="156"/>
      <c r="O3478" s="157"/>
      <c r="P3478" s="7">
        <f t="shared" ref="P3478:P3541" si="533">+P3477+1</f>
        <v>3544</v>
      </c>
      <c r="Q3478" s="8"/>
    </row>
    <row r="3479" spans="1:17" s="9" customFormat="1" ht="16.5" customHeight="1" thickTop="1" thickBot="1" x14ac:dyDescent="0.3">
      <c r="A3479" s="1"/>
      <c r="B3479" s="28"/>
      <c r="C3479" s="28"/>
      <c r="D3479" s="158"/>
      <c r="E3479" s="159" t="s">
        <v>54</v>
      </c>
      <c r="F3479" s="159"/>
      <c r="G3479" s="159"/>
      <c r="H3479" s="159"/>
      <c r="I3479" s="160">
        <f>I3427+I3443+I3472+I3477</f>
        <v>9.4414999999999999E-2</v>
      </c>
      <c r="J3479" s="28"/>
      <c r="K3479" s="161"/>
      <c r="L3479" s="162"/>
      <c r="M3479" s="162"/>
      <c r="N3479" s="162"/>
      <c r="O3479" s="163"/>
      <c r="P3479" s="7">
        <f t="shared" si="533"/>
        <v>3545</v>
      </c>
      <c r="Q3479" s="8"/>
    </row>
    <row r="3480" spans="1:17" s="9" customFormat="1" ht="16.5" thickTop="1" thickBot="1" x14ac:dyDescent="0.3">
      <c r="A3480" s="1"/>
      <c r="B3480" s="28"/>
      <c r="C3480" s="28"/>
      <c r="D3480" s="158"/>
      <c r="E3480" s="164" t="s">
        <v>55</v>
      </c>
      <c r="F3480" s="164"/>
      <c r="G3480" s="164"/>
      <c r="H3480" s="165">
        <v>0.2</v>
      </c>
      <c r="I3480" s="166">
        <f>(I3479*H3480)</f>
        <v>1.8883E-2</v>
      </c>
      <c r="J3480" s="28"/>
      <c r="K3480" s="167"/>
      <c r="L3480" s="168"/>
      <c r="M3480" s="168"/>
      <c r="N3480" s="168"/>
      <c r="O3480" s="169"/>
      <c r="P3480" s="7">
        <f t="shared" si="533"/>
        <v>3546</v>
      </c>
      <c r="Q3480" s="8"/>
    </row>
    <row r="3481" spans="1:17" s="9" customFormat="1" ht="16.5" thickTop="1" thickBot="1" x14ac:dyDescent="0.3">
      <c r="A3481" s="1"/>
      <c r="B3481" s="28"/>
      <c r="C3481" s="28"/>
      <c r="D3481" s="158"/>
      <c r="E3481" s="170" t="s">
        <v>56</v>
      </c>
      <c r="F3481" s="170"/>
      <c r="G3481" s="170"/>
      <c r="H3481" s="171">
        <v>0</v>
      </c>
      <c r="I3481" s="166">
        <v>0</v>
      </c>
      <c r="J3481" s="28"/>
      <c r="K3481" s="172">
        <f>+K3427+K3443+K3472+K3477</f>
        <v>1</v>
      </c>
      <c r="L3481" s="173"/>
      <c r="M3481" s="174"/>
      <c r="N3481" s="175"/>
      <c r="O3481" s="172">
        <f>+O3427+O3443+O3472+O3477</f>
        <v>0</v>
      </c>
      <c r="P3481" s="7">
        <f t="shared" si="533"/>
        <v>3547</v>
      </c>
      <c r="Q3481" s="8"/>
    </row>
    <row r="3482" spans="1:17" s="9" customFormat="1" ht="16.5" thickTop="1" thickBot="1" x14ac:dyDescent="0.3">
      <c r="A3482" s="1"/>
      <c r="B3482" s="28" t="s">
        <v>27</v>
      </c>
      <c r="C3482" s="28"/>
      <c r="D3482" s="158"/>
      <c r="E3482" s="170" t="s">
        <v>57</v>
      </c>
      <c r="F3482" s="170"/>
      <c r="G3482" s="170"/>
      <c r="H3482" s="170"/>
      <c r="I3482" s="166">
        <f>+I3479+I3480</f>
        <v>0.113298</v>
      </c>
      <c r="J3482" s="28"/>
      <c r="K3482" s="176" t="s">
        <v>58</v>
      </c>
      <c r="L3482" s="177"/>
      <c r="M3482" s="178"/>
      <c r="N3482" s="179"/>
      <c r="O3482" s="176" t="s">
        <v>59</v>
      </c>
      <c r="P3482" s="7">
        <f t="shared" si="533"/>
        <v>3548</v>
      </c>
      <c r="Q3482" s="8"/>
    </row>
    <row r="3483" spans="1:17" s="9" customFormat="1" ht="16.5" thickTop="1" thickBot="1" x14ac:dyDescent="0.3">
      <c r="A3483" s="1"/>
      <c r="B3483" s="28" t="s">
        <v>27</v>
      </c>
      <c r="C3483" s="28"/>
      <c r="D3483" s="158"/>
      <c r="E3483" s="180" t="s">
        <v>60</v>
      </c>
      <c r="F3483" s="181"/>
      <c r="G3483" s="181"/>
      <c r="H3483" s="182"/>
      <c r="I3483" s="183">
        <f>ROUND(I3482,2)</f>
        <v>0.11</v>
      </c>
      <c r="J3483" s="152"/>
      <c r="K3483" s="184"/>
      <c r="L3483" s="185"/>
      <c r="M3483" s="184"/>
      <c r="N3483" s="185"/>
      <c r="O3483" s="185"/>
      <c r="P3483" s="7">
        <f t="shared" si="533"/>
        <v>3549</v>
      </c>
      <c r="Q3483" s="8"/>
    </row>
    <row r="3484" spans="1:17" s="9" customFormat="1" ht="15.75" thickTop="1" x14ac:dyDescent="0.25">
      <c r="A3484" s="1"/>
      <c r="B3484" s="5"/>
      <c r="C3484" s="5"/>
      <c r="D3484" s="28"/>
      <c r="E3484" s="101"/>
      <c r="F3484" s="101"/>
      <c r="G3484" s="101"/>
      <c r="H3484" s="186"/>
      <c r="I3484" s="101"/>
      <c r="J3484" s="28"/>
      <c r="K3484" s="14"/>
      <c r="L3484" s="15"/>
      <c r="M3484" s="14"/>
      <c r="N3484" s="15"/>
      <c r="O3484" s="15"/>
      <c r="P3484" s="7">
        <f t="shared" si="533"/>
        <v>3550</v>
      </c>
      <c r="Q3484" s="8"/>
    </row>
    <row r="3485" spans="1:17" s="9" customFormat="1" x14ac:dyDescent="0.25">
      <c r="A3485" s="1"/>
      <c r="B3485" s="5"/>
      <c r="C3485" s="5"/>
      <c r="D3485" s="28"/>
      <c r="E3485" s="101"/>
      <c r="F3485" s="101"/>
      <c r="G3485" s="101"/>
      <c r="H3485" s="186"/>
      <c r="I3485" s="101"/>
      <c r="J3485" s="28"/>
      <c r="K3485" s="14"/>
      <c r="L3485" s="15"/>
      <c r="M3485" s="14"/>
      <c r="N3485" s="15"/>
      <c r="O3485" s="15"/>
      <c r="P3485" s="7">
        <f t="shared" si="533"/>
        <v>3551</v>
      </c>
      <c r="Q3485" s="8"/>
    </row>
    <row r="3486" spans="1:17" s="9" customFormat="1" ht="15.75" thickBot="1" x14ac:dyDescent="0.3">
      <c r="A3486" s="1"/>
      <c r="B3486" s="2"/>
      <c r="C3486" s="2"/>
      <c r="D3486" s="2"/>
      <c r="E3486" s="2"/>
      <c r="F3486" s="2"/>
      <c r="G3486" s="2"/>
      <c r="H3486" s="3"/>
      <c r="I3486" s="4"/>
      <c r="J3486" s="5"/>
      <c r="K3486" s="6"/>
      <c r="L3486" s="6"/>
      <c r="M3486" s="6"/>
      <c r="N3486" s="6"/>
      <c r="O3486" s="6"/>
      <c r="P3486" s="7"/>
      <c r="Q3486" s="8"/>
    </row>
    <row r="3487" spans="1:17" s="9" customFormat="1" ht="16.5" thickTop="1" thickBot="1" x14ac:dyDescent="0.3">
      <c r="A3487" s="1"/>
      <c r="B3487" s="10" t="s">
        <v>0</v>
      </c>
      <c r="C3487" s="11" t="str">
        <f>'[1]PRESUPUESTO REFERENCIAL'!$B$6</f>
        <v>CONSTRUCCIÓN DEL MALECÓN EN LA PARROQUIA URBANA SATÉLITE LA AURORA</v>
      </c>
      <c r="D3487" s="12"/>
      <c r="E3487" s="12"/>
      <c r="F3487" s="12"/>
      <c r="G3487" s="12"/>
      <c r="H3487" s="12"/>
      <c r="I3487" s="13"/>
      <c r="J3487" s="5"/>
      <c r="K3487" s="14"/>
      <c r="L3487" s="14"/>
      <c r="M3487" s="14"/>
      <c r="N3487" s="14"/>
      <c r="O3487" s="15"/>
      <c r="P3487" s="7"/>
      <c r="Q3487" s="8"/>
    </row>
    <row r="3488" spans="1:17" s="9" customFormat="1" ht="15.75" thickTop="1" x14ac:dyDescent="0.25">
      <c r="A3488" s="1"/>
      <c r="B3488" s="16" t="s">
        <v>1</v>
      </c>
      <c r="C3488" s="17"/>
      <c r="D3488" s="17"/>
      <c r="E3488" s="17"/>
      <c r="F3488" s="17"/>
      <c r="G3488" s="17"/>
      <c r="H3488" s="17"/>
      <c r="I3488" s="18"/>
      <c r="J3488" s="5"/>
      <c r="K3488" s="14"/>
      <c r="L3488" s="14"/>
      <c r="M3488" s="14"/>
      <c r="N3488" s="14"/>
      <c r="O3488" s="15"/>
      <c r="P3488" s="7"/>
      <c r="Q3488" s="8"/>
    </row>
    <row r="3489" spans="1:17" s="9" customFormat="1" x14ac:dyDescent="0.25">
      <c r="A3489" s="1"/>
      <c r="B3489" s="5"/>
      <c r="C3489" s="5"/>
      <c r="D3489" s="5"/>
      <c r="E3489" s="5"/>
      <c r="F3489" s="5"/>
      <c r="G3489" s="19"/>
      <c r="H3489" s="19"/>
      <c r="I3489" s="19"/>
      <c r="J3489" s="5"/>
      <c r="K3489" s="14"/>
      <c r="L3489" s="14"/>
      <c r="M3489" s="14"/>
      <c r="N3489" s="14"/>
      <c r="O3489" s="15"/>
      <c r="P3489" s="7"/>
      <c r="Q3489" s="8"/>
    </row>
    <row r="3490" spans="1:17" s="9" customFormat="1" x14ac:dyDescent="0.25">
      <c r="A3490" s="1"/>
      <c r="B3490" s="5"/>
      <c r="C3490" s="20" t="s">
        <v>2</v>
      </c>
      <c r="D3490" s="21" t="s">
        <v>3</v>
      </c>
      <c r="E3490" s="22"/>
      <c r="F3490" s="22"/>
      <c r="G3490" s="19"/>
      <c r="H3490" s="19"/>
      <c r="I3490" s="19"/>
      <c r="J3490" s="5"/>
      <c r="K3490" s="14"/>
      <c r="L3490" s="14"/>
      <c r="M3490" s="14"/>
      <c r="N3490" s="14"/>
      <c r="O3490" s="15"/>
      <c r="P3490" s="7"/>
      <c r="Q3490" s="8"/>
    </row>
    <row r="3491" spans="1:17" s="9" customFormat="1" x14ac:dyDescent="0.25">
      <c r="A3491" s="1"/>
      <c r="B3491" s="5"/>
      <c r="C3491" s="20" t="s">
        <v>4</v>
      </c>
      <c r="D3491" s="21" t="s">
        <v>5</v>
      </c>
      <c r="E3491" s="5"/>
      <c r="F3491" s="5"/>
      <c r="G3491" s="19"/>
      <c r="H3491" s="19"/>
      <c r="I3491" s="19"/>
      <c r="J3491" s="5"/>
      <c r="K3491" s="14"/>
      <c r="L3491" s="14"/>
      <c r="M3491" s="14"/>
      <c r="N3491" s="14"/>
      <c r="O3491" s="15"/>
      <c r="P3491" s="7"/>
      <c r="Q3491" s="8"/>
    </row>
    <row r="3492" spans="1:17" s="9" customFormat="1" x14ac:dyDescent="0.25">
      <c r="A3492" s="1"/>
      <c r="B3492" s="23"/>
      <c r="C3492" s="2"/>
      <c r="D3492" s="24"/>
      <c r="E3492" s="2"/>
      <c r="F3492" s="2"/>
      <c r="G3492" s="19"/>
      <c r="H3492" s="19"/>
      <c r="I3492" s="19"/>
      <c r="J3492" s="5"/>
      <c r="K3492" s="14"/>
      <c r="L3492" s="14"/>
      <c r="M3492" s="14"/>
      <c r="N3492" s="14"/>
      <c r="O3492" s="15"/>
      <c r="P3492" s="7"/>
      <c r="Q3492" s="8"/>
    </row>
    <row r="3493" spans="1:17" s="9" customFormat="1" ht="15.75" thickBot="1" x14ac:dyDescent="0.3">
      <c r="A3493" s="1"/>
      <c r="B3493" s="25" t="s">
        <v>6</v>
      </c>
      <c r="C3493" s="26"/>
      <c r="D3493" s="26"/>
      <c r="E3493" s="26"/>
      <c r="F3493" s="26"/>
      <c r="G3493" s="26"/>
      <c r="H3493" s="26"/>
      <c r="I3493" s="27"/>
      <c r="J3493" s="28"/>
      <c r="K3493" s="29"/>
      <c r="L3493" s="30"/>
      <c r="M3493" s="30"/>
      <c r="N3493" s="30"/>
      <c r="O3493" s="31"/>
      <c r="P3493" s="7"/>
      <c r="Q3493" s="8"/>
    </row>
    <row r="3494" spans="1:17" s="9" customFormat="1" ht="15.75" customHeight="1" thickTop="1" x14ac:dyDescent="0.25">
      <c r="A3494" s="1"/>
      <c r="B3494" s="32"/>
      <c r="C3494" s="33"/>
      <c r="D3494" s="34"/>
      <c r="E3494" s="34"/>
      <c r="F3494" s="34"/>
      <c r="G3494" s="34"/>
      <c r="H3494" s="35"/>
      <c r="I3494" s="36" t="s">
        <v>7</v>
      </c>
      <c r="J3494" s="37"/>
      <c r="K3494" s="38" t="s">
        <v>8</v>
      </c>
      <c r="L3494" s="39"/>
      <c r="M3494" s="39"/>
      <c r="N3494" s="39"/>
      <c r="O3494" s="40"/>
      <c r="P3494" s="7"/>
      <c r="Q3494" s="8"/>
    </row>
    <row r="3495" spans="1:17" s="9" customFormat="1" x14ac:dyDescent="0.25">
      <c r="A3495" s="1"/>
      <c r="B3495" s="41" t="s">
        <v>9</v>
      </c>
      <c r="C3495" s="42">
        <f>+'[1]PRESUPUESTO REFERENCIAL'!B1166</f>
        <v>1042</v>
      </c>
      <c r="D3495" s="43"/>
      <c r="E3495" s="41" t="s">
        <v>10</v>
      </c>
      <c r="F3495" s="44" t="str">
        <f>+'[1]PRESUPUESTO REFERENCIAL'!D1166</f>
        <v>u</v>
      </c>
      <c r="G3495" s="45"/>
      <c r="H3495" s="46" t="s">
        <v>11</v>
      </c>
      <c r="I3495" s="47">
        <v>0</v>
      </c>
      <c r="J3495" s="37"/>
      <c r="K3495" s="48"/>
      <c r="L3495" s="49"/>
      <c r="M3495" s="49"/>
      <c r="N3495" s="49"/>
      <c r="O3495" s="50"/>
      <c r="P3495" s="7"/>
      <c r="Q3495" s="8"/>
    </row>
    <row r="3496" spans="1:17" s="9" customFormat="1" ht="15.75" thickBot="1" x14ac:dyDescent="0.3">
      <c r="A3496" s="1"/>
      <c r="B3496" s="51" t="s">
        <v>12</v>
      </c>
      <c r="C3496" s="52" t="str">
        <f>+'[1]PRESUPUESTO REFERENCIAL'!C1166</f>
        <v>EQUIPO DE PROTECCION PERSONAL (JUEGO)</v>
      </c>
      <c r="D3496" s="53"/>
      <c r="E3496" s="53"/>
      <c r="F3496" s="53"/>
      <c r="G3496" s="53"/>
      <c r="H3496" s="53"/>
      <c r="I3496" s="54"/>
      <c r="J3496" s="28"/>
      <c r="K3496" s="55"/>
      <c r="L3496" s="56"/>
      <c r="M3496" s="56"/>
      <c r="N3496" s="56"/>
      <c r="O3496" s="57"/>
      <c r="P3496" s="7"/>
      <c r="Q3496" s="8"/>
    </row>
    <row r="3497" spans="1:17" s="9" customFormat="1" ht="16.5" customHeight="1" thickTop="1" thickBot="1" x14ac:dyDescent="0.3">
      <c r="A3497" s="1"/>
      <c r="B3497" s="58" t="s">
        <v>13</v>
      </c>
      <c r="C3497" s="59"/>
      <c r="D3497" s="59"/>
      <c r="E3497" s="59"/>
      <c r="F3497" s="59"/>
      <c r="G3497" s="59"/>
      <c r="H3497" s="59"/>
      <c r="I3497" s="59"/>
      <c r="J3497" s="60"/>
      <c r="K3497" s="61" t="s">
        <v>14</v>
      </c>
      <c r="L3497" s="61" t="s">
        <v>15</v>
      </c>
      <c r="M3497" s="61" t="s">
        <v>16</v>
      </c>
      <c r="N3497" s="61" t="s">
        <v>17</v>
      </c>
      <c r="O3497" s="61" t="s">
        <v>18</v>
      </c>
      <c r="P3497" s="7"/>
      <c r="Q3497" s="8"/>
    </row>
    <row r="3498" spans="1:17" s="9" customFormat="1" ht="22.5" thickTop="1" thickBot="1" x14ac:dyDescent="0.3">
      <c r="A3498" s="1"/>
      <c r="B3498" s="62" t="s">
        <v>19</v>
      </c>
      <c r="C3498" s="62"/>
      <c r="D3498" s="62"/>
      <c r="E3498" s="63" t="s">
        <v>20</v>
      </c>
      <c r="F3498" s="63" t="s">
        <v>21</v>
      </c>
      <c r="G3498" s="63" t="s">
        <v>22</v>
      </c>
      <c r="H3498" s="63" t="s">
        <v>23</v>
      </c>
      <c r="I3498" s="63" t="s">
        <v>24</v>
      </c>
      <c r="J3498" s="64"/>
      <c r="K3498" s="61"/>
      <c r="L3498" s="61"/>
      <c r="M3498" s="61"/>
      <c r="N3498" s="61"/>
      <c r="O3498" s="61"/>
      <c r="P3498" s="7">
        <f t="shared" ref="P3498" si="534">ROW(A3499)+65</f>
        <v>3564</v>
      </c>
      <c r="Q3498" s="8"/>
    </row>
    <row r="3499" spans="1:17" s="9" customFormat="1" ht="16.5" customHeight="1" thickTop="1" thickBot="1" x14ac:dyDescent="0.3">
      <c r="A3499" s="1" t="s">
        <v>25</v>
      </c>
      <c r="B3499" s="65" t="str">
        <f>INDEX([1]EQUIPOS!$A$3:$I$326,MATCH('APUS2 (1001 - 1053)'!A3499,[1]EQUIPOS!$A$3:$A$326,0),2)</f>
        <v>HERRAMIENTA MENOR (5% MO)</v>
      </c>
      <c r="C3499" s="66"/>
      <c r="D3499" s="67"/>
      <c r="E3499" s="68" t="s">
        <v>26</v>
      </c>
      <c r="F3499" s="68">
        <v>0.05</v>
      </c>
      <c r="G3499" s="68" t="s">
        <v>27</v>
      </c>
      <c r="H3499" s="68" t="s">
        <v>26</v>
      </c>
      <c r="I3499" s="69">
        <f>(I3528*5%)</f>
        <v>0</v>
      </c>
      <c r="J3499" s="64"/>
      <c r="K3499" s="70">
        <f>((I3499*100%)/$I$3564)</f>
        <v>0</v>
      </c>
      <c r="L3499" s="71">
        <f>INDEX([1]EQUIPOS!$A$3:$I$326,MATCH('APUS2 (1001 - 1053)'!A3499,[1]EQUIPOS!$A$3:$A$326,0),6)</f>
        <v>4292100117</v>
      </c>
      <c r="M3499" s="72" t="str">
        <f>INDEX([1]EQUIPOS!$A$3:$I$326,MATCH('APUS2 (1001 - 1053)'!A3499,[1]EQUIPOS!$A$3:$A$326,0),7)</f>
        <v>NP</v>
      </c>
      <c r="N3499" s="73">
        <f>INDEX([1]EQUIPOS!$A$3:$I$326,MATCH('APUS2 (1001 - 1053)'!A3499,[1]EQUIPOS!$A$3:$A$326,0),8)</f>
        <v>0</v>
      </c>
      <c r="O3499" s="74">
        <f>INDEX([1]EQUIPOS!$A$3:$I$326,MATCH('APUS2 (1001 - 1053)'!A3499,[1]EQUIPOS!$A$3:$A$326,0),9)</f>
        <v>0</v>
      </c>
      <c r="P3499" s="7">
        <f t="shared" ref="P3499:P3500" si="535">+P3498+1</f>
        <v>3565</v>
      </c>
      <c r="Q3499" s="8">
        <f t="shared" ref="Q3499" si="536">IF($A3499=0," ",$P3498)</f>
        <v>3564</v>
      </c>
    </row>
    <row r="3500" spans="1:17" s="9" customFormat="1" ht="16.5" thickTop="1" thickBot="1" x14ac:dyDescent="0.3">
      <c r="A3500" s="1"/>
      <c r="B3500" s="75"/>
      <c r="C3500" s="76"/>
      <c r="D3500" s="77"/>
      <c r="E3500" s="78"/>
      <c r="F3500" s="79"/>
      <c r="G3500" s="79"/>
      <c r="H3500" s="80"/>
      <c r="I3500" s="81"/>
      <c r="J3500" s="64"/>
      <c r="K3500" s="70"/>
      <c r="L3500" s="82"/>
      <c r="M3500" s="83"/>
      <c r="N3500" s="84"/>
      <c r="O3500" s="85"/>
      <c r="P3500" s="7">
        <f t="shared" si="535"/>
        <v>3566</v>
      </c>
      <c r="Q3500" s="8">
        <f t="shared" ref="Q3500" si="537">+$Q3499</f>
        <v>3564</v>
      </c>
    </row>
    <row r="3501" spans="1:17" s="9" customFormat="1" ht="16.5" thickTop="1" thickBot="1" x14ac:dyDescent="0.3">
      <c r="A3501" s="1"/>
      <c r="B3501" s="75"/>
      <c r="C3501" s="76"/>
      <c r="D3501" s="77"/>
      <c r="E3501" s="78"/>
      <c r="F3501" s="79"/>
      <c r="G3501" s="79"/>
      <c r="H3501" s="80"/>
      <c r="I3501" s="81"/>
      <c r="J3501" s="64"/>
      <c r="K3501" s="70"/>
      <c r="L3501" s="82"/>
      <c r="M3501" s="83"/>
      <c r="N3501" s="84"/>
      <c r="O3501" s="85"/>
      <c r="P3501" s="7">
        <f t="shared" si="533"/>
        <v>3567</v>
      </c>
      <c r="Q3501" s="8"/>
    </row>
    <row r="3502" spans="1:17" s="9" customFormat="1" ht="16.5" thickTop="1" thickBot="1" x14ac:dyDescent="0.3">
      <c r="A3502" s="1"/>
      <c r="B3502" s="75"/>
      <c r="C3502" s="76"/>
      <c r="D3502" s="77"/>
      <c r="E3502" s="78"/>
      <c r="F3502" s="79"/>
      <c r="G3502" s="79"/>
      <c r="H3502" s="80"/>
      <c r="I3502" s="81"/>
      <c r="J3502" s="64"/>
      <c r="K3502" s="70"/>
      <c r="L3502" s="82"/>
      <c r="M3502" s="83"/>
      <c r="N3502" s="84"/>
      <c r="O3502" s="85"/>
      <c r="P3502" s="7">
        <f t="shared" si="533"/>
        <v>3568</v>
      </c>
      <c r="Q3502" s="8"/>
    </row>
    <row r="3503" spans="1:17" s="9" customFormat="1" ht="16.5" thickTop="1" thickBot="1" x14ac:dyDescent="0.3">
      <c r="A3503" s="1"/>
      <c r="B3503" s="75"/>
      <c r="C3503" s="76"/>
      <c r="D3503" s="77"/>
      <c r="E3503" s="78"/>
      <c r="F3503" s="79"/>
      <c r="G3503" s="79"/>
      <c r="H3503" s="80"/>
      <c r="I3503" s="81"/>
      <c r="J3503" s="64"/>
      <c r="K3503" s="70"/>
      <c r="L3503" s="82"/>
      <c r="M3503" s="83"/>
      <c r="N3503" s="84"/>
      <c r="O3503" s="85"/>
      <c r="P3503" s="7">
        <f t="shared" si="533"/>
        <v>3569</v>
      </c>
      <c r="Q3503" s="8"/>
    </row>
    <row r="3504" spans="1:17" s="9" customFormat="1" ht="16.5" thickTop="1" thickBot="1" x14ac:dyDescent="0.3">
      <c r="A3504" s="1"/>
      <c r="B3504" s="75"/>
      <c r="C3504" s="76"/>
      <c r="D3504" s="77"/>
      <c r="E3504" s="78"/>
      <c r="F3504" s="79"/>
      <c r="G3504" s="86"/>
      <c r="H3504" s="80"/>
      <c r="I3504" s="81"/>
      <c r="J3504" s="64"/>
      <c r="K3504" s="87"/>
      <c r="L3504" s="82"/>
      <c r="M3504" s="83"/>
      <c r="N3504" s="84"/>
      <c r="O3504" s="85"/>
      <c r="P3504" s="7">
        <f t="shared" si="533"/>
        <v>3570</v>
      </c>
      <c r="Q3504" s="8"/>
    </row>
    <row r="3505" spans="1:17" s="9" customFormat="1" ht="16.5" thickTop="1" thickBot="1" x14ac:dyDescent="0.3">
      <c r="A3505" s="1"/>
      <c r="B3505" s="75"/>
      <c r="C3505" s="76"/>
      <c r="D3505" s="77"/>
      <c r="E3505" s="78"/>
      <c r="F3505" s="79"/>
      <c r="G3505" s="86"/>
      <c r="H3505" s="80"/>
      <c r="I3505" s="81"/>
      <c r="J3505" s="64"/>
      <c r="K3505" s="87"/>
      <c r="L3505" s="82"/>
      <c r="M3505" s="83"/>
      <c r="N3505" s="84"/>
      <c r="O3505" s="85"/>
      <c r="P3505" s="7">
        <f t="shared" si="533"/>
        <v>3571</v>
      </c>
      <c r="Q3505" s="8"/>
    </row>
    <row r="3506" spans="1:17" s="9" customFormat="1" ht="16.5" thickTop="1" thickBot="1" x14ac:dyDescent="0.3">
      <c r="A3506" s="1"/>
      <c r="B3506" s="75"/>
      <c r="C3506" s="76"/>
      <c r="D3506" s="77"/>
      <c r="E3506" s="78"/>
      <c r="F3506" s="79"/>
      <c r="G3506" s="86"/>
      <c r="H3506" s="80"/>
      <c r="I3506" s="81"/>
      <c r="J3506" s="64"/>
      <c r="K3506" s="87"/>
      <c r="L3506" s="82"/>
      <c r="M3506" s="83"/>
      <c r="N3506" s="84"/>
      <c r="O3506" s="85"/>
      <c r="P3506" s="7">
        <f t="shared" si="533"/>
        <v>3572</v>
      </c>
      <c r="Q3506" s="8"/>
    </row>
    <row r="3507" spans="1:17" s="9" customFormat="1" ht="16.5" thickTop="1" thickBot="1" x14ac:dyDescent="0.3">
      <c r="A3507" s="1"/>
      <c r="B3507" s="75"/>
      <c r="C3507" s="76"/>
      <c r="D3507" s="77"/>
      <c r="E3507" s="78"/>
      <c r="F3507" s="79"/>
      <c r="G3507" s="86"/>
      <c r="H3507" s="80"/>
      <c r="I3507" s="81"/>
      <c r="J3507" s="64"/>
      <c r="K3507" s="87"/>
      <c r="L3507" s="82"/>
      <c r="M3507" s="83"/>
      <c r="N3507" s="84"/>
      <c r="O3507" s="85"/>
      <c r="P3507" s="7">
        <f t="shared" si="533"/>
        <v>3573</v>
      </c>
      <c r="Q3507" s="8"/>
    </row>
    <row r="3508" spans="1:17" s="9" customFormat="1" ht="16.5" thickTop="1" thickBot="1" x14ac:dyDescent="0.3">
      <c r="A3508" s="1"/>
      <c r="B3508" s="75"/>
      <c r="C3508" s="76"/>
      <c r="D3508" s="77"/>
      <c r="E3508" s="78"/>
      <c r="F3508" s="79"/>
      <c r="G3508" s="86"/>
      <c r="H3508" s="80"/>
      <c r="I3508" s="81"/>
      <c r="J3508" s="64"/>
      <c r="K3508" s="87"/>
      <c r="L3508" s="82"/>
      <c r="M3508" s="83"/>
      <c r="N3508" s="84"/>
      <c r="O3508" s="85"/>
      <c r="P3508" s="7">
        <f t="shared" si="533"/>
        <v>3574</v>
      </c>
      <c r="Q3508" s="8"/>
    </row>
    <row r="3509" spans="1:17" s="9" customFormat="1" ht="16.5" thickTop="1" thickBot="1" x14ac:dyDescent="0.3">
      <c r="A3509" s="1"/>
      <c r="B3509" s="75"/>
      <c r="C3509" s="76"/>
      <c r="D3509" s="77"/>
      <c r="E3509" s="78"/>
      <c r="F3509" s="79"/>
      <c r="G3509" s="86"/>
      <c r="H3509" s="80"/>
      <c r="I3509" s="81"/>
      <c r="J3509" s="64"/>
      <c r="K3509" s="87"/>
      <c r="L3509" s="82"/>
      <c r="M3509" s="83"/>
      <c r="N3509" s="84"/>
      <c r="O3509" s="85"/>
      <c r="P3509" s="7">
        <f t="shared" si="533"/>
        <v>3575</v>
      </c>
      <c r="Q3509" s="8"/>
    </row>
    <row r="3510" spans="1:17" s="9" customFormat="1" ht="16.5" thickTop="1" thickBot="1" x14ac:dyDescent="0.3">
      <c r="A3510" s="1"/>
      <c r="B3510" s="75"/>
      <c r="C3510" s="76"/>
      <c r="D3510" s="77"/>
      <c r="E3510" s="78"/>
      <c r="F3510" s="79"/>
      <c r="G3510" s="86"/>
      <c r="H3510" s="80"/>
      <c r="I3510" s="81"/>
      <c r="J3510" s="64"/>
      <c r="K3510" s="87"/>
      <c r="L3510" s="82"/>
      <c r="M3510" s="83"/>
      <c r="N3510" s="84"/>
      <c r="O3510" s="85"/>
      <c r="P3510" s="7">
        <f t="shared" si="533"/>
        <v>3576</v>
      </c>
      <c r="Q3510" s="8"/>
    </row>
    <row r="3511" spans="1:17" s="9" customFormat="1" ht="16.5" thickTop="1" thickBot="1" x14ac:dyDescent="0.3">
      <c r="A3511" s="1"/>
      <c r="B3511" s="88"/>
      <c r="C3511" s="89"/>
      <c r="D3511" s="90"/>
      <c r="E3511" s="91"/>
      <c r="F3511" s="92"/>
      <c r="G3511" s="93"/>
      <c r="H3511" s="94"/>
      <c r="I3511" s="95"/>
      <c r="J3511" s="64"/>
      <c r="K3511" s="96"/>
      <c r="L3511" s="97"/>
      <c r="M3511" s="98"/>
      <c r="N3511" s="99"/>
      <c r="O3511" s="100"/>
      <c r="P3511" s="7">
        <f t="shared" si="533"/>
        <v>3577</v>
      </c>
      <c r="Q3511" s="8"/>
    </row>
    <row r="3512" spans="1:17" s="9" customFormat="1" ht="16.5" thickTop="1" thickBot="1" x14ac:dyDescent="0.3">
      <c r="A3512" s="1"/>
      <c r="B3512" s="101"/>
      <c r="C3512" s="101"/>
      <c r="D3512" s="101"/>
      <c r="E3512" s="101"/>
      <c r="F3512" s="101"/>
      <c r="G3512" s="101"/>
      <c r="H3512" s="102" t="s">
        <v>29</v>
      </c>
      <c r="I3512" s="103">
        <f>SUM(I3499:I3511)</f>
        <v>0</v>
      </c>
      <c r="J3512" s="104"/>
      <c r="K3512" s="105">
        <f>SUM(K3499:K3511)</f>
        <v>0</v>
      </c>
      <c r="L3512" s="106"/>
      <c r="M3512" s="107"/>
      <c r="N3512" s="108"/>
      <c r="O3512" s="105">
        <f>SUM(O3499:O3511)</f>
        <v>0</v>
      </c>
      <c r="P3512" s="7">
        <f t="shared" si="533"/>
        <v>3578</v>
      </c>
      <c r="Q3512" s="8"/>
    </row>
    <row r="3513" spans="1:17" s="9" customFormat="1" ht="16.5" customHeight="1" thickTop="1" thickBot="1" x14ac:dyDescent="0.3">
      <c r="A3513" s="1"/>
      <c r="B3513" s="58" t="s">
        <v>30</v>
      </c>
      <c r="C3513" s="109"/>
      <c r="D3513" s="109"/>
      <c r="E3513" s="109"/>
      <c r="F3513" s="109"/>
      <c r="G3513" s="109"/>
      <c r="H3513" s="110"/>
      <c r="I3513" s="111"/>
      <c r="J3513" s="60"/>
      <c r="K3513" s="61" t="s">
        <v>14</v>
      </c>
      <c r="L3513" s="61" t="s">
        <v>15</v>
      </c>
      <c r="M3513" s="61" t="s">
        <v>16</v>
      </c>
      <c r="N3513" s="61" t="s">
        <v>17</v>
      </c>
      <c r="O3513" s="61" t="s">
        <v>18</v>
      </c>
      <c r="P3513" s="7">
        <f t="shared" si="533"/>
        <v>3579</v>
      </c>
      <c r="Q3513" s="8"/>
    </row>
    <row r="3514" spans="1:17" s="9" customFormat="1" ht="22.5" customHeight="1" thickTop="1" thickBot="1" x14ac:dyDescent="0.3">
      <c r="A3514" s="1"/>
      <c r="B3514" s="112" t="s">
        <v>31</v>
      </c>
      <c r="C3514" s="113"/>
      <c r="D3514" s="114"/>
      <c r="E3514" s="115" t="s">
        <v>20</v>
      </c>
      <c r="F3514" s="115" t="s">
        <v>32</v>
      </c>
      <c r="G3514" s="63" t="s">
        <v>33</v>
      </c>
      <c r="H3514" s="116" t="s">
        <v>23</v>
      </c>
      <c r="I3514" s="116" t="s">
        <v>34</v>
      </c>
      <c r="J3514" s="28"/>
      <c r="K3514" s="61"/>
      <c r="L3514" s="61"/>
      <c r="M3514" s="61"/>
      <c r="N3514" s="61"/>
      <c r="O3514" s="61"/>
      <c r="P3514" s="7">
        <f t="shared" si="533"/>
        <v>3580</v>
      </c>
      <c r="Q3514" s="8"/>
    </row>
    <row r="3515" spans="1:17" s="9" customFormat="1" ht="16.5" customHeight="1" thickTop="1" thickBot="1" x14ac:dyDescent="0.3">
      <c r="A3515" s="1"/>
      <c r="B3515" s="65"/>
      <c r="C3515" s="66"/>
      <c r="D3515" s="67"/>
      <c r="E3515" s="68"/>
      <c r="F3515" s="68"/>
      <c r="G3515" s="79"/>
      <c r="H3515" s="69"/>
      <c r="I3515" s="81"/>
      <c r="J3515" s="64"/>
      <c r="K3515" s="70"/>
      <c r="L3515" s="117"/>
      <c r="M3515" s="118"/>
      <c r="N3515" s="119"/>
      <c r="O3515" s="120"/>
      <c r="P3515" s="7">
        <f t="shared" si="533"/>
        <v>3581</v>
      </c>
      <c r="Q3515" s="8">
        <f t="shared" ref="Q3515" si="538">+Q3499</f>
        <v>3564</v>
      </c>
    </row>
    <row r="3516" spans="1:17" s="9" customFormat="1" ht="16.5" customHeight="1" thickTop="1" thickBot="1" x14ac:dyDescent="0.3">
      <c r="A3516" s="1"/>
      <c r="B3516" s="75"/>
      <c r="C3516" s="76"/>
      <c r="D3516" s="77"/>
      <c r="E3516" s="79"/>
      <c r="F3516" s="79"/>
      <c r="G3516" s="79"/>
      <c r="H3516" s="80"/>
      <c r="I3516" s="81"/>
      <c r="J3516" s="64"/>
      <c r="K3516" s="70"/>
      <c r="L3516" s="82"/>
      <c r="M3516" s="82"/>
      <c r="N3516" s="121"/>
      <c r="O3516" s="85"/>
      <c r="P3516" s="7">
        <f t="shared" si="533"/>
        <v>3582</v>
      </c>
      <c r="Q3516" s="8"/>
    </row>
    <row r="3517" spans="1:17" s="9" customFormat="1" ht="16.5" thickTop="1" thickBot="1" x14ac:dyDescent="0.3">
      <c r="A3517" s="1"/>
      <c r="B3517" s="75"/>
      <c r="C3517" s="76"/>
      <c r="D3517" s="77"/>
      <c r="E3517" s="79"/>
      <c r="F3517" s="79"/>
      <c r="G3517" s="79"/>
      <c r="H3517" s="80"/>
      <c r="I3517" s="81"/>
      <c r="J3517" s="64"/>
      <c r="K3517" s="70"/>
      <c r="L3517" s="82"/>
      <c r="M3517" s="82"/>
      <c r="N3517" s="121"/>
      <c r="O3517" s="85"/>
      <c r="P3517" s="7">
        <f t="shared" si="533"/>
        <v>3583</v>
      </c>
      <c r="Q3517" s="8"/>
    </row>
    <row r="3518" spans="1:17" s="9" customFormat="1" ht="16.5" thickTop="1" thickBot="1" x14ac:dyDescent="0.3">
      <c r="A3518" s="1"/>
      <c r="B3518" s="75"/>
      <c r="C3518" s="76"/>
      <c r="D3518" s="77"/>
      <c r="E3518" s="79"/>
      <c r="F3518" s="79"/>
      <c r="G3518" s="79"/>
      <c r="H3518" s="80"/>
      <c r="I3518" s="81"/>
      <c r="J3518" s="64"/>
      <c r="K3518" s="70"/>
      <c r="L3518" s="82"/>
      <c r="M3518" s="82"/>
      <c r="N3518" s="121"/>
      <c r="O3518" s="85"/>
      <c r="P3518" s="7">
        <f t="shared" si="533"/>
        <v>3584</v>
      </c>
      <c r="Q3518" s="8"/>
    </row>
    <row r="3519" spans="1:17" s="9" customFormat="1" ht="16.5" thickTop="1" thickBot="1" x14ac:dyDescent="0.3">
      <c r="A3519" s="1"/>
      <c r="B3519" s="75"/>
      <c r="C3519" s="76"/>
      <c r="D3519" s="77"/>
      <c r="E3519" s="79"/>
      <c r="F3519" s="79"/>
      <c r="G3519" s="79"/>
      <c r="H3519" s="80"/>
      <c r="I3519" s="81"/>
      <c r="J3519" s="64"/>
      <c r="K3519" s="70"/>
      <c r="L3519" s="82"/>
      <c r="M3519" s="82"/>
      <c r="N3519" s="121"/>
      <c r="O3519" s="85"/>
      <c r="P3519" s="7">
        <f t="shared" si="533"/>
        <v>3585</v>
      </c>
      <c r="Q3519" s="8"/>
    </row>
    <row r="3520" spans="1:17" s="9" customFormat="1" ht="16.5" thickTop="1" thickBot="1" x14ac:dyDescent="0.3">
      <c r="A3520" s="1"/>
      <c r="B3520" s="75"/>
      <c r="C3520" s="76"/>
      <c r="D3520" s="77"/>
      <c r="E3520" s="79"/>
      <c r="F3520" s="79"/>
      <c r="G3520" s="79"/>
      <c r="H3520" s="80"/>
      <c r="I3520" s="81"/>
      <c r="J3520" s="64"/>
      <c r="K3520" s="70"/>
      <c r="L3520" s="82"/>
      <c r="M3520" s="82"/>
      <c r="N3520" s="121"/>
      <c r="O3520" s="85"/>
      <c r="P3520" s="7">
        <f t="shared" si="533"/>
        <v>3586</v>
      </c>
      <c r="Q3520" s="8"/>
    </row>
    <row r="3521" spans="1:17" s="9" customFormat="1" ht="16.5" thickTop="1" thickBot="1" x14ac:dyDescent="0.3">
      <c r="A3521" s="1"/>
      <c r="B3521" s="75"/>
      <c r="C3521" s="76"/>
      <c r="D3521" s="77"/>
      <c r="E3521" s="78"/>
      <c r="F3521" s="79"/>
      <c r="G3521" s="79"/>
      <c r="H3521" s="80"/>
      <c r="I3521" s="81"/>
      <c r="J3521" s="64"/>
      <c r="K3521" s="70"/>
      <c r="L3521" s="82"/>
      <c r="M3521" s="82"/>
      <c r="N3521" s="121"/>
      <c r="O3521" s="85"/>
      <c r="P3521" s="7">
        <f t="shared" si="533"/>
        <v>3587</v>
      </c>
      <c r="Q3521" s="8"/>
    </row>
    <row r="3522" spans="1:17" s="9" customFormat="1" ht="16.5" thickTop="1" thickBot="1" x14ac:dyDescent="0.3">
      <c r="A3522" s="1"/>
      <c r="B3522" s="75"/>
      <c r="C3522" s="76"/>
      <c r="D3522" s="77"/>
      <c r="E3522" s="78"/>
      <c r="F3522" s="79"/>
      <c r="G3522" s="79"/>
      <c r="H3522" s="80"/>
      <c r="I3522" s="81"/>
      <c r="J3522" s="64"/>
      <c r="K3522" s="87"/>
      <c r="L3522" s="82"/>
      <c r="M3522" s="82"/>
      <c r="N3522" s="121"/>
      <c r="O3522" s="85"/>
      <c r="P3522" s="7">
        <f t="shared" si="533"/>
        <v>3588</v>
      </c>
      <c r="Q3522" s="8"/>
    </row>
    <row r="3523" spans="1:17" s="9" customFormat="1" ht="16.5" thickTop="1" thickBot="1" x14ac:dyDescent="0.3">
      <c r="A3523" s="1"/>
      <c r="B3523" s="75"/>
      <c r="C3523" s="76"/>
      <c r="D3523" s="77"/>
      <c r="E3523" s="78"/>
      <c r="F3523" s="79"/>
      <c r="G3523" s="79"/>
      <c r="H3523" s="80"/>
      <c r="I3523" s="81"/>
      <c r="J3523" s="64"/>
      <c r="K3523" s="87"/>
      <c r="L3523" s="82"/>
      <c r="M3523" s="82"/>
      <c r="N3523" s="121"/>
      <c r="O3523" s="85"/>
      <c r="P3523" s="7">
        <f t="shared" si="533"/>
        <v>3589</v>
      </c>
      <c r="Q3523" s="8"/>
    </row>
    <row r="3524" spans="1:17" s="9" customFormat="1" ht="16.5" thickTop="1" thickBot="1" x14ac:dyDescent="0.3">
      <c r="A3524" s="1"/>
      <c r="B3524" s="75"/>
      <c r="C3524" s="76"/>
      <c r="D3524" s="77"/>
      <c r="E3524" s="78"/>
      <c r="F3524" s="79"/>
      <c r="G3524" s="79"/>
      <c r="H3524" s="80"/>
      <c r="I3524" s="81"/>
      <c r="J3524" s="64"/>
      <c r="K3524" s="87"/>
      <c r="L3524" s="82"/>
      <c r="M3524" s="82"/>
      <c r="N3524" s="121"/>
      <c r="O3524" s="85"/>
      <c r="P3524" s="7">
        <f t="shared" si="533"/>
        <v>3590</v>
      </c>
      <c r="Q3524" s="8"/>
    </row>
    <row r="3525" spans="1:17" s="9" customFormat="1" ht="16.5" thickTop="1" thickBot="1" x14ac:dyDescent="0.3">
      <c r="A3525" s="1"/>
      <c r="B3525" s="75"/>
      <c r="C3525" s="76"/>
      <c r="D3525" s="77"/>
      <c r="E3525" s="78"/>
      <c r="F3525" s="79"/>
      <c r="G3525" s="79"/>
      <c r="H3525" s="80"/>
      <c r="I3525" s="81"/>
      <c r="J3525" s="64"/>
      <c r="K3525" s="87"/>
      <c r="L3525" s="82"/>
      <c r="M3525" s="82"/>
      <c r="N3525" s="121"/>
      <c r="O3525" s="85"/>
      <c r="P3525" s="7">
        <f t="shared" si="533"/>
        <v>3591</v>
      </c>
      <c r="Q3525" s="8"/>
    </row>
    <row r="3526" spans="1:17" s="9" customFormat="1" ht="16.5" thickTop="1" thickBot="1" x14ac:dyDescent="0.3">
      <c r="A3526" s="1"/>
      <c r="B3526" s="75"/>
      <c r="C3526" s="76"/>
      <c r="D3526" s="77"/>
      <c r="E3526" s="78"/>
      <c r="F3526" s="79"/>
      <c r="G3526" s="79"/>
      <c r="H3526" s="80"/>
      <c r="I3526" s="81"/>
      <c r="J3526" s="64"/>
      <c r="K3526" s="87"/>
      <c r="L3526" s="82"/>
      <c r="M3526" s="82"/>
      <c r="N3526" s="121"/>
      <c r="O3526" s="85"/>
      <c r="P3526" s="7">
        <f t="shared" si="533"/>
        <v>3592</v>
      </c>
      <c r="Q3526" s="8"/>
    </row>
    <row r="3527" spans="1:17" s="9" customFormat="1" ht="16.5" thickTop="1" thickBot="1" x14ac:dyDescent="0.3">
      <c r="A3527" s="1"/>
      <c r="B3527" s="122" t="s">
        <v>26</v>
      </c>
      <c r="C3527" s="123"/>
      <c r="D3527" s="124"/>
      <c r="E3527" s="91" t="s">
        <v>26</v>
      </c>
      <c r="F3527" s="125" t="s">
        <v>26</v>
      </c>
      <c r="G3527" s="126" t="s">
        <v>26</v>
      </c>
      <c r="H3527" s="94" t="s">
        <v>26</v>
      </c>
      <c r="I3527" s="127" t="s">
        <v>26</v>
      </c>
      <c r="J3527" s="64"/>
      <c r="K3527" s="96" t="s">
        <v>26</v>
      </c>
      <c r="L3527" s="97" t="s">
        <v>26</v>
      </c>
      <c r="M3527" s="98" t="s">
        <v>26</v>
      </c>
      <c r="N3527" s="99" t="s">
        <v>26</v>
      </c>
      <c r="O3527" s="100" t="s">
        <v>26</v>
      </c>
      <c r="P3527" s="7">
        <f t="shared" si="533"/>
        <v>3593</v>
      </c>
      <c r="Q3527" s="8"/>
    </row>
    <row r="3528" spans="1:17" s="9" customFormat="1" ht="16.5" thickTop="1" thickBot="1" x14ac:dyDescent="0.3">
      <c r="A3528" s="1"/>
      <c r="B3528" s="101"/>
      <c r="C3528" s="101"/>
      <c r="D3528" s="101"/>
      <c r="E3528" s="101"/>
      <c r="F3528" s="101"/>
      <c r="G3528" s="101"/>
      <c r="H3528" s="128" t="s">
        <v>39</v>
      </c>
      <c r="I3528" s="103">
        <f>SUM(I3515:I3527)</f>
        <v>0</v>
      </c>
      <c r="J3528" s="104"/>
      <c r="K3528" s="105">
        <f>SUM(K3515:K3527)</f>
        <v>0</v>
      </c>
      <c r="L3528" s="106"/>
      <c r="M3528" s="107"/>
      <c r="N3528" s="108"/>
      <c r="O3528" s="105">
        <f>SUM(O3515:O3527)</f>
        <v>0</v>
      </c>
      <c r="P3528" s="7">
        <f t="shared" si="533"/>
        <v>3594</v>
      </c>
      <c r="Q3528" s="8"/>
    </row>
    <row r="3529" spans="1:17" s="9" customFormat="1" ht="16.5" customHeight="1" thickTop="1" thickBot="1" x14ac:dyDescent="0.3">
      <c r="A3529" s="1"/>
      <c r="B3529" s="58" t="s">
        <v>40</v>
      </c>
      <c r="C3529" s="109"/>
      <c r="D3529" s="109"/>
      <c r="E3529" s="109"/>
      <c r="F3529" s="109"/>
      <c r="G3529" s="109"/>
      <c r="H3529" s="110"/>
      <c r="I3529" s="111"/>
      <c r="J3529" s="60"/>
      <c r="K3529" s="61" t="s">
        <v>14</v>
      </c>
      <c r="L3529" s="61" t="s">
        <v>15</v>
      </c>
      <c r="M3529" s="61" t="s">
        <v>16</v>
      </c>
      <c r="N3529" s="61" t="s">
        <v>17</v>
      </c>
      <c r="O3529" s="61" t="s">
        <v>18</v>
      </c>
      <c r="P3529" s="7">
        <f t="shared" si="533"/>
        <v>3595</v>
      </c>
      <c r="Q3529" s="8"/>
    </row>
    <row r="3530" spans="1:17" s="9" customFormat="1" ht="22.5" thickTop="1" thickBot="1" x14ac:dyDescent="0.3">
      <c r="A3530" s="1"/>
      <c r="B3530" s="112" t="s">
        <v>41</v>
      </c>
      <c r="C3530" s="113"/>
      <c r="D3530" s="113"/>
      <c r="E3530" s="114"/>
      <c r="F3530" s="63" t="s">
        <v>42</v>
      </c>
      <c r="G3530" s="63" t="s">
        <v>20</v>
      </c>
      <c r="H3530" s="63" t="s">
        <v>34</v>
      </c>
      <c r="I3530" s="63" t="s">
        <v>24</v>
      </c>
      <c r="J3530" s="28"/>
      <c r="K3530" s="61"/>
      <c r="L3530" s="61"/>
      <c r="M3530" s="61"/>
      <c r="N3530" s="61"/>
      <c r="O3530" s="61"/>
      <c r="P3530" s="7">
        <f t="shared" si="533"/>
        <v>3596</v>
      </c>
      <c r="Q3530" s="8"/>
    </row>
    <row r="3531" spans="1:17" s="9" customFormat="1" ht="15.75" customHeight="1" thickTop="1" x14ac:dyDescent="0.25">
      <c r="A3531" s="1" t="s">
        <v>146</v>
      </c>
      <c r="B3531" s="129" t="str">
        <f>INDEX('[1]MATERIAL-TRANSPORTE'!$A$3:$K$1016,MATCH('APUS2 (1001 - 1053)'!A3531,'[1]MATERIAL-TRANSPORTE'!$A$3:$A$1016,0),2)</f>
        <v>CASCO</v>
      </c>
      <c r="C3531" s="130"/>
      <c r="D3531" s="130"/>
      <c r="E3531" s="131"/>
      <c r="F3531" s="132" t="str">
        <f>INDEX('[1]MATERIAL-TRANSPORTE'!$A$3:$K$1016,MATCH('APUS2 (1001 - 1053)'!A3531,'[1]MATERIAL-TRANSPORTE'!$A$3:$A$1016,0),6)</f>
        <v>u</v>
      </c>
      <c r="G3531" s="80">
        <v>1</v>
      </c>
      <c r="H3531" s="80">
        <f>INDEX('[1]MATERIAL-TRANSPORTE'!$A$3:$K$1016,MATCH('APUS2 (1001 - 1053)'!A3531,'[1]MATERIAL-TRANSPORTE'!$A$3:$A$1016,0),7)</f>
        <v>7.85</v>
      </c>
      <c r="I3531" s="81">
        <f>(G3531*H3531)</f>
        <v>7.85</v>
      </c>
      <c r="J3531" s="64"/>
      <c r="K3531" s="70">
        <f t="shared" ref="K3531:K3538" si="539">((I3531*100%)/$I$3564)</f>
        <v>0.13933262335818244</v>
      </c>
      <c r="L3531" s="82" t="str">
        <f>INDEX('[1]MATERIAL-TRANSPORTE'!$A$3:$K$1016,MATCH('APUS2 (1001 - 1053)'!A3531,'[1]MATERIAL-TRANSPORTE'!$A$3:$A$1016,0),8)</f>
        <v>282500033</v>
      </c>
      <c r="M3531" s="83" t="str">
        <f>INDEX('[1]MATERIAL-TRANSPORTE'!$A$3:$K$1016,MATCH('APUS2 (1001 - 1053)'!A3531,'[1]MATERIAL-TRANSPORTE'!$A$3:$A$1016,0),9)</f>
        <v>NP</v>
      </c>
      <c r="N3531" s="84">
        <f>INDEX('[1]MATERIAL-TRANSPORTE'!$A$3:$K$1016,MATCH('APUS2 (1001 - 1053)'!A3531,'[1]MATERIAL-TRANSPORTE'!$A$3:$A$1016,0),10)</f>
        <v>0</v>
      </c>
      <c r="O3531" s="85">
        <f>INDEX('[1]MATERIAL-TRANSPORTE'!$A$3:$K$1016,MATCH('APUS2 (1001 - 1053)'!A3531,'[1]MATERIAL-TRANSPORTE'!$A$3:$A$1016,0),11)</f>
        <v>0</v>
      </c>
      <c r="P3531" s="7">
        <f t="shared" si="533"/>
        <v>3597</v>
      </c>
      <c r="Q3531" s="8">
        <f t="shared" ref="Q3531" si="540">+Q3515</f>
        <v>3564</v>
      </c>
    </row>
    <row r="3532" spans="1:17" s="9" customFormat="1" ht="15.75" customHeight="1" x14ac:dyDescent="0.25">
      <c r="A3532" s="1" t="s">
        <v>147</v>
      </c>
      <c r="B3532" s="129" t="str">
        <f>INDEX('[1]MATERIAL-TRANSPORTE'!$A$3:$K$1016,MATCH('APUS2 (1001 - 1053)'!A3532,'[1]MATERIAL-TRANSPORTE'!$A$3:$A$1016,0),2)</f>
        <v>CHALECO</v>
      </c>
      <c r="C3532" s="130"/>
      <c r="D3532" s="130"/>
      <c r="E3532" s="131"/>
      <c r="F3532" s="132" t="str">
        <f>INDEX('[1]MATERIAL-TRANSPORTE'!$A$3:$K$1016,MATCH('APUS2 (1001 - 1053)'!A3532,'[1]MATERIAL-TRANSPORTE'!$A$3:$A$1016,0),6)</f>
        <v>u</v>
      </c>
      <c r="G3532" s="80">
        <v>1</v>
      </c>
      <c r="H3532" s="80">
        <f>INDEX('[1]MATERIAL-TRANSPORTE'!$A$3:$K$1016,MATCH('APUS2 (1001 - 1053)'!A3532,'[1]MATERIAL-TRANSPORTE'!$A$3:$A$1016,0),7)</f>
        <v>5.09</v>
      </c>
      <c r="I3532" s="81">
        <f t="shared" ref="I3532:I3538" si="541">(G3532*H3532)</f>
        <v>5.09</v>
      </c>
      <c r="J3532" s="64"/>
      <c r="K3532" s="70">
        <f t="shared" si="539"/>
        <v>9.0344337948171802E-2</v>
      </c>
      <c r="L3532" s="82" t="str">
        <f>INDEX('[1]MATERIAL-TRANSPORTE'!$A$3:$K$1016,MATCH('APUS2 (1001 - 1053)'!A3532,'[1]MATERIAL-TRANSPORTE'!$A$3:$A$1016,0),8)</f>
        <v>282500033</v>
      </c>
      <c r="M3532" s="83" t="str">
        <f>INDEX('[1]MATERIAL-TRANSPORTE'!$A$3:$K$1016,MATCH('APUS2 (1001 - 1053)'!A3532,'[1]MATERIAL-TRANSPORTE'!$A$3:$A$1016,0),9)</f>
        <v>NP</v>
      </c>
      <c r="N3532" s="84">
        <f>INDEX('[1]MATERIAL-TRANSPORTE'!$A$3:$K$1016,MATCH('APUS2 (1001 - 1053)'!A3532,'[1]MATERIAL-TRANSPORTE'!$A$3:$A$1016,0),10)</f>
        <v>0</v>
      </c>
      <c r="O3532" s="85">
        <f>INDEX('[1]MATERIAL-TRANSPORTE'!$A$3:$K$1016,MATCH('APUS2 (1001 - 1053)'!A3532,'[1]MATERIAL-TRANSPORTE'!$A$3:$A$1016,0),11)</f>
        <v>0</v>
      </c>
      <c r="P3532" s="7">
        <f t="shared" si="533"/>
        <v>3598</v>
      </c>
      <c r="Q3532" s="8"/>
    </row>
    <row r="3533" spans="1:17" s="9" customFormat="1" ht="15.75" customHeight="1" x14ac:dyDescent="0.25">
      <c r="A3533" s="1" t="s">
        <v>148</v>
      </c>
      <c r="B3533" s="129" t="str">
        <f>INDEX('[1]MATERIAL-TRANSPORTE'!$A$3:$K$1016,MATCH('APUS2 (1001 - 1053)'!A3533,'[1]MATERIAL-TRANSPORTE'!$A$3:$A$1016,0),2)</f>
        <v>MASCARILLA DESECHABLE</v>
      </c>
      <c r="C3533" s="130"/>
      <c r="D3533" s="130"/>
      <c r="E3533" s="131"/>
      <c r="F3533" s="132" t="str">
        <f>INDEX('[1]MATERIAL-TRANSPORTE'!$A$3:$K$1016,MATCH('APUS2 (1001 - 1053)'!A3533,'[1]MATERIAL-TRANSPORTE'!$A$3:$A$1016,0),6)</f>
        <v>u</v>
      </c>
      <c r="G3533" s="80">
        <v>2</v>
      </c>
      <c r="H3533" s="80">
        <f>INDEX('[1]MATERIAL-TRANSPORTE'!$A$3:$K$1016,MATCH('APUS2 (1001 - 1053)'!A3533,'[1]MATERIAL-TRANSPORTE'!$A$3:$A$1016,0),7)</f>
        <v>0.95</v>
      </c>
      <c r="I3533" s="81">
        <f t="shared" si="541"/>
        <v>1.9</v>
      </c>
      <c r="J3533" s="64"/>
      <c r="K3533" s="70">
        <f t="shared" si="539"/>
        <v>3.3723819666311675E-2</v>
      </c>
      <c r="L3533" s="82" t="str">
        <f>INDEX('[1]MATERIAL-TRANSPORTE'!$A$3:$K$1016,MATCH('APUS2 (1001 - 1053)'!A3533,'[1]MATERIAL-TRANSPORTE'!$A$3:$A$1016,0),8)</f>
        <v>271900931</v>
      </c>
      <c r="M3533" s="83" t="str">
        <f>INDEX('[1]MATERIAL-TRANSPORTE'!$A$3:$K$1016,MATCH('APUS2 (1001 - 1053)'!A3533,'[1]MATERIAL-TRANSPORTE'!$A$3:$A$1016,0),9)</f>
        <v>NP</v>
      </c>
      <c r="N3533" s="84">
        <f>INDEX('[1]MATERIAL-TRANSPORTE'!$A$3:$K$1016,MATCH('APUS2 (1001 - 1053)'!A3533,'[1]MATERIAL-TRANSPORTE'!$A$3:$A$1016,0),10)</f>
        <v>0</v>
      </c>
      <c r="O3533" s="85">
        <f>INDEX('[1]MATERIAL-TRANSPORTE'!$A$3:$K$1016,MATCH('APUS2 (1001 - 1053)'!A3533,'[1]MATERIAL-TRANSPORTE'!$A$3:$A$1016,0),11)</f>
        <v>0</v>
      </c>
      <c r="P3533" s="7">
        <f t="shared" si="533"/>
        <v>3599</v>
      </c>
      <c r="Q3533" s="8"/>
    </row>
    <row r="3534" spans="1:17" s="9" customFormat="1" ht="15.75" customHeight="1" x14ac:dyDescent="0.25">
      <c r="A3534" s="1" t="s">
        <v>149</v>
      </c>
      <c r="B3534" s="129" t="str">
        <f>INDEX('[1]MATERIAL-TRANSPORTE'!$A$3:$K$1016,MATCH('APUS2 (1001 - 1053)'!A3534,'[1]MATERIAL-TRANSPORTE'!$A$3:$A$1016,0),2)</f>
        <v>BOTIN PUNTA DE ACERO</v>
      </c>
      <c r="C3534" s="130"/>
      <c r="D3534" s="130"/>
      <c r="E3534" s="131"/>
      <c r="F3534" s="132" t="str">
        <f>INDEX('[1]MATERIAL-TRANSPORTE'!$A$3:$K$1016,MATCH('APUS2 (1001 - 1053)'!A3534,'[1]MATERIAL-TRANSPORTE'!$A$3:$A$1016,0),6)</f>
        <v>u</v>
      </c>
      <c r="G3534" s="80">
        <v>1</v>
      </c>
      <c r="H3534" s="80">
        <f>INDEX('[1]MATERIAL-TRANSPORTE'!$A$3:$K$1016,MATCH('APUS2 (1001 - 1053)'!A3534,'[1]MATERIAL-TRANSPORTE'!$A$3:$A$1016,0),7)</f>
        <v>27</v>
      </c>
      <c r="I3534" s="81">
        <f t="shared" si="541"/>
        <v>27</v>
      </c>
      <c r="J3534" s="64"/>
      <c r="K3534" s="70">
        <f t="shared" si="539"/>
        <v>0.47923322683706066</v>
      </c>
      <c r="L3534" s="82" t="str">
        <f>INDEX('[1]MATERIAL-TRANSPORTE'!$A$3:$K$1016,MATCH('APUS2 (1001 - 1053)'!A3534,'[1]MATERIAL-TRANSPORTE'!$A$3:$A$1016,0),8)</f>
        <v>282500033</v>
      </c>
      <c r="M3534" s="83" t="str">
        <f>INDEX('[1]MATERIAL-TRANSPORTE'!$A$3:$K$1016,MATCH('APUS2 (1001 - 1053)'!A3534,'[1]MATERIAL-TRANSPORTE'!$A$3:$A$1016,0),9)</f>
        <v>NP</v>
      </c>
      <c r="N3534" s="84">
        <f>INDEX('[1]MATERIAL-TRANSPORTE'!$A$3:$K$1016,MATCH('APUS2 (1001 - 1053)'!A3534,'[1]MATERIAL-TRANSPORTE'!$A$3:$A$1016,0),10)</f>
        <v>0</v>
      </c>
      <c r="O3534" s="85">
        <f>INDEX('[1]MATERIAL-TRANSPORTE'!$A$3:$K$1016,MATCH('APUS2 (1001 - 1053)'!A3534,'[1]MATERIAL-TRANSPORTE'!$A$3:$A$1016,0),11)</f>
        <v>0</v>
      </c>
      <c r="P3534" s="7">
        <f t="shared" si="533"/>
        <v>3600</v>
      </c>
      <c r="Q3534" s="8"/>
    </row>
    <row r="3535" spans="1:17" s="9" customFormat="1" ht="15.75" customHeight="1" x14ac:dyDescent="0.25">
      <c r="A3535" s="1" t="s">
        <v>150</v>
      </c>
      <c r="B3535" s="129" t="str">
        <f>INDEX('[1]MATERIAL-TRANSPORTE'!$A$3:$K$1016,MATCH('APUS2 (1001 - 1053)'!A3535,'[1]MATERIAL-TRANSPORTE'!$A$3:$A$1016,0),2)</f>
        <v>GAFAS PROTECTORAS DE VISTA</v>
      </c>
      <c r="C3535" s="130"/>
      <c r="D3535" s="130"/>
      <c r="E3535" s="131"/>
      <c r="F3535" s="132" t="str">
        <f>INDEX('[1]MATERIAL-TRANSPORTE'!$A$3:$K$1016,MATCH('APUS2 (1001 - 1053)'!A3535,'[1]MATERIAL-TRANSPORTE'!$A$3:$A$1016,0),6)</f>
        <v>u</v>
      </c>
      <c r="G3535" s="80">
        <v>1</v>
      </c>
      <c r="H3535" s="80">
        <f>INDEX('[1]MATERIAL-TRANSPORTE'!$A$3:$K$1016,MATCH('APUS2 (1001 - 1053)'!A3535,'[1]MATERIAL-TRANSPORTE'!$A$3:$A$1016,0),7)</f>
        <v>2</v>
      </c>
      <c r="I3535" s="81">
        <f t="shared" si="541"/>
        <v>2</v>
      </c>
      <c r="J3535" s="64"/>
      <c r="K3535" s="70">
        <f t="shared" si="539"/>
        <v>3.5498757543485977E-2</v>
      </c>
      <c r="L3535" s="82" t="str">
        <f>INDEX('[1]MATERIAL-TRANSPORTE'!$A$3:$K$1016,MATCH('APUS2 (1001 - 1053)'!A3535,'[1]MATERIAL-TRANSPORTE'!$A$3:$A$1016,0),8)</f>
        <v>282500033</v>
      </c>
      <c r="M3535" s="83" t="str">
        <f>INDEX('[1]MATERIAL-TRANSPORTE'!$A$3:$K$1016,MATCH('APUS2 (1001 - 1053)'!A3535,'[1]MATERIAL-TRANSPORTE'!$A$3:$A$1016,0),9)</f>
        <v>NP</v>
      </c>
      <c r="N3535" s="84">
        <f>INDEX('[1]MATERIAL-TRANSPORTE'!$A$3:$K$1016,MATCH('APUS2 (1001 - 1053)'!A3535,'[1]MATERIAL-TRANSPORTE'!$A$3:$A$1016,0),10)</f>
        <v>0</v>
      </c>
      <c r="O3535" s="85">
        <f>INDEX('[1]MATERIAL-TRANSPORTE'!$A$3:$K$1016,MATCH('APUS2 (1001 - 1053)'!A3535,'[1]MATERIAL-TRANSPORTE'!$A$3:$A$1016,0),11)</f>
        <v>0</v>
      </c>
      <c r="P3535" s="7">
        <f t="shared" si="533"/>
        <v>3601</v>
      </c>
      <c r="Q3535" s="8"/>
    </row>
    <row r="3536" spans="1:17" s="9" customFormat="1" ht="15.75" customHeight="1" x14ac:dyDescent="0.25">
      <c r="A3536" s="1" t="s">
        <v>151</v>
      </c>
      <c r="B3536" s="129" t="str">
        <f>INDEX('[1]MATERIAL-TRANSPORTE'!$A$3:$K$1016,MATCH('APUS2 (1001 - 1053)'!A3536,'[1]MATERIAL-TRANSPORTE'!$A$3:$A$1016,0),2)</f>
        <v>TAPON AUDITIVO</v>
      </c>
      <c r="C3536" s="130"/>
      <c r="D3536" s="130"/>
      <c r="E3536" s="131"/>
      <c r="F3536" s="132" t="str">
        <f>INDEX('[1]MATERIAL-TRANSPORTE'!$A$3:$K$1016,MATCH('APUS2 (1001 - 1053)'!A3536,'[1]MATERIAL-TRANSPORTE'!$A$3:$A$1016,0),6)</f>
        <v>u</v>
      </c>
      <c r="G3536" s="80">
        <v>1</v>
      </c>
      <c r="H3536" s="80">
        <f>INDEX('[1]MATERIAL-TRANSPORTE'!$A$3:$K$1016,MATCH('APUS2 (1001 - 1053)'!A3536,'[1]MATERIAL-TRANSPORTE'!$A$3:$A$1016,0),7)</f>
        <v>2</v>
      </c>
      <c r="I3536" s="81">
        <f t="shared" si="541"/>
        <v>2</v>
      </c>
      <c r="J3536" s="64"/>
      <c r="K3536" s="70">
        <f t="shared" si="539"/>
        <v>3.5498757543485977E-2</v>
      </c>
      <c r="L3536" s="82" t="str">
        <f>INDEX('[1]MATERIAL-TRANSPORTE'!$A$3:$K$1016,MATCH('APUS2 (1001 - 1053)'!A3536,'[1]MATERIAL-TRANSPORTE'!$A$3:$A$1016,0),8)</f>
        <v>282500033</v>
      </c>
      <c r="M3536" s="83" t="str">
        <f>INDEX('[1]MATERIAL-TRANSPORTE'!$A$3:$K$1016,MATCH('APUS2 (1001 - 1053)'!A3536,'[1]MATERIAL-TRANSPORTE'!$A$3:$A$1016,0),9)</f>
        <v>NP</v>
      </c>
      <c r="N3536" s="84">
        <f>INDEX('[1]MATERIAL-TRANSPORTE'!$A$3:$K$1016,MATCH('APUS2 (1001 - 1053)'!A3536,'[1]MATERIAL-TRANSPORTE'!$A$3:$A$1016,0),10)</f>
        <v>0</v>
      </c>
      <c r="O3536" s="85">
        <f>INDEX('[1]MATERIAL-TRANSPORTE'!$A$3:$K$1016,MATCH('APUS2 (1001 - 1053)'!A3536,'[1]MATERIAL-TRANSPORTE'!$A$3:$A$1016,0),11)</f>
        <v>0</v>
      </c>
      <c r="P3536" s="7">
        <f t="shared" si="533"/>
        <v>3602</v>
      </c>
      <c r="Q3536" s="8"/>
    </row>
    <row r="3537" spans="1:17" s="9" customFormat="1" ht="15.75" customHeight="1" x14ac:dyDescent="0.25">
      <c r="A3537" s="1" t="s">
        <v>152</v>
      </c>
      <c r="B3537" s="129" t="str">
        <f>INDEX('[1]MATERIAL-TRANSPORTE'!$A$3:$K$1016,MATCH('APUS2 (1001 - 1053)'!A3537,'[1]MATERIAL-TRANSPORTE'!$A$3:$A$1016,0),2)</f>
        <v>GUANTES DE CAUCHO SENCILLO (PAR)</v>
      </c>
      <c r="C3537" s="130"/>
      <c r="D3537" s="130"/>
      <c r="E3537" s="131"/>
      <c r="F3537" s="132" t="str">
        <f>INDEX('[1]MATERIAL-TRANSPORTE'!$A$3:$K$1016,MATCH('APUS2 (1001 - 1053)'!A3537,'[1]MATERIAL-TRANSPORTE'!$A$3:$A$1016,0),6)</f>
        <v>u</v>
      </c>
      <c r="G3537" s="80">
        <v>1</v>
      </c>
      <c r="H3537" s="80">
        <f>INDEX('[1]MATERIAL-TRANSPORTE'!$A$3:$K$1016,MATCH('APUS2 (1001 - 1053)'!A3537,'[1]MATERIAL-TRANSPORTE'!$A$3:$A$1016,0),7)</f>
        <v>2.5</v>
      </c>
      <c r="I3537" s="81">
        <f t="shared" si="541"/>
        <v>2.5</v>
      </c>
      <c r="J3537" s="64"/>
      <c r="K3537" s="70">
        <f t="shared" si="539"/>
        <v>4.437344692935747E-2</v>
      </c>
      <c r="L3537" s="82" t="str">
        <f>INDEX('[1]MATERIAL-TRANSPORTE'!$A$3:$K$1016,MATCH('APUS2 (1001 - 1053)'!A3537,'[1]MATERIAL-TRANSPORTE'!$A$3:$A$1016,0),8)</f>
        <v>282290018</v>
      </c>
      <c r="M3537" s="83" t="str">
        <f>INDEX('[1]MATERIAL-TRANSPORTE'!$A$3:$K$1016,MATCH('APUS2 (1001 - 1053)'!A3537,'[1]MATERIAL-TRANSPORTE'!$A$3:$A$1016,0),9)</f>
        <v>NP</v>
      </c>
      <c r="N3537" s="84">
        <f>INDEX('[1]MATERIAL-TRANSPORTE'!$A$3:$K$1016,MATCH('APUS2 (1001 - 1053)'!A3537,'[1]MATERIAL-TRANSPORTE'!$A$3:$A$1016,0),10)</f>
        <v>0</v>
      </c>
      <c r="O3537" s="85">
        <f>INDEX('[1]MATERIAL-TRANSPORTE'!$A$3:$K$1016,MATCH('APUS2 (1001 - 1053)'!A3537,'[1]MATERIAL-TRANSPORTE'!$A$3:$A$1016,0),11)</f>
        <v>0</v>
      </c>
      <c r="P3537" s="7">
        <f t="shared" si="533"/>
        <v>3603</v>
      </c>
      <c r="Q3537" s="8"/>
    </row>
    <row r="3538" spans="1:17" s="9" customFormat="1" ht="15.75" customHeight="1" x14ac:dyDescent="0.25">
      <c r="A3538" s="1" t="s">
        <v>153</v>
      </c>
      <c r="B3538" s="129" t="str">
        <f>INDEX('[1]MATERIAL-TRANSPORTE'!$A$3:$K$1016,MATCH('APUS2 (1001 - 1053)'!A3538,'[1]MATERIAL-TRANSPORTE'!$A$3:$A$1016,0),2)</f>
        <v>CAMISETA IDENTIFICATIVA CUELLO REDONDO</v>
      </c>
      <c r="C3538" s="130"/>
      <c r="D3538" s="130"/>
      <c r="E3538" s="131"/>
      <c r="F3538" s="132" t="str">
        <f>INDEX('[1]MATERIAL-TRANSPORTE'!$A$3:$K$1016,MATCH('APUS2 (1001 - 1053)'!A3538,'[1]MATERIAL-TRANSPORTE'!$A$3:$A$1016,0),6)</f>
        <v>u</v>
      </c>
      <c r="G3538" s="80">
        <v>2</v>
      </c>
      <c r="H3538" s="80">
        <f>INDEX('[1]MATERIAL-TRANSPORTE'!$A$3:$K$1016,MATCH('APUS2 (1001 - 1053)'!A3538,'[1]MATERIAL-TRANSPORTE'!$A$3:$A$1016,0),7)</f>
        <v>4</v>
      </c>
      <c r="I3538" s="81">
        <f t="shared" si="541"/>
        <v>8</v>
      </c>
      <c r="J3538" s="64"/>
      <c r="K3538" s="70">
        <f t="shared" si="539"/>
        <v>0.14199503017394391</v>
      </c>
      <c r="L3538" s="82" t="str">
        <f>INDEX('[1]MATERIAL-TRANSPORTE'!$A$3:$K$1016,MATCH('APUS2 (1001 - 1053)'!A3538,'[1]MATERIAL-TRANSPORTE'!$A$3:$A$1016,0),8)</f>
        <v>282500033</v>
      </c>
      <c r="M3538" s="83" t="str">
        <f>INDEX('[1]MATERIAL-TRANSPORTE'!$A$3:$K$1016,MATCH('APUS2 (1001 - 1053)'!A3538,'[1]MATERIAL-TRANSPORTE'!$A$3:$A$1016,0),9)</f>
        <v>NP</v>
      </c>
      <c r="N3538" s="84">
        <f>INDEX('[1]MATERIAL-TRANSPORTE'!$A$3:$K$1016,MATCH('APUS2 (1001 - 1053)'!A3538,'[1]MATERIAL-TRANSPORTE'!$A$3:$A$1016,0),10)</f>
        <v>0</v>
      </c>
      <c r="O3538" s="85">
        <f>INDEX('[1]MATERIAL-TRANSPORTE'!$A$3:$K$1016,MATCH('APUS2 (1001 - 1053)'!A3538,'[1]MATERIAL-TRANSPORTE'!$A$3:$A$1016,0),11)</f>
        <v>0</v>
      </c>
      <c r="P3538" s="7">
        <f t="shared" si="533"/>
        <v>3604</v>
      </c>
      <c r="Q3538" s="8"/>
    </row>
    <row r="3539" spans="1:17" s="9" customFormat="1" ht="15.75" customHeight="1" x14ac:dyDescent="0.25">
      <c r="A3539" s="1"/>
      <c r="B3539" s="129"/>
      <c r="C3539" s="130"/>
      <c r="D3539" s="130"/>
      <c r="E3539" s="131"/>
      <c r="F3539" s="132"/>
      <c r="G3539" s="80"/>
      <c r="H3539" s="80"/>
      <c r="I3539" s="81"/>
      <c r="J3539" s="64"/>
      <c r="K3539" s="87"/>
      <c r="L3539" s="82"/>
      <c r="M3539" s="83"/>
      <c r="N3539" s="84"/>
      <c r="O3539" s="85"/>
      <c r="P3539" s="7">
        <f t="shared" si="533"/>
        <v>3605</v>
      </c>
      <c r="Q3539" s="8"/>
    </row>
    <row r="3540" spans="1:17" s="9" customFormat="1" ht="15.75" customHeight="1" x14ac:dyDescent="0.25">
      <c r="A3540" s="1"/>
      <c r="B3540" s="129"/>
      <c r="C3540" s="130"/>
      <c r="D3540" s="130"/>
      <c r="E3540" s="131"/>
      <c r="F3540" s="132"/>
      <c r="G3540" s="80"/>
      <c r="H3540" s="80"/>
      <c r="I3540" s="81"/>
      <c r="J3540" s="64"/>
      <c r="K3540" s="87"/>
      <c r="L3540" s="82"/>
      <c r="M3540" s="83"/>
      <c r="N3540" s="84"/>
      <c r="O3540" s="85"/>
      <c r="P3540" s="7">
        <f t="shared" si="533"/>
        <v>3606</v>
      </c>
      <c r="Q3540" s="8"/>
    </row>
    <row r="3541" spans="1:17" s="9" customFormat="1" ht="15.75" customHeight="1" x14ac:dyDescent="0.25">
      <c r="A3541" s="1"/>
      <c r="B3541" s="129"/>
      <c r="C3541" s="130"/>
      <c r="D3541" s="130"/>
      <c r="E3541" s="131"/>
      <c r="F3541" s="132"/>
      <c r="G3541" s="80"/>
      <c r="H3541" s="80"/>
      <c r="I3541" s="81"/>
      <c r="J3541" s="64"/>
      <c r="K3541" s="87"/>
      <c r="L3541" s="82"/>
      <c r="M3541" s="83"/>
      <c r="N3541" s="84"/>
      <c r="O3541" s="85"/>
      <c r="P3541" s="7">
        <f t="shared" si="533"/>
        <v>3607</v>
      </c>
      <c r="Q3541" s="8"/>
    </row>
    <row r="3542" spans="1:17" s="9" customFormat="1" ht="15.75" customHeight="1" x14ac:dyDescent="0.25">
      <c r="A3542" s="1"/>
      <c r="B3542" s="129"/>
      <c r="C3542" s="130"/>
      <c r="D3542" s="130"/>
      <c r="E3542" s="131"/>
      <c r="F3542" s="132"/>
      <c r="G3542" s="80"/>
      <c r="H3542" s="80"/>
      <c r="I3542" s="81"/>
      <c r="J3542" s="64"/>
      <c r="K3542" s="87"/>
      <c r="L3542" s="82"/>
      <c r="M3542" s="83"/>
      <c r="N3542" s="84"/>
      <c r="O3542" s="85"/>
      <c r="P3542" s="7">
        <f t="shared" ref="P3542:P3605" si="542">+P3541+1</f>
        <v>3608</v>
      </c>
      <c r="Q3542" s="8"/>
    </row>
    <row r="3543" spans="1:17" s="9" customFormat="1" ht="15.75" customHeight="1" x14ac:dyDescent="0.25">
      <c r="A3543" s="1"/>
      <c r="B3543" s="129"/>
      <c r="C3543" s="130"/>
      <c r="D3543" s="130"/>
      <c r="E3543" s="131"/>
      <c r="F3543" s="132"/>
      <c r="G3543" s="80"/>
      <c r="H3543" s="80"/>
      <c r="I3543" s="81"/>
      <c r="J3543" s="64"/>
      <c r="K3543" s="87"/>
      <c r="L3543" s="82"/>
      <c r="M3543" s="83"/>
      <c r="N3543" s="84"/>
      <c r="O3543" s="85"/>
      <c r="P3543" s="7">
        <f t="shared" si="542"/>
        <v>3609</v>
      </c>
      <c r="Q3543" s="8"/>
    </row>
    <row r="3544" spans="1:17" s="9" customFormat="1" ht="15.75" customHeight="1" x14ac:dyDescent="0.25">
      <c r="A3544" s="1"/>
      <c r="B3544" s="129"/>
      <c r="C3544" s="130"/>
      <c r="D3544" s="130"/>
      <c r="E3544" s="131"/>
      <c r="F3544" s="132"/>
      <c r="G3544" s="80"/>
      <c r="H3544" s="80"/>
      <c r="I3544" s="81"/>
      <c r="J3544" s="64"/>
      <c r="K3544" s="87"/>
      <c r="L3544" s="82"/>
      <c r="M3544" s="83"/>
      <c r="N3544" s="84"/>
      <c r="O3544" s="85"/>
      <c r="P3544" s="7">
        <f t="shared" si="542"/>
        <v>3610</v>
      </c>
      <c r="Q3544" s="8"/>
    </row>
    <row r="3545" spans="1:17" s="9" customFormat="1" x14ac:dyDescent="0.25">
      <c r="A3545" s="1"/>
      <c r="B3545" s="129"/>
      <c r="C3545" s="130"/>
      <c r="D3545" s="130"/>
      <c r="E3545" s="131"/>
      <c r="F3545" s="132"/>
      <c r="G3545" s="80"/>
      <c r="H3545" s="80"/>
      <c r="I3545" s="81"/>
      <c r="J3545" s="64"/>
      <c r="K3545" s="87"/>
      <c r="L3545" s="82"/>
      <c r="M3545" s="83"/>
      <c r="N3545" s="84"/>
      <c r="O3545" s="85"/>
      <c r="P3545" s="7">
        <f t="shared" si="542"/>
        <v>3611</v>
      </c>
      <c r="Q3545" s="8"/>
    </row>
    <row r="3546" spans="1:17" s="9" customFormat="1" x14ac:dyDescent="0.25">
      <c r="A3546" s="1"/>
      <c r="B3546" s="129"/>
      <c r="C3546" s="130"/>
      <c r="D3546" s="130"/>
      <c r="E3546" s="131"/>
      <c r="F3546" s="132"/>
      <c r="G3546" s="80"/>
      <c r="H3546" s="80"/>
      <c r="I3546" s="81"/>
      <c r="J3546" s="64"/>
      <c r="K3546" s="87"/>
      <c r="L3546" s="82"/>
      <c r="M3546" s="83"/>
      <c r="N3546" s="84"/>
      <c r="O3546" s="85"/>
      <c r="P3546" s="7">
        <f t="shared" si="542"/>
        <v>3612</v>
      </c>
      <c r="Q3546" s="8"/>
    </row>
    <row r="3547" spans="1:17" s="9" customFormat="1" x14ac:dyDescent="0.25">
      <c r="A3547" s="1"/>
      <c r="B3547" s="129"/>
      <c r="C3547" s="130"/>
      <c r="D3547" s="130"/>
      <c r="E3547" s="131"/>
      <c r="F3547" s="132"/>
      <c r="G3547" s="80"/>
      <c r="H3547" s="80"/>
      <c r="I3547" s="81"/>
      <c r="J3547" s="64"/>
      <c r="K3547" s="87"/>
      <c r="L3547" s="82"/>
      <c r="M3547" s="83"/>
      <c r="N3547" s="84"/>
      <c r="O3547" s="85"/>
      <c r="P3547" s="7">
        <f t="shared" si="542"/>
        <v>3613</v>
      </c>
      <c r="Q3547" s="8"/>
    </row>
    <row r="3548" spans="1:17" s="9" customFormat="1" x14ac:dyDescent="0.25">
      <c r="A3548" s="1"/>
      <c r="B3548" s="129" t="s">
        <v>26</v>
      </c>
      <c r="C3548" s="130"/>
      <c r="D3548" s="130"/>
      <c r="E3548" s="131"/>
      <c r="F3548" s="132" t="s">
        <v>26</v>
      </c>
      <c r="G3548" s="80" t="s">
        <v>26</v>
      </c>
      <c r="H3548" s="80" t="s">
        <v>26</v>
      </c>
      <c r="I3548" s="81" t="s">
        <v>26</v>
      </c>
      <c r="J3548" s="64"/>
      <c r="K3548" s="87" t="s">
        <v>26</v>
      </c>
      <c r="L3548" s="82" t="s">
        <v>26</v>
      </c>
      <c r="M3548" s="83" t="s">
        <v>26</v>
      </c>
      <c r="N3548" s="84" t="s">
        <v>26</v>
      </c>
      <c r="O3548" s="85" t="s">
        <v>26</v>
      </c>
      <c r="P3548" s="7">
        <f t="shared" si="542"/>
        <v>3614</v>
      </c>
      <c r="Q3548" s="8"/>
    </row>
    <row r="3549" spans="1:17" s="9" customFormat="1" x14ac:dyDescent="0.25">
      <c r="A3549" s="1"/>
      <c r="B3549" s="129" t="s">
        <v>26</v>
      </c>
      <c r="C3549" s="130"/>
      <c r="D3549" s="130"/>
      <c r="E3549" s="131"/>
      <c r="F3549" s="132" t="s">
        <v>26</v>
      </c>
      <c r="G3549" s="80" t="s">
        <v>26</v>
      </c>
      <c r="H3549" s="80" t="s">
        <v>26</v>
      </c>
      <c r="I3549" s="81" t="s">
        <v>26</v>
      </c>
      <c r="J3549" s="64"/>
      <c r="K3549" s="87" t="s">
        <v>26</v>
      </c>
      <c r="L3549" s="82" t="s">
        <v>26</v>
      </c>
      <c r="M3549" s="83" t="s">
        <v>26</v>
      </c>
      <c r="N3549" s="84" t="s">
        <v>26</v>
      </c>
      <c r="O3549" s="85" t="s">
        <v>26</v>
      </c>
      <c r="P3549" s="7">
        <f t="shared" si="542"/>
        <v>3615</v>
      </c>
      <c r="Q3549" s="8"/>
    </row>
    <row r="3550" spans="1:17" s="9" customFormat="1" x14ac:dyDescent="0.25">
      <c r="A3550" s="1"/>
      <c r="B3550" s="129" t="s">
        <v>26</v>
      </c>
      <c r="C3550" s="130"/>
      <c r="D3550" s="130"/>
      <c r="E3550" s="131"/>
      <c r="F3550" s="132" t="s">
        <v>26</v>
      </c>
      <c r="G3550" s="80" t="s">
        <v>26</v>
      </c>
      <c r="H3550" s="80" t="s">
        <v>26</v>
      </c>
      <c r="I3550" s="81" t="s">
        <v>26</v>
      </c>
      <c r="J3550" s="64"/>
      <c r="K3550" s="87" t="s">
        <v>26</v>
      </c>
      <c r="L3550" s="82" t="s">
        <v>26</v>
      </c>
      <c r="M3550" s="83" t="s">
        <v>26</v>
      </c>
      <c r="N3550" s="84" t="s">
        <v>26</v>
      </c>
      <c r="O3550" s="85" t="s">
        <v>26</v>
      </c>
      <c r="P3550" s="7">
        <f t="shared" si="542"/>
        <v>3616</v>
      </c>
      <c r="Q3550" s="8"/>
    </row>
    <row r="3551" spans="1:17" s="9" customFormat="1" x14ac:dyDescent="0.25">
      <c r="A3551" s="1"/>
      <c r="B3551" s="129" t="s">
        <v>26</v>
      </c>
      <c r="C3551" s="130"/>
      <c r="D3551" s="130"/>
      <c r="E3551" s="131"/>
      <c r="F3551" s="132" t="s">
        <v>26</v>
      </c>
      <c r="G3551" s="80" t="s">
        <v>26</v>
      </c>
      <c r="H3551" s="80" t="s">
        <v>26</v>
      </c>
      <c r="I3551" s="81" t="s">
        <v>26</v>
      </c>
      <c r="J3551" s="64"/>
      <c r="K3551" s="87" t="s">
        <v>26</v>
      </c>
      <c r="L3551" s="82" t="s">
        <v>26</v>
      </c>
      <c r="M3551" s="83" t="s">
        <v>26</v>
      </c>
      <c r="N3551" s="84" t="s">
        <v>26</v>
      </c>
      <c r="O3551" s="85" t="s">
        <v>26</v>
      </c>
      <c r="P3551" s="7">
        <f t="shared" si="542"/>
        <v>3617</v>
      </c>
      <c r="Q3551" s="8"/>
    </row>
    <row r="3552" spans="1:17" s="9" customFormat="1" x14ac:dyDescent="0.25">
      <c r="A3552" s="1"/>
      <c r="B3552" s="129" t="s">
        <v>26</v>
      </c>
      <c r="C3552" s="130"/>
      <c r="D3552" s="130"/>
      <c r="E3552" s="131"/>
      <c r="F3552" s="132" t="s">
        <v>26</v>
      </c>
      <c r="G3552" s="80" t="s">
        <v>26</v>
      </c>
      <c r="H3552" s="80" t="s">
        <v>26</v>
      </c>
      <c r="I3552" s="81" t="s">
        <v>26</v>
      </c>
      <c r="J3552" s="64"/>
      <c r="K3552" s="87" t="s">
        <v>26</v>
      </c>
      <c r="L3552" s="82" t="s">
        <v>26</v>
      </c>
      <c r="M3552" s="83" t="s">
        <v>26</v>
      </c>
      <c r="N3552" s="84" t="s">
        <v>26</v>
      </c>
      <c r="O3552" s="85" t="s">
        <v>26</v>
      </c>
      <c r="P3552" s="7">
        <f t="shared" si="542"/>
        <v>3618</v>
      </c>
      <c r="Q3552" s="8"/>
    </row>
    <row r="3553" spans="1:17" s="9" customFormat="1" x14ac:dyDescent="0.25">
      <c r="A3553" s="1"/>
      <c r="B3553" s="129" t="s">
        <v>26</v>
      </c>
      <c r="C3553" s="130"/>
      <c r="D3553" s="130"/>
      <c r="E3553" s="131"/>
      <c r="F3553" s="132" t="s">
        <v>26</v>
      </c>
      <c r="G3553" s="80" t="s">
        <v>26</v>
      </c>
      <c r="H3553" s="80" t="s">
        <v>26</v>
      </c>
      <c r="I3553" s="81" t="s">
        <v>26</v>
      </c>
      <c r="J3553" s="64"/>
      <c r="K3553" s="87" t="s">
        <v>26</v>
      </c>
      <c r="L3553" s="82" t="s">
        <v>26</v>
      </c>
      <c r="M3553" s="83" t="s">
        <v>26</v>
      </c>
      <c r="N3553" s="84" t="s">
        <v>26</v>
      </c>
      <c r="O3553" s="85" t="s">
        <v>26</v>
      </c>
      <c r="P3553" s="7">
        <f t="shared" si="542"/>
        <v>3619</v>
      </c>
      <c r="Q3553" s="8"/>
    </row>
    <row r="3554" spans="1:17" s="9" customFormat="1" x14ac:dyDescent="0.25">
      <c r="A3554" s="1"/>
      <c r="B3554" s="129" t="s">
        <v>26</v>
      </c>
      <c r="C3554" s="130"/>
      <c r="D3554" s="130"/>
      <c r="E3554" s="131"/>
      <c r="F3554" s="132" t="s">
        <v>26</v>
      </c>
      <c r="G3554" s="80" t="s">
        <v>26</v>
      </c>
      <c r="H3554" s="80" t="s">
        <v>26</v>
      </c>
      <c r="I3554" s="81" t="s">
        <v>26</v>
      </c>
      <c r="J3554" s="64"/>
      <c r="K3554" s="87" t="s">
        <v>26</v>
      </c>
      <c r="L3554" s="82" t="s">
        <v>26</v>
      </c>
      <c r="M3554" s="83" t="s">
        <v>26</v>
      </c>
      <c r="N3554" s="84" t="s">
        <v>26</v>
      </c>
      <c r="O3554" s="85" t="s">
        <v>26</v>
      </c>
      <c r="P3554" s="7">
        <f t="shared" si="542"/>
        <v>3620</v>
      </c>
      <c r="Q3554" s="8"/>
    </row>
    <row r="3555" spans="1:17" s="9" customFormat="1" x14ac:dyDescent="0.25">
      <c r="A3555" s="1"/>
      <c r="B3555" s="129" t="s">
        <v>26</v>
      </c>
      <c r="C3555" s="130"/>
      <c r="D3555" s="130"/>
      <c r="E3555" s="131"/>
      <c r="F3555" s="132" t="s">
        <v>26</v>
      </c>
      <c r="G3555" s="80" t="s">
        <v>26</v>
      </c>
      <c r="H3555" s="80" t="s">
        <v>26</v>
      </c>
      <c r="I3555" s="81" t="s">
        <v>26</v>
      </c>
      <c r="J3555" s="64"/>
      <c r="K3555" s="87" t="s">
        <v>26</v>
      </c>
      <c r="L3555" s="82" t="s">
        <v>26</v>
      </c>
      <c r="M3555" s="83" t="s">
        <v>26</v>
      </c>
      <c r="N3555" s="84" t="s">
        <v>26</v>
      </c>
      <c r="O3555" s="85" t="s">
        <v>26</v>
      </c>
      <c r="P3555" s="7">
        <f t="shared" si="542"/>
        <v>3621</v>
      </c>
      <c r="Q3555" s="8"/>
    </row>
    <row r="3556" spans="1:17" s="9" customFormat="1" ht="15.75" thickBot="1" x14ac:dyDescent="0.3">
      <c r="A3556" s="1"/>
      <c r="B3556" s="122" t="s">
        <v>26</v>
      </c>
      <c r="C3556" s="123"/>
      <c r="D3556" s="123"/>
      <c r="E3556" s="124"/>
      <c r="F3556" s="133" t="s">
        <v>26</v>
      </c>
      <c r="G3556" s="94" t="s">
        <v>26</v>
      </c>
      <c r="H3556" s="94" t="s">
        <v>26</v>
      </c>
      <c r="I3556" s="95" t="s">
        <v>26</v>
      </c>
      <c r="J3556" s="64"/>
      <c r="K3556" s="96" t="s">
        <v>26</v>
      </c>
      <c r="L3556" s="97" t="s">
        <v>26</v>
      </c>
      <c r="M3556" s="98" t="s">
        <v>26</v>
      </c>
      <c r="N3556" s="99" t="s">
        <v>26</v>
      </c>
      <c r="O3556" s="100" t="s">
        <v>26</v>
      </c>
      <c r="P3556" s="7">
        <f t="shared" si="542"/>
        <v>3622</v>
      </c>
      <c r="Q3556" s="8"/>
    </row>
    <row r="3557" spans="1:17" s="9" customFormat="1" ht="16.5" thickTop="1" thickBot="1" x14ac:dyDescent="0.3">
      <c r="A3557" s="1"/>
      <c r="B3557" s="101"/>
      <c r="C3557" s="101"/>
      <c r="D3557" s="101"/>
      <c r="E3557" s="101"/>
      <c r="F3557" s="101"/>
      <c r="G3557" s="101"/>
      <c r="H3557" s="128" t="s">
        <v>50</v>
      </c>
      <c r="I3557" s="103">
        <f>SUM(I3531:I3556)</f>
        <v>56.34</v>
      </c>
      <c r="J3557" s="104"/>
      <c r="K3557" s="105">
        <f>SUM(K3531:K3556)</f>
        <v>0.99999999999999989</v>
      </c>
      <c r="L3557" s="106"/>
      <c r="M3557" s="107"/>
      <c r="N3557" s="108"/>
      <c r="O3557" s="105">
        <f>SUM(O3531:O3556)</f>
        <v>0</v>
      </c>
      <c r="P3557" s="7">
        <f t="shared" si="542"/>
        <v>3623</v>
      </c>
      <c r="Q3557" s="8"/>
    </row>
    <row r="3558" spans="1:17" s="9" customFormat="1" ht="16.5" customHeight="1" thickTop="1" thickBot="1" x14ac:dyDescent="0.3">
      <c r="A3558" s="1"/>
      <c r="B3558" s="58" t="s">
        <v>51</v>
      </c>
      <c r="C3558" s="109"/>
      <c r="D3558" s="109"/>
      <c r="E3558" s="109"/>
      <c r="F3558" s="109"/>
      <c r="G3558" s="109"/>
      <c r="H3558" s="110"/>
      <c r="I3558" s="111"/>
      <c r="J3558" s="60"/>
      <c r="K3558" s="134" t="s">
        <v>14</v>
      </c>
      <c r="L3558" s="61" t="s">
        <v>15</v>
      </c>
      <c r="M3558" s="61" t="s">
        <v>16</v>
      </c>
      <c r="N3558" s="61" t="s">
        <v>17</v>
      </c>
      <c r="O3558" s="61" t="s">
        <v>18</v>
      </c>
      <c r="P3558" s="7">
        <f t="shared" si="542"/>
        <v>3624</v>
      </c>
      <c r="Q3558" s="8"/>
    </row>
    <row r="3559" spans="1:17" s="9" customFormat="1" ht="22.5" customHeight="1" thickTop="1" thickBot="1" x14ac:dyDescent="0.3">
      <c r="A3559" s="1"/>
      <c r="B3559" s="112" t="s">
        <v>52</v>
      </c>
      <c r="C3559" s="113"/>
      <c r="D3559" s="113"/>
      <c r="E3559" s="114"/>
      <c r="F3559" s="115" t="s">
        <v>42</v>
      </c>
      <c r="G3559" s="63" t="s">
        <v>20</v>
      </c>
      <c r="H3559" s="63" t="s">
        <v>34</v>
      </c>
      <c r="I3559" s="63" t="s">
        <v>34</v>
      </c>
      <c r="J3559" s="28"/>
      <c r="K3559" s="135"/>
      <c r="L3559" s="61"/>
      <c r="M3559" s="61"/>
      <c r="N3559" s="61"/>
      <c r="O3559" s="61"/>
      <c r="P3559" s="7">
        <f t="shared" si="542"/>
        <v>3625</v>
      </c>
      <c r="Q3559" s="8"/>
    </row>
    <row r="3560" spans="1:17" s="9" customFormat="1" ht="15.75" thickTop="1" x14ac:dyDescent="0.25">
      <c r="A3560" s="1"/>
      <c r="B3560" s="136"/>
      <c r="C3560" s="137"/>
      <c r="D3560" s="137"/>
      <c r="E3560" s="138"/>
      <c r="F3560" s="139"/>
      <c r="G3560" s="69"/>
      <c r="H3560" s="69"/>
      <c r="I3560" s="81"/>
      <c r="J3560" s="64"/>
      <c r="K3560" s="70"/>
      <c r="L3560" s="117"/>
      <c r="M3560" s="118"/>
      <c r="N3560" s="119"/>
      <c r="O3560" s="120"/>
      <c r="P3560" s="7">
        <f t="shared" si="542"/>
        <v>3626</v>
      </c>
      <c r="Q3560" s="8">
        <f t="shared" ref="Q3560" si="543">+Q3531</f>
        <v>3564</v>
      </c>
    </row>
    <row r="3561" spans="1:17" s="9" customFormat="1" ht="15.75" thickBot="1" x14ac:dyDescent="0.3">
      <c r="A3561" s="1"/>
      <c r="B3561" s="140" t="s">
        <v>26</v>
      </c>
      <c r="C3561" s="141"/>
      <c r="D3561" s="141"/>
      <c r="E3561" s="142"/>
      <c r="F3561" s="143">
        <v>0</v>
      </c>
      <c r="G3561" s="144" t="s">
        <v>26</v>
      </c>
      <c r="H3561" s="143">
        <v>0</v>
      </c>
      <c r="I3561" s="143">
        <v>0</v>
      </c>
      <c r="J3561" s="64"/>
      <c r="K3561" s="145" t="s">
        <v>26</v>
      </c>
      <c r="L3561" s="146" t="s">
        <v>26</v>
      </c>
      <c r="M3561" s="147" t="s">
        <v>26</v>
      </c>
      <c r="N3561" s="143">
        <v>0</v>
      </c>
      <c r="O3561" s="143">
        <v>0</v>
      </c>
      <c r="P3561" s="7">
        <f t="shared" si="542"/>
        <v>3627</v>
      </c>
      <c r="Q3561" s="8"/>
    </row>
    <row r="3562" spans="1:17" s="9" customFormat="1" ht="16.5" thickTop="1" thickBot="1" x14ac:dyDescent="0.3">
      <c r="A3562" s="1"/>
      <c r="B3562" s="101"/>
      <c r="C3562" s="101"/>
      <c r="D3562" s="101"/>
      <c r="E3562" s="101"/>
      <c r="F3562" s="101"/>
      <c r="G3562" s="101"/>
      <c r="H3562" s="128" t="s">
        <v>53</v>
      </c>
      <c r="I3562" s="103">
        <f>SUM(I3560:I3561)</f>
        <v>0</v>
      </c>
      <c r="J3562" s="28"/>
      <c r="K3562" s="148">
        <f>SUM(K3560:K3561)</f>
        <v>0</v>
      </c>
      <c r="L3562" s="149"/>
      <c r="M3562" s="150"/>
      <c r="N3562" s="151"/>
      <c r="O3562" s="148">
        <f>SUM(O3560:O3561)</f>
        <v>0</v>
      </c>
      <c r="P3562" s="7">
        <f t="shared" si="542"/>
        <v>3628</v>
      </c>
      <c r="Q3562" s="8"/>
    </row>
    <row r="3563" spans="1:17" s="9" customFormat="1" ht="16.5" thickTop="1" thickBot="1" x14ac:dyDescent="0.3">
      <c r="A3563" s="1"/>
      <c r="B3563" s="28"/>
      <c r="C3563" s="28"/>
      <c r="D3563" s="28"/>
      <c r="E3563" s="152"/>
      <c r="F3563" s="152"/>
      <c r="G3563" s="152"/>
      <c r="H3563" s="153"/>
      <c r="I3563" s="154"/>
      <c r="J3563" s="28"/>
      <c r="K3563" s="155"/>
      <c r="L3563" s="156"/>
      <c r="M3563" s="156"/>
      <c r="N3563" s="156"/>
      <c r="O3563" s="157"/>
      <c r="P3563" s="7">
        <f t="shared" si="542"/>
        <v>3629</v>
      </c>
      <c r="Q3563" s="8"/>
    </row>
    <row r="3564" spans="1:17" s="9" customFormat="1" ht="16.5" customHeight="1" thickTop="1" thickBot="1" x14ac:dyDescent="0.3">
      <c r="A3564" s="1"/>
      <c r="B3564" s="28"/>
      <c r="C3564" s="28"/>
      <c r="D3564" s="158"/>
      <c r="E3564" s="159" t="s">
        <v>54</v>
      </c>
      <c r="F3564" s="159"/>
      <c r="G3564" s="159"/>
      <c r="H3564" s="159"/>
      <c r="I3564" s="160">
        <f>I3512+I3528+I3557+I3562</f>
        <v>56.34</v>
      </c>
      <c r="J3564" s="28"/>
      <c r="K3564" s="161"/>
      <c r="L3564" s="162"/>
      <c r="M3564" s="162"/>
      <c r="N3564" s="162"/>
      <c r="O3564" s="163"/>
      <c r="P3564" s="7">
        <f t="shared" si="542"/>
        <v>3630</v>
      </c>
      <c r="Q3564" s="8"/>
    </row>
    <row r="3565" spans="1:17" s="9" customFormat="1" ht="16.5" thickTop="1" thickBot="1" x14ac:dyDescent="0.3">
      <c r="A3565" s="1"/>
      <c r="B3565" s="28"/>
      <c r="C3565" s="28"/>
      <c r="D3565" s="158"/>
      <c r="E3565" s="164" t="s">
        <v>55</v>
      </c>
      <c r="F3565" s="164"/>
      <c r="G3565" s="164"/>
      <c r="H3565" s="165">
        <v>0.2</v>
      </c>
      <c r="I3565" s="166">
        <f>(I3564*H3565)</f>
        <v>11.268000000000001</v>
      </c>
      <c r="J3565" s="28"/>
      <c r="K3565" s="167"/>
      <c r="L3565" s="168"/>
      <c r="M3565" s="168"/>
      <c r="N3565" s="168"/>
      <c r="O3565" s="169"/>
      <c r="P3565" s="7">
        <f t="shared" si="542"/>
        <v>3631</v>
      </c>
      <c r="Q3565" s="8"/>
    </row>
    <row r="3566" spans="1:17" s="9" customFormat="1" ht="16.5" thickTop="1" thickBot="1" x14ac:dyDescent="0.3">
      <c r="A3566" s="1"/>
      <c r="B3566" s="28"/>
      <c r="C3566" s="28"/>
      <c r="D3566" s="158"/>
      <c r="E3566" s="170" t="s">
        <v>56</v>
      </c>
      <c r="F3566" s="170"/>
      <c r="G3566" s="170"/>
      <c r="H3566" s="171">
        <v>0</v>
      </c>
      <c r="I3566" s="166">
        <v>0</v>
      </c>
      <c r="J3566" s="28"/>
      <c r="K3566" s="172">
        <f>+K3512+K3528+K3557+K3562</f>
        <v>0.99999999999999989</v>
      </c>
      <c r="L3566" s="173"/>
      <c r="M3566" s="174"/>
      <c r="N3566" s="175"/>
      <c r="O3566" s="172">
        <f>+O3512+O3528+O3557+O3562</f>
        <v>0</v>
      </c>
      <c r="P3566" s="7">
        <f t="shared" si="542"/>
        <v>3632</v>
      </c>
      <c r="Q3566" s="8"/>
    </row>
    <row r="3567" spans="1:17" s="9" customFormat="1" ht="16.5" thickTop="1" thickBot="1" x14ac:dyDescent="0.3">
      <c r="A3567" s="1"/>
      <c r="B3567" s="28" t="s">
        <v>27</v>
      </c>
      <c r="C3567" s="28"/>
      <c r="D3567" s="158"/>
      <c r="E3567" s="170" t="s">
        <v>57</v>
      </c>
      <c r="F3567" s="170"/>
      <c r="G3567" s="170"/>
      <c r="H3567" s="170"/>
      <c r="I3567" s="166">
        <f>+I3564+I3565</f>
        <v>67.608000000000004</v>
      </c>
      <c r="J3567" s="28"/>
      <c r="K3567" s="176" t="s">
        <v>58</v>
      </c>
      <c r="L3567" s="177"/>
      <c r="M3567" s="178"/>
      <c r="N3567" s="179"/>
      <c r="O3567" s="176" t="s">
        <v>59</v>
      </c>
      <c r="P3567" s="7">
        <f t="shared" si="542"/>
        <v>3633</v>
      </c>
      <c r="Q3567" s="8"/>
    </row>
    <row r="3568" spans="1:17" s="9" customFormat="1" ht="16.5" thickTop="1" thickBot="1" x14ac:dyDescent="0.3">
      <c r="A3568" s="1"/>
      <c r="B3568" s="28" t="s">
        <v>27</v>
      </c>
      <c r="C3568" s="28"/>
      <c r="D3568" s="158"/>
      <c r="E3568" s="180" t="s">
        <v>60</v>
      </c>
      <c r="F3568" s="181"/>
      <c r="G3568" s="181"/>
      <c r="H3568" s="182"/>
      <c r="I3568" s="183">
        <f>ROUND(I3567,2)</f>
        <v>67.61</v>
      </c>
      <c r="J3568" s="152"/>
      <c r="K3568" s="184"/>
      <c r="L3568" s="185"/>
      <c r="M3568" s="184"/>
      <c r="N3568" s="185"/>
      <c r="O3568" s="185"/>
      <c r="P3568" s="7">
        <f t="shared" si="542"/>
        <v>3634</v>
      </c>
      <c r="Q3568" s="8"/>
    </row>
    <row r="3569" spans="1:17" s="9" customFormat="1" ht="15.75" thickTop="1" x14ac:dyDescent="0.25">
      <c r="A3569" s="1"/>
      <c r="B3569" s="5"/>
      <c r="C3569" s="5"/>
      <c r="D3569" s="28"/>
      <c r="E3569" s="101"/>
      <c r="F3569" s="101"/>
      <c r="G3569" s="101"/>
      <c r="H3569" s="186"/>
      <c r="I3569" s="101"/>
      <c r="J3569" s="28"/>
      <c r="K3569" s="14"/>
      <c r="L3569" s="15"/>
      <c r="M3569" s="14"/>
      <c r="N3569" s="15"/>
      <c r="O3569" s="15"/>
      <c r="P3569" s="7">
        <f t="shared" si="542"/>
        <v>3635</v>
      </c>
      <c r="Q3569" s="8"/>
    </row>
    <row r="3570" spans="1:17" s="9" customFormat="1" x14ac:dyDescent="0.25">
      <c r="A3570" s="1"/>
      <c r="B3570" s="5"/>
      <c r="C3570" s="5"/>
      <c r="D3570" s="28"/>
      <c r="E3570" s="101"/>
      <c r="F3570" s="101"/>
      <c r="G3570" s="101"/>
      <c r="H3570" s="186"/>
      <c r="I3570" s="101"/>
      <c r="J3570" s="28"/>
      <c r="K3570" s="14"/>
      <c r="L3570" s="15"/>
      <c r="M3570" s="14"/>
      <c r="N3570" s="15"/>
      <c r="O3570" s="15"/>
      <c r="P3570" s="7">
        <f t="shared" si="542"/>
        <v>3636</v>
      </c>
      <c r="Q3570" s="8"/>
    </row>
    <row r="3571" spans="1:17" s="9" customFormat="1" ht="15.75" thickBot="1" x14ac:dyDescent="0.3">
      <c r="A3571" s="1"/>
      <c r="B3571" s="2"/>
      <c r="C3571" s="2"/>
      <c r="D3571" s="2"/>
      <c r="E3571" s="2"/>
      <c r="F3571" s="2"/>
      <c r="G3571" s="2"/>
      <c r="H3571" s="3"/>
      <c r="I3571" s="4"/>
      <c r="J3571" s="5"/>
      <c r="K3571" s="6"/>
      <c r="L3571" s="6"/>
      <c r="M3571" s="6"/>
      <c r="N3571" s="6"/>
      <c r="O3571" s="6"/>
      <c r="P3571" s="7"/>
      <c r="Q3571" s="8"/>
    </row>
    <row r="3572" spans="1:17" s="9" customFormat="1" ht="16.5" thickTop="1" thickBot="1" x14ac:dyDescent="0.3">
      <c r="A3572" s="1"/>
      <c r="B3572" s="10" t="s">
        <v>0</v>
      </c>
      <c r="C3572" s="11" t="str">
        <f>'[1]PRESUPUESTO REFERENCIAL'!$B$6</f>
        <v>CONSTRUCCIÓN DEL MALECÓN EN LA PARROQUIA URBANA SATÉLITE LA AURORA</v>
      </c>
      <c r="D3572" s="12"/>
      <c r="E3572" s="12"/>
      <c r="F3572" s="12"/>
      <c r="G3572" s="12"/>
      <c r="H3572" s="12"/>
      <c r="I3572" s="13"/>
      <c r="J3572" s="5"/>
      <c r="K3572" s="14"/>
      <c r="L3572" s="14"/>
      <c r="M3572" s="14"/>
      <c r="N3572" s="14"/>
      <c r="O3572" s="15"/>
      <c r="P3572" s="7"/>
      <c r="Q3572" s="8"/>
    </row>
    <row r="3573" spans="1:17" s="9" customFormat="1" ht="15.75" thickTop="1" x14ac:dyDescent="0.25">
      <c r="A3573" s="1"/>
      <c r="B3573" s="16" t="s">
        <v>1</v>
      </c>
      <c r="C3573" s="17"/>
      <c r="D3573" s="17"/>
      <c r="E3573" s="17"/>
      <c r="F3573" s="17"/>
      <c r="G3573" s="17"/>
      <c r="H3573" s="17"/>
      <c r="I3573" s="18"/>
      <c r="J3573" s="5"/>
      <c r="K3573" s="14"/>
      <c r="L3573" s="14"/>
      <c r="M3573" s="14"/>
      <c r="N3573" s="14"/>
      <c r="O3573" s="15"/>
      <c r="P3573" s="7"/>
      <c r="Q3573" s="8"/>
    </row>
    <row r="3574" spans="1:17" s="9" customFormat="1" x14ac:dyDescent="0.25">
      <c r="A3574" s="1"/>
      <c r="B3574" s="5"/>
      <c r="C3574" s="5"/>
      <c r="D3574" s="5"/>
      <c r="E3574" s="5"/>
      <c r="F3574" s="5"/>
      <c r="G3574" s="19"/>
      <c r="H3574" s="19"/>
      <c r="I3574" s="19"/>
      <c r="J3574" s="5"/>
      <c r="K3574" s="14"/>
      <c r="L3574" s="14"/>
      <c r="M3574" s="14"/>
      <c r="N3574" s="14"/>
      <c r="O3574" s="15"/>
      <c r="P3574" s="7"/>
      <c r="Q3574" s="8"/>
    </row>
    <row r="3575" spans="1:17" s="9" customFormat="1" x14ac:dyDescent="0.25">
      <c r="A3575" s="1"/>
      <c r="B3575" s="5"/>
      <c r="C3575" s="20" t="s">
        <v>2</v>
      </c>
      <c r="D3575" s="21" t="s">
        <v>3</v>
      </c>
      <c r="E3575" s="22"/>
      <c r="F3575" s="22"/>
      <c r="G3575" s="19"/>
      <c r="H3575" s="19"/>
      <c r="I3575" s="19"/>
      <c r="J3575" s="5"/>
      <c r="K3575" s="14"/>
      <c r="L3575" s="14"/>
      <c r="M3575" s="14"/>
      <c r="N3575" s="14"/>
      <c r="O3575" s="15"/>
      <c r="P3575" s="7"/>
      <c r="Q3575" s="8"/>
    </row>
    <row r="3576" spans="1:17" s="9" customFormat="1" x14ac:dyDescent="0.25">
      <c r="A3576" s="1"/>
      <c r="B3576" s="5"/>
      <c r="C3576" s="20" t="s">
        <v>4</v>
      </c>
      <c r="D3576" s="21" t="s">
        <v>5</v>
      </c>
      <c r="E3576" s="5"/>
      <c r="F3576" s="5"/>
      <c r="G3576" s="19"/>
      <c r="H3576" s="19"/>
      <c r="I3576" s="19"/>
      <c r="J3576" s="5"/>
      <c r="K3576" s="14"/>
      <c r="L3576" s="14"/>
      <c r="M3576" s="14"/>
      <c r="N3576" s="14"/>
      <c r="O3576" s="15"/>
      <c r="P3576" s="7"/>
      <c r="Q3576" s="8"/>
    </row>
    <row r="3577" spans="1:17" s="9" customFormat="1" x14ac:dyDescent="0.25">
      <c r="A3577" s="1"/>
      <c r="B3577" s="23"/>
      <c r="C3577" s="2"/>
      <c r="D3577" s="24"/>
      <c r="E3577" s="2"/>
      <c r="F3577" s="2"/>
      <c r="G3577" s="19"/>
      <c r="H3577" s="19"/>
      <c r="I3577" s="19"/>
      <c r="J3577" s="5"/>
      <c r="K3577" s="14"/>
      <c r="L3577" s="14"/>
      <c r="M3577" s="14"/>
      <c r="N3577" s="14"/>
      <c r="O3577" s="15"/>
      <c r="P3577" s="7"/>
      <c r="Q3577" s="8"/>
    </row>
    <row r="3578" spans="1:17" s="9" customFormat="1" ht="15.75" thickBot="1" x14ac:dyDescent="0.3">
      <c r="A3578" s="1"/>
      <c r="B3578" s="25" t="s">
        <v>6</v>
      </c>
      <c r="C3578" s="26"/>
      <c r="D3578" s="26"/>
      <c r="E3578" s="26"/>
      <c r="F3578" s="26"/>
      <c r="G3578" s="26"/>
      <c r="H3578" s="26"/>
      <c r="I3578" s="27"/>
      <c r="J3578" s="28"/>
      <c r="K3578" s="29"/>
      <c r="L3578" s="30"/>
      <c r="M3578" s="30"/>
      <c r="N3578" s="30"/>
      <c r="O3578" s="31"/>
      <c r="P3578" s="7"/>
      <c r="Q3578" s="8"/>
    </row>
    <row r="3579" spans="1:17" s="9" customFormat="1" ht="15.75" customHeight="1" thickTop="1" x14ac:dyDescent="0.25">
      <c r="A3579" s="1"/>
      <c r="B3579" s="32"/>
      <c r="C3579" s="33"/>
      <c r="D3579" s="34"/>
      <c r="E3579" s="34"/>
      <c r="F3579" s="34"/>
      <c r="G3579" s="34"/>
      <c r="H3579" s="35"/>
      <c r="I3579" s="36" t="s">
        <v>7</v>
      </c>
      <c r="J3579" s="37"/>
      <c r="K3579" s="38" t="s">
        <v>8</v>
      </c>
      <c r="L3579" s="39"/>
      <c r="M3579" s="39"/>
      <c r="N3579" s="39"/>
      <c r="O3579" s="40"/>
      <c r="P3579" s="7"/>
      <c r="Q3579" s="8"/>
    </row>
    <row r="3580" spans="1:17" s="9" customFormat="1" x14ac:dyDescent="0.25">
      <c r="A3580" s="1"/>
      <c r="B3580" s="41" t="s">
        <v>9</v>
      </c>
      <c r="C3580" s="42">
        <f>+'[1]PRESUPUESTO REFERENCIAL'!B1167</f>
        <v>1043</v>
      </c>
      <c r="D3580" s="43"/>
      <c r="E3580" s="41" t="s">
        <v>10</v>
      </c>
      <c r="F3580" s="44" t="str">
        <f>+'[1]PRESUPUESTO REFERENCIAL'!D1167</f>
        <v>m</v>
      </c>
      <c r="G3580" s="45"/>
      <c r="H3580" s="46" t="s">
        <v>11</v>
      </c>
      <c r="I3580" s="47">
        <v>8.9999999999999993E-3</v>
      </c>
      <c r="J3580" s="37"/>
      <c r="K3580" s="48"/>
      <c r="L3580" s="49"/>
      <c r="M3580" s="49"/>
      <c r="N3580" s="49"/>
      <c r="O3580" s="50"/>
      <c r="P3580" s="7"/>
      <c r="Q3580" s="8"/>
    </row>
    <row r="3581" spans="1:17" s="9" customFormat="1" ht="15.75" thickBot="1" x14ac:dyDescent="0.3">
      <c r="A3581" s="1"/>
      <c r="B3581" s="51" t="s">
        <v>12</v>
      </c>
      <c r="C3581" s="52" t="str">
        <f>+'[1]PRESUPUESTO REFERENCIAL'!C1167</f>
        <v>CINTA PLASTICA DE SEGURIDAD (COLOR REFLECTIVO)</v>
      </c>
      <c r="D3581" s="53"/>
      <c r="E3581" s="53"/>
      <c r="F3581" s="53"/>
      <c r="G3581" s="53"/>
      <c r="H3581" s="53"/>
      <c r="I3581" s="54"/>
      <c r="J3581" s="28"/>
      <c r="K3581" s="55"/>
      <c r="L3581" s="56"/>
      <c r="M3581" s="56"/>
      <c r="N3581" s="56"/>
      <c r="O3581" s="57"/>
      <c r="P3581" s="7"/>
      <c r="Q3581" s="8"/>
    </row>
    <row r="3582" spans="1:17" s="9" customFormat="1" ht="16.5" customHeight="1" thickTop="1" thickBot="1" x14ac:dyDescent="0.3">
      <c r="A3582" s="1"/>
      <c r="B3582" s="58" t="s">
        <v>13</v>
      </c>
      <c r="C3582" s="59"/>
      <c r="D3582" s="59"/>
      <c r="E3582" s="59"/>
      <c r="F3582" s="59"/>
      <c r="G3582" s="59"/>
      <c r="H3582" s="59"/>
      <c r="I3582" s="59"/>
      <c r="J3582" s="60"/>
      <c r="K3582" s="61" t="s">
        <v>14</v>
      </c>
      <c r="L3582" s="61" t="s">
        <v>15</v>
      </c>
      <c r="M3582" s="61" t="s">
        <v>16</v>
      </c>
      <c r="N3582" s="61" t="s">
        <v>17</v>
      </c>
      <c r="O3582" s="61" t="s">
        <v>18</v>
      </c>
      <c r="P3582" s="7"/>
      <c r="Q3582" s="8"/>
    </row>
    <row r="3583" spans="1:17" s="9" customFormat="1" ht="22.5" thickTop="1" thickBot="1" x14ac:dyDescent="0.3">
      <c r="A3583" s="1"/>
      <c r="B3583" s="62" t="s">
        <v>19</v>
      </c>
      <c r="C3583" s="62"/>
      <c r="D3583" s="62"/>
      <c r="E3583" s="63" t="s">
        <v>20</v>
      </c>
      <c r="F3583" s="63" t="s">
        <v>21</v>
      </c>
      <c r="G3583" s="63" t="s">
        <v>22</v>
      </c>
      <c r="H3583" s="63" t="s">
        <v>23</v>
      </c>
      <c r="I3583" s="63" t="s">
        <v>24</v>
      </c>
      <c r="J3583" s="64"/>
      <c r="K3583" s="61"/>
      <c r="L3583" s="61"/>
      <c r="M3583" s="61"/>
      <c r="N3583" s="61"/>
      <c r="O3583" s="61"/>
      <c r="P3583" s="7">
        <f t="shared" ref="P3583" si="544">ROW(A3584)+65</f>
        <v>3649</v>
      </c>
      <c r="Q3583" s="8"/>
    </row>
    <row r="3584" spans="1:17" s="9" customFormat="1" ht="16.5" customHeight="1" thickTop="1" thickBot="1" x14ac:dyDescent="0.3">
      <c r="A3584" s="1" t="s">
        <v>25</v>
      </c>
      <c r="B3584" s="65" t="str">
        <f>INDEX([1]EQUIPOS!$A$3:$I$326,MATCH('APUS2 (1001 - 1053)'!A3584,[1]EQUIPOS!$A$3:$A$326,0),2)</f>
        <v>HERRAMIENTA MENOR (5% MO)</v>
      </c>
      <c r="C3584" s="66"/>
      <c r="D3584" s="67"/>
      <c r="E3584" s="68" t="s">
        <v>26</v>
      </c>
      <c r="F3584" s="68">
        <v>0.05</v>
      </c>
      <c r="G3584" s="68" t="s">
        <v>27</v>
      </c>
      <c r="H3584" s="68" t="s">
        <v>26</v>
      </c>
      <c r="I3584" s="69">
        <f>(I3613*5%)</f>
        <v>1.9035E-3</v>
      </c>
      <c r="J3584" s="64"/>
      <c r="K3584" s="70">
        <f>((I3584*100%)/$I$3649)</f>
        <v>2.1156229334192842E-2</v>
      </c>
      <c r="L3584" s="71">
        <f>INDEX([1]EQUIPOS!$A$3:$I$326,MATCH('APUS2 (1001 - 1053)'!A3584,[1]EQUIPOS!$A$3:$A$326,0),6)</f>
        <v>4292100117</v>
      </c>
      <c r="M3584" s="72" t="str">
        <f>INDEX([1]EQUIPOS!$A$3:$I$326,MATCH('APUS2 (1001 - 1053)'!A3584,[1]EQUIPOS!$A$3:$A$326,0),7)</f>
        <v>NP</v>
      </c>
      <c r="N3584" s="73">
        <f>INDEX([1]EQUIPOS!$A$3:$I$326,MATCH('APUS2 (1001 - 1053)'!A3584,[1]EQUIPOS!$A$3:$A$326,0),8)</f>
        <v>0</v>
      </c>
      <c r="O3584" s="74">
        <f>INDEX([1]EQUIPOS!$A$3:$I$326,MATCH('APUS2 (1001 - 1053)'!A3584,[1]EQUIPOS!$A$3:$A$326,0),9)</f>
        <v>0</v>
      </c>
      <c r="P3584" s="7">
        <f t="shared" ref="P3584:P3585" si="545">+P3583+1</f>
        <v>3650</v>
      </c>
      <c r="Q3584" s="8">
        <f t="shared" ref="Q3584" si="546">IF($A3584=0," ",$P3583)</f>
        <v>3649</v>
      </c>
    </row>
    <row r="3585" spans="1:17" s="9" customFormat="1" ht="16.5" thickTop="1" thickBot="1" x14ac:dyDescent="0.3">
      <c r="A3585" s="1"/>
      <c r="B3585" s="75"/>
      <c r="C3585" s="76"/>
      <c r="D3585" s="77"/>
      <c r="E3585" s="78"/>
      <c r="F3585" s="79"/>
      <c r="G3585" s="79"/>
      <c r="H3585" s="80"/>
      <c r="I3585" s="81"/>
      <c r="J3585" s="64"/>
      <c r="K3585" s="70"/>
      <c r="L3585" s="82"/>
      <c r="M3585" s="83"/>
      <c r="N3585" s="84"/>
      <c r="O3585" s="85"/>
      <c r="P3585" s="7">
        <f t="shared" si="545"/>
        <v>3651</v>
      </c>
      <c r="Q3585" s="8">
        <f t="shared" ref="Q3585" si="547">+$Q3584</f>
        <v>3649</v>
      </c>
    </row>
    <row r="3586" spans="1:17" s="9" customFormat="1" ht="16.5" thickTop="1" thickBot="1" x14ac:dyDescent="0.3">
      <c r="A3586" s="1"/>
      <c r="B3586" s="75"/>
      <c r="C3586" s="76"/>
      <c r="D3586" s="77"/>
      <c r="E3586" s="78"/>
      <c r="F3586" s="79"/>
      <c r="G3586" s="79"/>
      <c r="H3586" s="80"/>
      <c r="I3586" s="81"/>
      <c r="J3586" s="64"/>
      <c r="K3586" s="70"/>
      <c r="L3586" s="82"/>
      <c r="M3586" s="83"/>
      <c r="N3586" s="84"/>
      <c r="O3586" s="85"/>
      <c r="P3586" s="7">
        <f t="shared" si="542"/>
        <v>3652</v>
      </c>
      <c r="Q3586" s="8"/>
    </row>
    <row r="3587" spans="1:17" s="9" customFormat="1" ht="16.5" thickTop="1" thickBot="1" x14ac:dyDescent="0.3">
      <c r="A3587" s="1"/>
      <c r="B3587" s="75"/>
      <c r="C3587" s="76"/>
      <c r="D3587" s="77"/>
      <c r="E3587" s="78"/>
      <c r="F3587" s="79"/>
      <c r="G3587" s="79"/>
      <c r="H3587" s="80"/>
      <c r="I3587" s="81"/>
      <c r="J3587" s="64"/>
      <c r="K3587" s="70"/>
      <c r="L3587" s="82"/>
      <c r="M3587" s="83"/>
      <c r="N3587" s="84"/>
      <c r="O3587" s="85"/>
      <c r="P3587" s="7">
        <f t="shared" si="542"/>
        <v>3653</v>
      </c>
      <c r="Q3587" s="8"/>
    </row>
    <row r="3588" spans="1:17" s="9" customFormat="1" ht="16.5" thickTop="1" thickBot="1" x14ac:dyDescent="0.3">
      <c r="A3588" s="1"/>
      <c r="B3588" s="75"/>
      <c r="C3588" s="76"/>
      <c r="D3588" s="77"/>
      <c r="E3588" s="78"/>
      <c r="F3588" s="79"/>
      <c r="G3588" s="79"/>
      <c r="H3588" s="80"/>
      <c r="I3588" s="81"/>
      <c r="J3588" s="64"/>
      <c r="K3588" s="70"/>
      <c r="L3588" s="82"/>
      <c r="M3588" s="83"/>
      <c r="N3588" s="84"/>
      <c r="O3588" s="85"/>
      <c r="P3588" s="7">
        <f t="shared" si="542"/>
        <v>3654</v>
      </c>
      <c r="Q3588" s="8"/>
    </row>
    <row r="3589" spans="1:17" s="9" customFormat="1" ht="16.5" thickTop="1" thickBot="1" x14ac:dyDescent="0.3">
      <c r="A3589" s="1"/>
      <c r="B3589" s="75"/>
      <c r="C3589" s="76"/>
      <c r="D3589" s="77"/>
      <c r="E3589" s="78"/>
      <c r="F3589" s="79"/>
      <c r="G3589" s="86"/>
      <c r="H3589" s="80"/>
      <c r="I3589" s="81"/>
      <c r="J3589" s="64"/>
      <c r="K3589" s="87"/>
      <c r="L3589" s="82"/>
      <c r="M3589" s="83"/>
      <c r="N3589" s="84"/>
      <c r="O3589" s="85"/>
      <c r="P3589" s="7">
        <f t="shared" si="542"/>
        <v>3655</v>
      </c>
      <c r="Q3589" s="8"/>
    </row>
    <row r="3590" spans="1:17" s="9" customFormat="1" ht="16.5" thickTop="1" thickBot="1" x14ac:dyDescent="0.3">
      <c r="A3590" s="1"/>
      <c r="B3590" s="75"/>
      <c r="C3590" s="76"/>
      <c r="D3590" s="77"/>
      <c r="E3590" s="78"/>
      <c r="F3590" s="79"/>
      <c r="G3590" s="86"/>
      <c r="H3590" s="80"/>
      <c r="I3590" s="81"/>
      <c r="J3590" s="64"/>
      <c r="K3590" s="87"/>
      <c r="L3590" s="82"/>
      <c r="M3590" s="83"/>
      <c r="N3590" s="84"/>
      <c r="O3590" s="85"/>
      <c r="P3590" s="7">
        <f t="shared" si="542"/>
        <v>3656</v>
      </c>
      <c r="Q3590" s="8"/>
    </row>
    <row r="3591" spans="1:17" s="9" customFormat="1" ht="16.5" thickTop="1" thickBot="1" x14ac:dyDescent="0.3">
      <c r="A3591" s="1"/>
      <c r="B3591" s="75"/>
      <c r="C3591" s="76"/>
      <c r="D3591" s="77"/>
      <c r="E3591" s="78"/>
      <c r="F3591" s="79"/>
      <c r="G3591" s="86"/>
      <c r="H3591" s="80"/>
      <c r="I3591" s="81"/>
      <c r="J3591" s="64"/>
      <c r="K3591" s="87"/>
      <c r="L3591" s="82"/>
      <c r="M3591" s="83"/>
      <c r="N3591" s="84"/>
      <c r="O3591" s="85"/>
      <c r="P3591" s="7">
        <f t="shared" si="542"/>
        <v>3657</v>
      </c>
      <c r="Q3591" s="8"/>
    </row>
    <row r="3592" spans="1:17" s="9" customFormat="1" ht="16.5" thickTop="1" thickBot="1" x14ac:dyDescent="0.3">
      <c r="A3592" s="1"/>
      <c r="B3592" s="75"/>
      <c r="C3592" s="76"/>
      <c r="D3592" s="77"/>
      <c r="E3592" s="78"/>
      <c r="F3592" s="79"/>
      <c r="G3592" s="86"/>
      <c r="H3592" s="80"/>
      <c r="I3592" s="81"/>
      <c r="J3592" s="64"/>
      <c r="K3592" s="87"/>
      <c r="L3592" s="82"/>
      <c r="M3592" s="83"/>
      <c r="N3592" s="84"/>
      <c r="O3592" s="85"/>
      <c r="P3592" s="7">
        <f t="shared" si="542"/>
        <v>3658</v>
      </c>
      <c r="Q3592" s="8"/>
    </row>
    <row r="3593" spans="1:17" s="9" customFormat="1" ht="16.5" thickTop="1" thickBot="1" x14ac:dyDescent="0.3">
      <c r="A3593" s="1"/>
      <c r="B3593" s="75"/>
      <c r="C3593" s="76"/>
      <c r="D3593" s="77"/>
      <c r="E3593" s="78"/>
      <c r="F3593" s="79"/>
      <c r="G3593" s="86"/>
      <c r="H3593" s="80"/>
      <c r="I3593" s="81"/>
      <c r="J3593" s="64"/>
      <c r="K3593" s="87"/>
      <c r="L3593" s="82"/>
      <c r="M3593" s="83"/>
      <c r="N3593" s="84"/>
      <c r="O3593" s="85"/>
      <c r="P3593" s="7">
        <f t="shared" si="542"/>
        <v>3659</v>
      </c>
      <c r="Q3593" s="8"/>
    </row>
    <row r="3594" spans="1:17" s="9" customFormat="1" ht="16.5" thickTop="1" thickBot="1" x14ac:dyDescent="0.3">
      <c r="A3594" s="1"/>
      <c r="B3594" s="75"/>
      <c r="C3594" s="76"/>
      <c r="D3594" s="77"/>
      <c r="E3594" s="78"/>
      <c r="F3594" s="79"/>
      <c r="G3594" s="86"/>
      <c r="H3594" s="80"/>
      <c r="I3594" s="81"/>
      <c r="J3594" s="64"/>
      <c r="K3594" s="87"/>
      <c r="L3594" s="82"/>
      <c r="M3594" s="83"/>
      <c r="N3594" s="84"/>
      <c r="O3594" s="85"/>
      <c r="P3594" s="7">
        <f t="shared" si="542"/>
        <v>3660</v>
      </c>
      <c r="Q3594" s="8"/>
    </row>
    <row r="3595" spans="1:17" s="9" customFormat="1" ht="16.5" thickTop="1" thickBot="1" x14ac:dyDescent="0.3">
      <c r="A3595" s="1"/>
      <c r="B3595" s="75"/>
      <c r="C3595" s="76"/>
      <c r="D3595" s="77"/>
      <c r="E3595" s="78"/>
      <c r="F3595" s="79"/>
      <c r="G3595" s="86"/>
      <c r="H3595" s="80"/>
      <c r="I3595" s="81"/>
      <c r="J3595" s="64"/>
      <c r="K3595" s="87"/>
      <c r="L3595" s="82"/>
      <c r="M3595" s="83"/>
      <c r="N3595" s="84"/>
      <c r="O3595" s="85"/>
      <c r="P3595" s="7">
        <f t="shared" si="542"/>
        <v>3661</v>
      </c>
      <c r="Q3595" s="8"/>
    </row>
    <row r="3596" spans="1:17" s="9" customFormat="1" ht="16.5" thickTop="1" thickBot="1" x14ac:dyDescent="0.3">
      <c r="A3596" s="1"/>
      <c r="B3596" s="88"/>
      <c r="C3596" s="89"/>
      <c r="D3596" s="90"/>
      <c r="E3596" s="91"/>
      <c r="F3596" s="92"/>
      <c r="G3596" s="93"/>
      <c r="H3596" s="94"/>
      <c r="I3596" s="95"/>
      <c r="J3596" s="64"/>
      <c r="K3596" s="96"/>
      <c r="L3596" s="97"/>
      <c r="M3596" s="98"/>
      <c r="N3596" s="99"/>
      <c r="O3596" s="100"/>
      <c r="P3596" s="7">
        <f t="shared" si="542"/>
        <v>3662</v>
      </c>
      <c r="Q3596" s="8"/>
    </row>
    <row r="3597" spans="1:17" s="9" customFormat="1" ht="16.5" thickTop="1" thickBot="1" x14ac:dyDescent="0.3">
      <c r="A3597" s="1"/>
      <c r="B3597" s="101"/>
      <c r="C3597" s="101"/>
      <c r="D3597" s="101"/>
      <c r="E3597" s="101"/>
      <c r="F3597" s="101"/>
      <c r="G3597" s="101"/>
      <c r="H3597" s="102" t="s">
        <v>29</v>
      </c>
      <c r="I3597" s="103">
        <f>SUM(I3584:I3596)</f>
        <v>1.9035E-3</v>
      </c>
      <c r="J3597" s="104"/>
      <c r="K3597" s="105">
        <f>SUM(K3584:K3596)</f>
        <v>2.1156229334192842E-2</v>
      </c>
      <c r="L3597" s="106"/>
      <c r="M3597" s="107"/>
      <c r="N3597" s="108"/>
      <c r="O3597" s="105">
        <f>SUM(O3584:O3596)</f>
        <v>0</v>
      </c>
      <c r="P3597" s="7">
        <f t="shared" si="542"/>
        <v>3663</v>
      </c>
      <c r="Q3597" s="8"/>
    </row>
    <row r="3598" spans="1:17" s="9" customFormat="1" ht="16.5" customHeight="1" thickTop="1" thickBot="1" x14ac:dyDescent="0.3">
      <c r="A3598" s="1"/>
      <c r="B3598" s="58" t="s">
        <v>30</v>
      </c>
      <c r="C3598" s="109"/>
      <c r="D3598" s="109"/>
      <c r="E3598" s="109"/>
      <c r="F3598" s="109"/>
      <c r="G3598" s="109"/>
      <c r="H3598" s="110"/>
      <c r="I3598" s="111"/>
      <c r="J3598" s="60"/>
      <c r="K3598" s="61" t="s">
        <v>14</v>
      </c>
      <c r="L3598" s="61" t="s">
        <v>15</v>
      </c>
      <c r="M3598" s="61" t="s">
        <v>16</v>
      </c>
      <c r="N3598" s="61" t="s">
        <v>17</v>
      </c>
      <c r="O3598" s="61" t="s">
        <v>18</v>
      </c>
      <c r="P3598" s="7">
        <f t="shared" si="542"/>
        <v>3664</v>
      </c>
      <c r="Q3598" s="8"/>
    </row>
    <row r="3599" spans="1:17" s="9" customFormat="1" ht="22.5" customHeight="1" thickTop="1" thickBot="1" x14ac:dyDescent="0.3">
      <c r="A3599" s="1"/>
      <c r="B3599" s="112" t="s">
        <v>31</v>
      </c>
      <c r="C3599" s="113"/>
      <c r="D3599" s="114"/>
      <c r="E3599" s="115" t="s">
        <v>20</v>
      </c>
      <c r="F3599" s="115" t="s">
        <v>32</v>
      </c>
      <c r="G3599" s="63" t="s">
        <v>33</v>
      </c>
      <c r="H3599" s="116" t="s">
        <v>23</v>
      </c>
      <c r="I3599" s="116" t="s">
        <v>34</v>
      </c>
      <c r="J3599" s="28"/>
      <c r="K3599" s="61"/>
      <c r="L3599" s="61"/>
      <c r="M3599" s="61"/>
      <c r="N3599" s="61"/>
      <c r="O3599" s="61"/>
      <c r="P3599" s="7">
        <f t="shared" si="542"/>
        <v>3665</v>
      </c>
      <c r="Q3599" s="8"/>
    </row>
    <row r="3600" spans="1:17" s="9" customFormat="1" ht="16.5" customHeight="1" thickTop="1" thickBot="1" x14ac:dyDescent="0.3">
      <c r="A3600" s="1" t="s">
        <v>38</v>
      </c>
      <c r="B3600" s="65" t="str">
        <f>INDEX([1]SUELDOS!$B$3:$O$294,MATCH('APUS2 (1001 - 1053)'!A3600,[1]SUELDOS!$B$3:$B$294,0),2)</f>
        <v>PEON</v>
      </c>
      <c r="C3600" s="66"/>
      <c r="D3600" s="67"/>
      <c r="E3600" s="68">
        <v>1</v>
      </c>
      <c r="F3600" s="68">
        <f>INDEX([1]SUELDOS!$B$3:$O$294,MATCH('APUS2 (1001 - 1053)'!A3600,[1]SUELDOS!$B$3:$B$294,0),10)</f>
        <v>4.2300000000000004</v>
      </c>
      <c r="G3600" s="79">
        <f t="shared" ref="G3600" si="548">+E3600*F3600</f>
        <v>4.2300000000000004</v>
      </c>
      <c r="H3600" s="69">
        <f>I3580</f>
        <v>8.9999999999999993E-3</v>
      </c>
      <c r="I3600" s="81">
        <f>(G3600*H3600)</f>
        <v>3.807E-2</v>
      </c>
      <c r="J3600" s="64"/>
      <c r="K3600" s="70">
        <f>((I3600*100%)/$I$3649)</f>
        <v>0.42312458668385683</v>
      </c>
      <c r="L3600" s="117">
        <f>INDEX([1]SUELDOS!$B$3:$O$294,MATCH('APUS2 (1001 - 1053)'!A3600,[1]SUELDOS!$B$3:$B$294,0),11)</f>
        <v>851230012</v>
      </c>
      <c r="M3600" s="118" t="str">
        <f>INDEX([1]SUELDOS!$B$3:$O$294,MATCH('APUS2 (1001 - 1053)'!A3600,[1]SUELDOS!$B$3:$B$294,0),12)</f>
        <v>NP</v>
      </c>
      <c r="N3600" s="119">
        <f>INDEX([1]SUELDOS!$B$3:$O$294,MATCH('APUS2 (1001 - 1053)'!A3600,[1]SUELDOS!$B$3:$B$294,0),13)</f>
        <v>0</v>
      </c>
      <c r="O3600" s="120">
        <f>INDEX([1]SUELDOS!$B$3:$O$294,MATCH('APUS2 (1001 - 1053)'!A3600,[1]SUELDOS!$B$3:$B$294,0),14)</f>
        <v>0</v>
      </c>
      <c r="P3600" s="7">
        <f t="shared" si="542"/>
        <v>3666</v>
      </c>
      <c r="Q3600" s="8">
        <f t="shared" ref="Q3600" si="549">+Q3584</f>
        <v>3649</v>
      </c>
    </row>
    <row r="3601" spans="1:17" s="9" customFormat="1" ht="16.5" customHeight="1" thickTop="1" thickBot="1" x14ac:dyDescent="0.3">
      <c r="A3601" s="1"/>
      <c r="B3601" s="75"/>
      <c r="C3601" s="76"/>
      <c r="D3601" s="77"/>
      <c r="E3601" s="79"/>
      <c r="F3601" s="79"/>
      <c r="G3601" s="79"/>
      <c r="H3601" s="80"/>
      <c r="I3601" s="81"/>
      <c r="J3601" s="64"/>
      <c r="K3601" s="70"/>
      <c r="L3601" s="82"/>
      <c r="M3601" s="82"/>
      <c r="N3601" s="121"/>
      <c r="O3601" s="85"/>
      <c r="P3601" s="7">
        <f t="shared" si="542"/>
        <v>3667</v>
      </c>
      <c r="Q3601" s="8"/>
    </row>
    <row r="3602" spans="1:17" s="9" customFormat="1" ht="16.5" thickTop="1" thickBot="1" x14ac:dyDescent="0.3">
      <c r="A3602" s="1"/>
      <c r="B3602" s="75"/>
      <c r="C3602" s="76"/>
      <c r="D3602" s="77"/>
      <c r="E3602" s="79"/>
      <c r="F3602" s="79"/>
      <c r="G3602" s="79"/>
      <c r="H3602" s="80"/>
      <c r="I3602" s="81"/>
      <c r="J3602" s="64"/>
      <c r="K3602" s="70"/>
      <c r="L3602" s="82"/>
      <c r="M3602" s="82"/>
      <c r="N3602" s="121"/>
      <c r="O3602" s="85"/>
      <c r="P3602" s="7">
        <f t="shared" si="542"/>
        <v>3668</v>
      </c>
      <c r="Q3602" s="8"/>
    </row>
    <row r="3603" spans="1:17" s="9" customFormat="1" ht="16.5" thickTop="1" thickBot="1" x14ac:dyDescent="0.3">
      <c r="A3603" s="1"/>
      <c r="B3603" s="75"/>
      <c r="C3603" s="76"/>
      <c r="D3603" s="77"/>
      <c r="E3603" s="79"/>
      <c r="F3603" s="79"/>
      <c r="G3603" s="79"/>
      <c r="H3603" s="80"/>
      <c r="I3603" s="81"/>
      <c r="J3603" s="64"/>
      <c r="K3603" s="70"/>
      <c r="L3603" s="82"/>
      <c r="M3603" s="82"/>
      <c r="N3603" s="121"/>
      <c r="O3603" s="85"/>
      <c r="P3603" s="7">
        <f t="shared" si="542"/>
        <v>3669</v>
      </c>
      <c r="Q3603" s="8"/>
    </row>
    <row r="3604" spans="1:17" s="9" customFormat="1" ht="16.5" thickTop="1" thickBot="1" x14ac:dyDescent="0.3">
      <c r="A3604" s="1"/>
      <c r="B3604" s="75"/>
      <c r="C3604" s="76"/>
      <c r="D3604" s="77"/>
      <c r="E3604" s="79"/>
      <c r="F3604" s="79"/>
      <c r="G3604" s="79"/>
      <c r="H3604" s="80"/>
      <c r="I3604" s="81"/>
      <c r="J3604" s="64"/>
      <c r="K3604" s="70"/>
      <c r="L3604" s="82"/>
      <c r="M3604" s="82"/>
      <c r="N3604" s="121"/>
      <c r="O3604" s="85"/>
      <c r="P3604" s="7">
        <f t="shared" si="542"/>
        <v>3670</v>
      </c>
      <c r="Q3604" s="8"/>
    </row>
    <row r="3605" spans="1:17" s="9" customFormat="1" ht="16.5" thickTop="1" thickBot="1" x14ac:dyDescent="0.3">
      <c r="A3605" s="1"/>
      <c r="B3605" s="75"/>
      <c r="C3605" s="76"/>
      <c r="D3605" s="77"/>
      <c r="E3605" s="79"/>
      <c r="F3605" s="79"/>
      <c r="G3605" s="79"/>
      <c r="H3605" s="80"/>
      <c r="I3605" s="81"/>
      <c r="J3605" s="64"/>
      <c r="K3605" s="70"/>
      <c r="L3605" s="82"/>
      <c r="M3605" s="82"/>
      <c r="N3605" s="121"/>
      <c r="O3605" s="85"/>
      <c r="P3605" s="7">
        <f t="shared" si="542"/>
        <v>3671</v>
      </c>
      <c r="Q3605" s="8"/>
    </row>
    <row r="3606" spans="1:17" s="9" customFormat="1" ht="16.5" thickTop="1" thickBot="1" x14ac:dyDescent="0.3">
      <c r="A3606" s="1"/>
      <c r="B3606" s="75"/>
      <c r="C3606" s="76"/>
      <c r="D3606" s="77"/>
      <c r="E3606" s="78"/>
      <c r="F3606" s="79"/>
      <c r="G3606" s="79"/>
      <c r="H3606" s="80"/>
      <c r="I3606" s="81"/>
      <c r="J3606" s="64"/>
      <c r="K3606" s="70"/>
      <c r="L3606" s="82"/>
      <c r="M3606" s="82"/>
      <c r="N3606" s="121"/>
      <c r="O3606" s="85"/>
      <c r="P3606" s="7">
        <f t="shared" ref="P3606:P3655" si="550">+P3605+1</f>
        <v>3672</v>
      </c>
      <c r="Q3606" s="8"/>
    </row>
    <row r="3607" spans="1:17" s="9" customFormat="1" ht="16.5" thickTop="1" thickBot="1" x14ac:dyDescent="0.3">
      <c r="A3607" s="1"/>
      <c r="B3607" s="75"/>
      <c r="C3607" s="76"/>
      <c r="D3607" s="77"/>
      <c r="E3607" s="78"/>
      <c r="F3607" s="79"/>
      <c r="G3607" s="79"/>
      <c r="H3607" s="80"/>
      <c r="I3607" s="81"/>
      <c r="J3607" s="64"/>
      <c r="K3607" s="87"/>
      <c r="L3607" s="82"/>
      <c r="M3607" s="82"/>
      <c r="N3607" s="121"/>
      <c r="O3607" s="85"/>
      <c r="P3607" s="7">
        <f t="shared" si="550"/>
        <v>3673</v>
      </c>
      <c r="Q3607" s="8"/>
    </row>
    <row r="3608" spans="1:17" s="9" customFormat="1" ht="16.5" thickTop="1" thickBot="1" x14ac:dyDescent="0.3">
      <c r="A3608" s="1"/>
      <c r="B3608" s="75"/>
      <c r="C3608" s="76"/>
      <c r="D3608" s="77"/>
      <c r="E3608" s="78"/>
      <c r="F3608" s="79"/>
      <c r="G3608" s="79"/>
      <c r="H3608" s="80"/>
      <c r="I3608" s="81"/>
      <c r="J3608" s="64"/>
      <c r="K3608" s="87"/>
      <c r="L3608" s="82"/>
      <c r="M3608" s="82"/>
      <c r="N3608" s="121"/>
      <c r="O3608" s="85"/>
      <c r="P3608" s="7">
        <f t="shared" si="550"/>
        <v>3674</v>
      </c>
      <c r="Q3608" s="8"/>
    </row>
    <row r="3609" spans="1:17" s="9" customFormat="1" ht="16.5" thickTop="1" thickBot="1" x14ac:dyDescent="0.3">
      <c r="A3609" s="1"/>
      <c r="B3609" s="75"/>
      <c r="C3609" s="76"/>
      <c r="D3609" s="77"/>
      <c r="E3609" s="78"/>
      <c r="F3609" s="79"/>
      <c r="G3609" s="79"/>
      <c r="H3609" s="80"/>
      <c r="I3609" s="81"/>
      <c r="J3609" s="64"/>
      <c r="K3609" s="87"/>
      <c r="L3609" s="82"/>
      <c r="M3609" s="82"/>
      <c r="N3609" s="121"/>
      <c r="O3609" s="85"/>
      <c r="P3609" s="7">
        <f t="shared" si="550"/>
        <v>3675</v>
      </c>
      <c r="Q3609" s="8"/>
    </row>
    <row r="3610" spans="1:17" s="9" customFormat="1" ht="16.5" thickTop="1" thickBot="1" x14ac:dyDescent="0.3">
      <c r="A3610" s="1"/>
      <c r="B3610" s="75"/>
      <c r="C3610" s="76"/>
      <c r="D3610" s="77"/>
      <c r="E3610" s="78"/>
      <c r="F3610" s="79"/>
      <c r="G3610" s="79"/>
      <c r="H3610" s="80"/>
      <c r="I3610" s="81"/>
      <c r="J3610" s="64"/>
      <c r="K3610" s="87"/>
      <c r="L3610" s="82"/>
      <c r="M3610" s="82"/>
      <c r="N3610" s="121"/>
      <c r="O3610" s="85"/>
      <c r="P3610" s="7">
        <f t="shared" si="550"/>
        <v>3676</v>
      </c>
      <c r="Q3610" s="8"/>
    </row>
    <row r="3611" spans="1:17" s="9" customFormat="1" ht="16.5" thickTop="1" thickBot="1" x14ac:dyDescent="0.3">
      <c r="A3611" s="1"/>
      <c r="B3611" s="75"/>
      <c r="C3611" s="76"/>
      <c r="D3611" s="77"/>
      <c r="E3611" s="78"/>
      <c r="F3611" s="79"/>
      <c r="G3611" s="79"/>
      <c r="H3611" s="80"/>
      <c r="I3611" s="81"/>
      <c r="J3611" s="64"/>
      <c r="K3611" s="87"/>
      <c r="L3611" s="82"/>
      <c r="M3611" s="82"/>
      <c r="N3611" s="121"/>
      <c r="O3611" s="85"/>
      <c r="P3611" s="7">
        <f t="shared" si="550"/>
        <v>3677</v>
      </c>
      <c r="Q3611" s="8"/>
    </row>
    <row r="3612" spans="1:17" s="9" customFormat="1" ht="16.5" thickTop="1" thickBot="1" x14ac:dyDescent="0.3">
      <c r="A3612" s="1"/>
      <c r="B3612" s="122" t="s">
        <v>26</v>
      </c>
      <c r="C3612" s="123"/>
      <c r="D3612" s="124"/>
      <c r="E3612" s="91" t="s">
        <v>26</v>
      </c>
      <c r="F3612" s="125" t="s">
        <v>26</v>
      </c>
      <c r="G3612" s="126" t="s">
        <v>26</v>
      </c>
      <c r="H3612" s="94" t="s">
        <v>26</v>
      </c>
      <c r="I3612" s="127" t="s">
        <v>26</v>
      </c>
      <c r="J3612" s="64"/>
      <c r="K3612" s="96" t="s">
        <v>26</v>
      </c>
      <c r="L3612" s="97" t="s">
        <v>26</v>
      </c>
      <c r="M3612" s="98" t="s">
        <v>26</v>
      </c>
      <c r="N3612" s="99" t="s">
        <v>26</v>
      </c>
      <c r="O3612" s="100" t="s">
        <v>26</v>
      </c>
      <c r="P3612" s="7">
        <f t="shared" si="550"/>
        <v>3678</v>
      </c>
      <c r="Q3612" s="8"/>
    </row>
    <row r="3613" spans="1:17" s="9" customFormat="1" ht="16.5" thickTop="1" thickBot="1" x14ac:dyDescent="0.3">
      <c r="A3613" s="1"/>
      <c r="B3613" s="101"/>
      <c r="C3613" s="101"/>
      <c r="D3613" s="101"/>
      <c r="E3613" s="101"/>
      <c r="F3613" s="101"/>
      <c r="G3613" s="101"/>
      <c r="H3613" s="128" t="s">
        <v>39</v>
      </c>
      <c r="I3613" s="103">
        <f>SUM(I3600:I3612)</f>
        <v>3.807E-2</v>
      </c>
      <c r="J3613" s="104"/>
      <c r="K3613" s="105">
        <f>SUM(K3600:K3612)</f>
        <v>0.42312458668385683</v>
      </c>
      <c r="L3613" s="106"/>
      <c r="M3613" s="107"/>
      <c r="N3613" s="108"/>
      <c r="O3613" s="105">
        <f>SUM(O3600:O3612)</f>
        <v>0</v>
      </c>
      <c r="P3613" s="7">
        <f t="shared" si="550"/>
        <v>3679</v>
      </c>
      <c r="Q3613" s="8"/>
    </row>
    <row r="3614" spans="1:17" s="9" customFormat="1" ht="16.5" customHeight="1" thickTop="1" thickBot="1" x14ac:dyDescent="0.3">
      <c r="A3614" s="1"/>
      <c r="B3614" s="58" t="s">
        <v>40</v>
      </c>
      <c r="C3614" s="109"/>
      <c r="D3614" s="109"/>
      <c r="E3614" s="109"/>
      <c r="F3614" s="109"/>
      <c r="G3614" s="109"/>
      <c r="H3614" s="110"/>
      <c r="I3614" s="111"/>
      <c r="J3614" s="60"/>
      <c r="K3614" s="61" t="s">
        <v>14</v>
      </c>
      <c r="L3614" s="61" t="s">
        <v>15</v>
      </c>
      <c r="M3614" s="61" t="s">
        <v>16</v>
      </c>
      <c r="N3614" s="61" t="s">
        <v>17</v>
      </c>
      <c r="O3614" s="61" t="s">
        <v>18</v>
      </c>
      <c r="P3614" s="7">
        <f t="shared" si="550"/>
        <v>3680</v>
      </c>
      <c r="Q3614" s="8"/>
    </row>
    <row r="3615" spans="1:17" s="9" customFormat="1" ht="22.5" thickTop="1" thickBot="1" x14ac:dyDescent="0.3">
      <c r="A3615" s="1"/>
      <c r="B3615" s="112" t="s">
        <v>41</v>
      </c>
      <c r="C3615" s="113"/>
      <c r="D3615" s="113"/>
      <c r="E3615" s="114"/>
      <c r="F3615" s="63" t="s">
        <v>42</v>
      </c>
      <c r="G3615" s="63" t="s">
        <v>20</v>
      </c>
      <c r="H3615" s="63" t="s">
        <v>34</v>
      </c>
      <c r="I3615" s="63" t="s">
        <v>24</v>
      </c>
      <c r="J3615" s="28"/>
      <c r="K3615" s="61"/>
      <c r="L3615" s="61"/>
      <c r="M3615" s="61"/>
      <c r="N3615" s="61"/>
      <c r="O3615" s="61"/>
      <c r="P3615" s="7">
        <f t="shared" si="550"/>
        <v>3681</v>
      </c>
      <c r="Q3615" s="8"/>
    </row>
    <row r="3616" spans="1:17" s="9" customFormat="1" ht="15.75" customHeight="1" thickTop="1" x14ac:dyDescent="0.25">
      <c r="A3616" s="1" t="s">
        <v>154</v>
      </c>
      <c r="B3616" s="129" t="str">
        <f>INDEX('[1]MATERIAL-TRANSPORTE'!$A$3:$K$1016,MATCH('APUS2 (1001 - 1053)'!A3616,'[1]MATERIAL-TRANSPORTE'!$A$3:$A$1016,0),2)</f>
        <v>CINTA PLASTICA DE SEGURIDAD COLOR REFLECTIVA</v>
      </c>
      <c r="C3616" s="130"/>
      <c r="D3616" s="130"/>
      <c r="E3616" s="131"/>
      <c r="F3616" s="132" t="str">
        <f>INDEX('[1]MATERIAL-TRANSPORTE'!$A$3:$K$1016,MATCH('APUS2 (1001 - 1053)'!A3616,'[1]MATERIAL-TRANSPORTE'!$A$3:$A$1016,0),6)</f>
        <v>u</v>
      </c>
      <c r="G3616" s="80">
        <v>1</v>
      </c>
      <c r="H3616" s="80">
        <f>INDEX('[1]MATERIAL-TRANSPORTE'!$A$3:$K$1016,MATCH('APUS2 (1001 - 1053)'!A3616,'[1]MATERIAL-TRANSPORTE'!$A$3:$A$1016,0),7)</f>
        <v>0.05</v>
      </c>
      <c r="I3616" s="81">
        <f>(G3616*H3616)</f>
        <v>0.05</v>
      </c>
      <c r="J3616" s="64"/>
      <c r="K3616" s="70">
        <f>((I3616*100%)/$I$3649)</f>
        <v>0.55571918398195019</v>
      </c>
      <c r="L3616" s="82" t="str">
        <f>INDEX('[1]MATERIAL-TRANSPORTE'!$A$3:$K$1016,MATCH('APUS2 (1001 - 1053)'!A3616,'[1]MATERIAL-TRANSPORTE'!$A$3:$A$1016,0),8)</f>
        <v>3692000111</v>
      </c>
      <c r="M3616" s="83" t="str">
        <f>INDEX('[1]MATERIAL-TRANSPORTE'!$A$3:$K$1016,MATCH('APUS2 (1001 - 1053)'!A3616,'[1]MATERIAL-TRANSPORTE'!$A$3:$A$1016,0),9)</f>
        <v>NP</v>
      </c>
      <c r="N3616" s="84">
        <f>INDEX('[1]MATERIAL-TRANSPORTE'!$A$3:$K$1016,MATCH('APUS2 (1001 - 1053)'!A3616,'[1]MATERIAL-TRANSPORTE'!$A$3:$A$1016,0),10)</f>
        <v>0</v>
      </c>
      <c r="O3616" s="85">
        <f>INDEX('[1]MATERIAL-TRANSPORTE'!$A$3:$K$1016,MATCH('APUS2 (1001 - 1053)'!A3616,'[1]MATERIAL-TRANSPORTE'!$A$3:$A$1016,0),11)</f>
        <v>0</v>
      </c>
      <c r="P3616" s="7">
        <f t="shared" si="550"/>
        <v>3682</v>
      </c>
      <c r="Q3616" s="8">
        <f t="shared" ref="Q3616" si="551">+Q3600</f>
        <v>3649</v>
      </c>
    </row>
    <row r="3617" spans="1:17" s="9" customFormat="1" x14ac:dyDescent="0.25">
      <c r="A3617" s="1"/>
      <c r="B3617" s="129"/>
      <c r="C3617" s="130"/>
      <c r="D3617" s="130"/>
      <c r="E3617" s="131"/>
      <c r="F3617" s="132"/>
      <c r="G3617" s="80"/>
      <c r="H3617" s="80"/>
      <c r="I3617" s="81"/>
      <c r="J3617" s="64"/>
      <c r="K3617" s="87"/>
      <c r="L3617" s="82"/>
      <c r="M3617" s="83"/>
      <c r="N3617" s="84"/>
      <c r="O3617" s="85"/>
      <c r="P3617" s="7">
        <f t="shared" si="550"/>
        <v>3683</v>
      </c>
      <c r="Q3617" s="8"/>
    </row>
    <row r="3618" spans="1:17" s="9" customFormat="1" x14ac:dyDescent="0.25">
      <c r="A3618" s="1"/>
      <c r="B3618" s="129"/>
      <c r="C3618" s="130"/>
      <c r="D3618" s="130"/>
      <c r="E3618" s="131"/>
      <c r="F3618" s="132"/>
      <c r="G3618" s="80"/>
      <c r="H3618" s="80"/>
      <c r="I3618" s="81"/>
      <c r="J3618" s="64"/>
      <c r="K3618" s="87"/>
      <c r="L3618" s="82"/>
      <c r="M3618" s="83"/>
      <c r="N3618" s="84"/>
      <c r="O3618" s="85"/>
      <c r="P3618" s="7">
        <f t="shared" si="550"/>
        <v>3684</v>
      </c>
      <c r="Q3618" s="8"/>
    </row>
    <row r="3619" spans="1:17" s="9" customFormat="1" x14ac:dyDescent="0.25">
      <c r="A3619" s="1"/>
      <c r="B3619" s="129"/>
      <c r="C3619" s="130"/>
      <c r="D3619" s="130"/>
      <c r="E3619" s="131"/>
      <c r="F3619" s="132"/>
      <c r="G3619" s="80"/>
      <c r="H3619" s="80"/>
      <c r="I3619" s="81"/>
      <c r="J3619" s="64"/>
      <c r="K3619" s="87"/>
      <c r="L3619" s="82"/>
      <c r="M3619" s="83"/>
      <c r="N3619" s="84"/>
      <c r="O3619" s="85"/>
      <c r="P3619" s="7">
        <f t="shared" si="550"/>
        <v>3685</v>
      </c>
      <c r="Q3619" s="8"/>
    </row>
    <row r="3620" spans="1:17" s="9" customFormat="1" x14ac:dyDescent="0.25">
      <c r="A3620" s="1"/>
      <c r="B3620" s="129"/>
      <c r="C3620" s="130"/>
      <c r="D3620" s="130"/>
      <c r="E3620" s="131"/>
      <c r="F3620" s="132"/>
      <c r="G3620" s="80"/>
      <c r="H3620" s="80"/>
      <c r="I3620" s="81"/>
      <c r="J3620" s="64"/>
      <c r="K3620" s="87"/>
      <c r="L3620" s="82"/>
      <c r="M3620" s="83"/>
      <c r="N3620" s="84"/>
      <c r="O3620" s="85"/>
      <c r="P3620" s="7">
        <f t="shared" si="550"/>
        <v>3686</v>
      </c>
      <c r="Q3620" s="8"/>
    </row>
    <row r="3621" spans="1:17" s="9" customFormat="1" x14ac:dyDescent="0.25">
      <c r="A3621" s="1"/>
      <c r="B3621" s="129"/>
      <c r="C3621" s="130"/>
      <c r="D3621" s="130"/>
      <c r="E3621" s="131"/>
      <c r="F3621" s="132"/>
      <c r="G3621" s="80"/>
      <c r="H3621" s="80"/>
      <c r="I3621" s="81"/>
      <c r="J3621" s="64"/>
      <c r="K3621" s="87"/>
      <c r="L3621" s="82"/>
      <c r="M3621" s="83"/>
      <c r="N3621" s="84"/>
      <c r="O3621" s="85"/>
      <c r="P3621" s="7">
        <f t="shared" si="550"/>
        <v>3687</v>
      </c>
      <c r="Q3621" s="8"/>
    </row>
    <row r="3622" spans="1:17" s="9" customFormat="1" x14ac:dyDescent="0.25">
      <c r="A3622" s="1"/>
      <c r="B3622" s="129"/>
      <c r="C3622" s="130"/>
      <c r="D3622" s="130"/>
      <c r="E3622" s="131"/>
      <c r="F3622" s="132"/>
      <c r="G3622" s="80"/>
      <c r="H3622" s="80"/>
      <c r="I3622" s="81"/>
      <c r="J3622" s="64"/>
      <c r="K3622" s="87"/>
      <c r="L3622" s="82"/>
      <c r="M3622" s="83"/>
      <c r="N3622" s="84"/>
      <c r="O3622" s="85"/>
      <c r="P3622" s="7">
        <f t="shared" si="550"/>
        <v>3688</v>
      </c>
      <c r="Q3622" s="8"/>
    </row>
    <row r="3623" spans="1:17" s="9" customFormat="1" x14ac:dyDescent="0.25">
      <c r="A3623" s="1"/>
      <c r="B3623" s="129"/>
      <c r="C3623" s="130"/>
      <c r="D3623" s="130"/>
      <c r="E3623" s="131"/>
      <c r="F3623" s="132"/>
      <c r="G3623" s="80"/>
      <c r="H3623" s="80"/>
      <c r="I3623" s="81"/>
      <c r="J3623" s="64"/>
      <c r="K3623" s="87"/>
      <c r="L3623" s="82"/>
      <c r="M3623" s="83"/>
      <c r="N3623" s="84"/>
      <c r="O3623" s="85"/>
      <c r="P3623" s="7">
        <f t="shared" si="550"/>
        <v>3689</v>
      </c>
      <c r="Q3623" s="8"/>
    </row>
    <row r="3624" spans="1:17" s="9" customFormat="1" x14ac:dyDescent="0.25">
      <c r="A3624" s="1"/>
      <c r="B3624" s="129"/>
      <c r="C3624" s="130"/>
      <c r="D3624" s="130"/>
      <c r="E3624" s="131"/>
      <c r="F3624" s="132"/>
      <c r="G3624" s="80"/>
      <c r="H3624" s="80"/>
      <c r="I3624" s="81"/>
      <c r="J3624" s="64"/>
      <c r="K3624" s="87"/>
      <c r="L3624" s="82"/>
      <c r="M3624" s="83"/>
      <c r="N3624" s="84"/>
      <c r="O3624" s="85"/>
      <c r="P3624" s="7">
        <f t="shared" si="550"/>
        <v>3690</v>
      </c>
      <c r="Q3624" s="8"/>
    </row>
    <row r="3625" spans="1:17" s="9" customFormat="1" x14ac:dyDescent="0.25">
      <c r="A3625" s="1"/>
      <c r="B3625" s="129"/>
      <c r="C3625" s="130"/>
      <c r="D3625" s="130"/>
      <c r="E3625" s="131"/>
      <c r="F3625" s="132"/>
      <c r="G3625" s="80"/>
      <c r="H3625" s="80"/>
      <c r="I3625" s="81"/>
      <c r="J3625" s="64"/>
      <c r="K3625" s="87"/>
      <c r="L3625" s="82"/>
      <c r="M3625" s="83"/>
      <c r="N3625" s="84"/>
      <c r="O3625" s="85"/>
      <c r="P3625" s="7">
        <f t="shared" si="550"/>
        <v>3691</v>
      </c>
      <c r="Q3625" s="8"/>
    </row>
    <row r="3626" spans="1:17" s="9" customFormat="1" x14ac:dyDescent="0.25">
      <c r="A3626" s="1"/>
      <c r="B3626" s="129"/>
      <c r="C3626" s="130"/>
      <c r="D3626" s="130"/>
      <c r="E3626" s="131"/>
      <c r="F3626" s="132"/>
      <c r="G3626" s="80"/>
      <c r="H3626" s="80"/>
      <c r="I3626" s="81"/>
      <c r="J3626" s="64"/>
      <c r="K3626" s="87"/>
      <c r="L3626" s="82"/>
      <c r="M3626" s="83"/>
      <c r="N3626" s="84"/>
      <c r="O3626" s="85"/>
      <c r="P3626" s="7">
        <f t="shared" si="550"/>
        <v>3692</v>
      </c>
      <c r="Q3626" s="8"/>
    </row>
    <row r="3627" spans="1:17" s="9" customFormat="1" x14ac:dyDescent="0.25">
      <c r="A3627" s="1"/>
      <c r="B3627" s="129"/>
      <c r="C3627" s="130"/>
      <c r="D3627" s="130"/>
      <c r="E3627" s="131"/>
      <c r="F3627" s="132"/>
      <c r="G3627" s="80"/>
      <c r="H3627" s="80"/>
      <c r="I3627" s="81"/>
      <c r="J3627" s="64"/>
      <c r="K3627" s="87"/>
      <c r="L3627" s="82"/>
      <c r="M3627" s="83"/>
      <c r="N3627" s="84"/>
      <c r="O3627" s="85"/>
      <c r="P3627" s="7">
        <f t="shared" si="550"/>
        <v>3693</v>
      </c>
      <c r="Q3627" s="8"/>
    </row>
    <row r="3628" spans="1:17" s="9" customFormat="1" x14ac:dyDescent="0.25">
      <c r="A3628" s="1"/>
      <c r="B3628" s="129"/>
      <c r="C3628" s="130"/>
      <c r="D3628" s="130"/>
      <c r="E3628" s="131"/>
      <c r="F3628" s="132"/>
      <c r="G3628" s="80"/>
      <c r="H3628" s="80"/>
      <c r="I3628" s="81"/>
      <c r="J3628" s="64"/>
      <c r="K3628" s="87"/>
      <c r="L3628" s="82"/>
      <c r="M3628" s="83"/>
      <c r="N3628" s="84"/>
      <c r="O3628" s="85"/>
      <c r="P3628" s="7">
        <f t="shared" si="550"/>
        <v>3694</v>
      </c>
      <c r="Q3628" s="8"/>
    </row>
    <row r="3629" spans="1:17" s="9" customFormat="1" x14ac:dyDescent="0.25">
      <c r="A3629" s="1"/>
      <c r="B3629" s="129"/>
      <c r="C3629" s="130"/>
      <c r="D3629" s="130"/>
      <c r="E3629" s="131"/>
      <c r="F3629" s="132"/>
      <c r="G3629" s="80"/>
      <c r="H3629" s="80"/>
      <c r="I3629" s="81"/>
      <c r="J3629" s="64"/>
      <c r="K3629" s="87"/>
      <c r="L3629" s="82"/>
      <c r="M3629" s="83"/>
      <c r="N3629" s="84"/>
      <c r="O3629" s="85"/>
      <c r="P3629" s="7">
        <f t="shared" si="550"/>
        <v>3695</v>
      </c>
      <c r="Q3629" s="8"/>
    </row>
    <row r="3630" spans="1:17" s="9" customFormat="1" x14ac:dyDescent="0.25">
      <c r="A3630" s="1"/>
      <c r="B3630" s="129"/>
      <c r="C3630" s="130"/>
      <c r="D3630" s="130"/>
      <c r="E3630" s="131"/>
      <c r="F3630" s="132"/>
      <c r="G3630" s="80"/>
      <c r="H3630" s="80"/>
      <c r="I3630" s="81"/>
      <c r="J3630" s="64"/>
      <c r="K3630" s="87"/>
      <c r="L3630" s="82"/>
      <c r="M3630" s="83"/>
      <c r="N3630" s="84"/>
      <c r="O3630" s="85"/>
      <c r="P3630" s="7">
        <f t="shared" si="550"/>
        <v>3696</v>
      </c>
      <c r="Q3630" s="8"/>
    </row>
    <row r="3631" spans="1:17" s="9" customFormat="1" x14ac:dyDescent="0.25">
      <c r="A3631" s="1"/>
      <c r="B3631" s="129"/>
      <c r="C3631" s="130"/>
      <c r="D3631" s="130"/>
      <c r="E3631" s="131"/>
      <c r="F3631" s="132"/>
      <c r="G3631" s="80"/>
      <c r="H3631" s="80"/>
      <c r="I3631" s="81"/>
      <c r="J3631" s="64"/>
      <c r="K3631" s="87"/>
      <c r="L3631" s="82"/>
      <c r="M3631" s="83"/>
      <c r="N3631" s="84"/>
      <c r="O3631" s="85"/>
      <c r="P3631" s="7">
        <f t="shared" si="550"/>
        <v>3697</v>
      </c>
      <c r="Q3631" s="8"/>
    </row>
    <row r="3632" spans="1:17" s="9" customFormat="1" x14ac:dyDescent="0.25">
      <c r="A3632" s="1"/>
      <c r="B3632" s="129"/>
      <c r="C3632" s="130"/>
      <c r="D3632" s="130"/>
      <c r="E3632" s="131"/>
      <c r="F3632" s="132"/>
      <c r="G3632" s="80"/>
      <c r="H3632" s="80"/>
      <c r="I3632" s="81"/>
      <c r="J3632" s="64"/>
      <c r="K3632" s="87"/>
      <c r="L3632" s="82"/>
      <c r="M3632" s="83"/>
      <c r="N3632" s="84"/>
      <c r="O3632" s="85"/>
      <c r="P3632" s="7">
        <f t="shared" si="550"/>
        <v>3698</v>
      </c>
      <c r="Q3632" s="8"/>
    </row>
    <row r="3633" spans="1:17" s="9" customFormat="1" x14ac:dyDescent="0.25">
      <c r="A3633" s="1"/>
      <c r="B3633" s="129" t="s">
        <v>26</v>
      </c>
      <c r="C3633" s="130"/>
      <c r="D3633" s="130"/>
      <c r="E3633" s="131"/>
      <c r="F3633" s="132" t="s">
        <v>26</v>
      </c>
      <c r="G3633" s="80" t="s">
        <v>26</v>
      </c>
      <c r="H3633" s="80" t="s">
        <v>26</v>
      </c>
      <c r="I3633" s="81" t="s">
        <v>26</v>
      </c>
      <c r="J3633" s="64"/>
      <c r="K3633" s="87" t="s">
        <v>26</v>
      </c>
      <c r="L3633" s="82" t="s">
        <v>26</v>
      </c>
      <c r="M3633" s="83" t="s">
        <v>26</v>
      </c>
      <c r="N3633" s="84" t="s">
        <v>26</v>
      </c>
      <c r="O3633" s="85" t="s">
        <v>26</v>
      </c>
      <c r="P3633" s="7">
        <f t="shared" si="550"/>
        <v>3699</v>
      </c>
      <c r="Q3633" s="8"/>
    </row>
    <row r="3634" spans="1:17" s="9" customFormat="1" x14ac:dyDescent="0.25">
      <c r="A3634" s="1"/>
      <c r="B3634" s="129" t="s">
        <v>26</v>
      </c>
      <c r="C3634" s="130"/>
      <c r="D3634" s="130"/>
      <c r="E3634" s="131"/>
      <c r="F3634" s="132" t="s">
        <v>26</v>
      </c>
      <c r="G3634" s="80" t="s">
        <v>26</v>
      </c>
      <c r="H3634" s="80" t="s">
        <v>26</v>
      </c>
      <c r="I3634" s="81" t="s">
        <v>26</v>
      </c>
      <c r="J3634" s="64"/>
      <c r="K3634" s="87" t="s">
        <v>26</v>
      </c>
      <c r="L3634" s="82" t="s">
        <v>26</v>
      </c>
      <c r="M3634" s="83" t="s">
        <v>26</v>
      </c>
      <c r="N3634" s="84" t="s">
        <v>26</v>
      </c>
      <c r="O3634" s="85" t="s">
        <v>26</v>
      </c>
      <c r="P3634" s="7">
        <f t="shared" si="550"/>
        <v>3700</v>
      </c>
      <c r="Q3634" s="8"/>
    </row>
    <row r="3635" spans="1:17" s="9" customFormat="1" x14ac:dyDescent="0.25">
      <c r="A3635" s="1"/>
      <c r="B3635" s="129" t="s">
        <v>26</v>
      </c>
      <c r="C3635" s="130"/>
      <c r="D3635" s="130"/>
      <c r="E3635" s="131"/>
      <c r="F3635" s="132" t="s">
        <v>26</v>
      </c>
      <c r="G3635" s="80" t="s">
        <v>26</v>
      </c>
      <c r="H3635" s="80" t="s">
        <v>26</v>
      </c>
      <c r="I3635" s="81" t="s">
        <v>26</v>
      </c>
      <c r="J3635" s="64"/>
      <c r="K3635" s="87" t="s">
        <v>26</v>
      </c>
      <c r="L3635" s="82" t="s">
        <v>26</v>
      </c>
      <c r="M3635" s="83" t="s">
        <v>26</v>
      </c>
      <c r="N3635" s="84" t="s">
        <v>26</v>
      </c>
      <c r="O3635" s="85" t="s">
        <v>26</v>
      </c>
      <c r="P3635" s="7">
        <f t="shared" si="550"/>
        <v>3701</v>
      </c>
      <c r="Q3635" s="8"/>
    </row>
    <row r="3636" spans="1:17" s="9" customFormat="1" x14ac:dyDescent="0.25">
      <c r="A3636" s="1"/>
      <c r="B3636" s="129" t="s">
        <v>26</v>
      </c>
      <c r="C3636" s="130"/>
      <c r="D3636" s="130"/>
      <c r="E3636" s="131"/>
      <c r="F3636" s="132" t="s">
        <v>26</v>
      </c>
      <c r="G3636" s="80" t="s">
        <v>26</v>
      </c>
      <c r="H3636" s="80" t="s">
        <v>26</v>
      </c>
      <c r="I3636" s="81" t="s">
        <v>26</v>
      </c>
      <c r="J3636" s="64"/>
      <c r="K3636" s="87" t="s">
        <v>26</v>
      </c>
      <c r="L3636" s="82" t="s">
        <v>26</v>
      </c>
      <c r="M3636" s="83" t="s">
        <v>26</v>
      </c>
      <c r="N3636" s="84" t="s">
        <v>26</v>
      </c>
      <c r="O3636" s="85" t="s">
        <v>26</v>
      </c>
      <c r="P3636" s="7">
        <f t="shared" si="550"/>
        <v>3702</v>
      </c>
      <c r="Q3636" s="8"/>
    </row>
    <row r="3637" spans="1:17" s="9" customFormat="1" x14ac:dyDescent="0.25">
      <c r="A3637" s="1"/>
      <c r="B3637" s="129" t="s">
        <v>26</v>
      </c>
      <c r="C3637" s="130"/>
      <c r="D3637" s="130"/>
      <c r="E3637" s="131"/>
      <c r="F3637" s="132" t="s">
        <v>26</v>
      </c>
      <c r="G3637" s="80" t="s">
        <v>26</v>
      </c>
      <c r="H3637" s="80" t="s">
        <v>26</v>
      </c>
      <c r="I3637" s="81" t="s">
        <v>26</v>
      </c>
      <c r="J3637" s="64"/>
      <c r="K3637" s="87" t="s">
        <v>26</v>
      </c>
      <c r="L3637" s="82" t="s">
        <v>26</v>
      </c>
      <c r="M3637" s="83" t="s">
        <v>26</v>
      </c>
      <c r="N3637" s="84" t="s">
        <v>26</v>
      </c>
      <c r="O3637" s="85" t="s">
        <v>26</v>
      </c>
      <c r="P3637" s="7">
        <f t="shared" si="550"/>
        <v>3703</v>
      </c>
      <c r="Q3637" s="8"/>
    </row>
    <row r="3638" spans="1:17" s="9" customFormat="1" x14ac:dyDescent="0.25">
      <c r="A3638" s="1"/>
      <c r="B3638" s="129" t="s">
        <v>26</v>
      </c>
      <c r="C3638" s="130"/>
      <c r="D3638" s="130"/>
      <c r="E3638" s="131"/>
      <c r="F3638" s="132" t="s">
        <v>26</v>
      </c>
      <c r="G3638" s="80" t="s">
        <v>26</v>
      </c>
      <c r="H3638" s="80" t="s">
        <v>26</v>
      </c>
      <c r="I3638" s="81" t="s">
        <v>26</v>
      </c>
      <c r="J3638" s="64"/>
      <c r="K3638" s="87" t="s">
        <v>26</v>
      </c>
      <c r="L3638" s="82" t="s">
        <v>26</v>
      </c>
      <c r="M3638" s="83" t="s">
        <v>26</v>
      </c>
      <c r="N3638" s="84" t="s">
        <v>26</v>
      </c>
      <c r="O3638" s="85" t="s">
        <v>26</v>
      </c>
      <c r="P3638" s="7">
        <f t="shared" si="550"/>
        <v>3704</v>
      </c>
      <c r="Q3638" s="8"/>
    </row>
    <row r="3639" spans="1:17" s="9" customFormat="1" x14ac:dyDescent="0.25">
      <c r="A3639" s="1"/>
      <c r="B3639" s="129" t="s">
        <v>26</v>
      </c>
      <c r="C3639" s="130"/>
      <c r="D3639" s="130"/>
      <c r="E3639" s="131"/>
      <c r="F3639" s="132" t="s">
        <v>26</v>
      </c>
      <c r="G3639" s="80" t="s">
        <v>26</v>
      </c>
      <c r="H3639" s="80" t="s">
        <v>26</v>
      </c>
      <c r="I3639" s="81" t="s">
        <v>26</v>
      </c>
      <c r="J3639" s="64"/>
      <c r="K3639" s="87" t="s">
        <v>26</v>
      </c>
      <c r="L3639" s="82" t="s">
        <v>26</v>
      </c>
      <c r="M3639" s="83" t="s">
        <v>26</v>
      </c>
      <c r="N3639" s="84" t="s">
        <v>26</v>
      </c>
      <c r="O3639" s="85" t="s">
        <v>26</v>
      </c>
      <c r="P3639" s="7">
        <f t="shared" si="550"/>
        <v>3705</v>
      </c>
      <c r="Q3639" s="8"/>
    </row>
    <row r="3640" spans="1:17" s="9" customFormat="1" x14ac:dyDescent="0.25">
      <c r="A3640" s="1"/>
      <c r="B3640" s="129" t="s">
        <v>26</v>
      </c>
      <c r="C3640" s="130"/>
      <c r="D3640" s="130"/>
      <c r="E3640" s="131"/>
      <c r="F3640" s="132" t="s">
        <v>26</v>
      </c>
      <c r="G3640" s="80" t="s">
        <v>26</v>
      </c>
      <c r="H3640" s="80" t="s">
        <v>26</v>
      </c>
      <c r="I3640" s="81" t="s">
        <v>26</v>
      </c>
      <c r="J3640" s="64"/>
      <c r="K3640" s="87" t="s">
        <v>26</v>
      </c>
      <c r="L3640" s="82" t="s">
        <v>26</v>
      </c>
      <c r="M3640" s="83" t="s">
        <v>26</v>
      </c>
      <c r="N3640" s="84" t="s">
        <v>26</v>
      </c>
      <c r="O3640" s="85" t="s">
        <v>26</v>
      </c>
      <c r="P3640" s="7">
        <f t="shared" si="550"/>
        <v>3706</v>
      </c>
      <c r="Q3640" s="8"/>
    </row>
    <row r="3641" spans="1:17" s="9" customFormat="1" ht="15.75" thickBot="1" x14ac:dyDescent="0.3">
      <c r="A3641" s="1"/>
      <c r="B3641" s="122" t="s">
        <v>26</v>
      </c>
      <c r="C3641" s="123"/>
      <c r="D3641" s="123"/>
      <c r="E3641" s="124"/>
      <c r="F3641" s="133" t="s">
        <v>26</v>
      </c>
      <c r="G3641" s="94" t="s">
        <v>26</v>
      </c>
      <c r="H3641" s="94" t="s">
        <v>26</v>
      </c>
      <c r="I3641" s="95" t="s">
        <v>26</v>
      </c>
      <c r="J3641" s="64"/>
      <c r="K3641" s="96" t="s">
        <v>26</v>
      </c>
      <c r="L3641" s="97" t="s">
        <v>26</v>
      </c>
      <c r="M3641" s="98" t="s">
        <v>26</v>
      </c>
      <c r="N3641" s="99" t="s">
        <v>26</v>
      </c>
      <c r="O3641" s="100" t="s">
        <v>26</v>
      </c>
      <c r="P3641" s="7">
        <f t="shared" si="550"/>
        <v>3707</v>
      </c>
      <c r="Q3641" s="8"/>
    </row>
    <row r="3642" spans="1:17" s="9" customFormat="1" ht="16.5" thickTop="1" thickBot="1" x14ac:dyDescent="0.3">
      <c r="A3642" s="1"/>
      <c r="B3642" s="101"/>
      <c r="C3642" s="101"/>
      <c r="D3642" s="101"/>
      <c r="E3642" s="101"/>
      <c r="F3642" s="101"/>
      <c r="G3642" s="101"/>
      <c r="H3642" s="128" t="s">
        <v>50</v>
      </c>
      <c r="I3642" s="103">
        <f>SUM(I3616:I3641)</f>
        <v>0.05</v>
      </c>
      <c r="J3642" s="104"/>
      <c r="K3642" s="105">
        <f>SUM(K3616:K3641)</f>
        <v>0.55571918398195019</v>
      </c>
      <c r="L3642" s="106"/>
      <c r="M3642" s="107"/>
      <c r="N3642" s="108"/>
      <c r="O3642" s="105">
        <f>SUM(O3616:O3641)</f>
        <v>0</v>
      </c>
      <c r="P3642" s="7">
        <f t="shared" si="550"/>
        <v>3708</v>
      </c>
      <c r="Q3642" s="8"/>
    </row>
    <row r="3643" spans="1:17" s="9" customFormat="1" ht="16.5" customHeight="1" thickTop="1" thickBot="1" x14ac:dyDescent="0.3">
      <c r="A3643" s="1"/>
      <c r="B3643" s="58" t="s">
        <v>51</v>
      </c>
      <c r="C3643" s="109"/>
      <c r="D3643" s="109"/>
      <c r="E3643" s="109"/>
      <c r="F3643" s="109"/>
      <c r="G3643" s="109"/>
      <c r="H3643" s="110"/>
      <c r="I3643" s="111"/>
      <c r="J3643" s="60"/>
      <c r="K3643" s="134" t="s">
        <v>14</v>
      </c>
      <c r="L3643" s="61" t="s">
        <v>15</v>
      </c>
      <c r="M3643" s="61" t="s">
        <v>16</v>
      </c>
      <c r="N3643" s="61" t="s">
        <v>17</v>
      </c>
      <c r="O3643" s="61" t="s">
        <v>18</v>
      </c>
      <c r="P3643" s="7">
        <f t="shared" si="550"/>
        <v>3709</v>
      </c>
      <c r="Q3643" s="8"/>
    </row>
    <row r="3644" spans="1:17" s="9" customFormat="1" ht="22.5" customHeight="1" thickTop="1" thickBot="1" x14ac:dyDescent="0.3">
      <c r="A3644" s="1"/>
      <c r="B3644" s="112" t="s">
        <v>52</v>
      </c>
      <c r="C3644" s="113"/>
      <c r="D3644" s="113"/>
      <c r="E3644" s="114"/>
      <c r="F3644" s="115" t="s">
        <v>42</v>
      </c>
      <c r="G3644" s="63" t="s">
        <v>20</v>
      </c>
      <c r="H3644" s="63" t="s">
        <v>34</v>
      </c>
      <c r="I3644" s="63" t="s">
        <v>34</v>
      </c>
      <c r="J3644" s="28"/>
      <c r="K3644" s="135"/>
      <c r="L3644" s="61"/>
      <c r="M3644" s="61"/>
      <c r="N3644" s="61"/>
      <c r="O3644" s="61"/>
      <c r="P3644" s="7">
        <f t="shared" si="550"/>
        <v>3710</v>
      </c>
      <c r="Q3644" s="8"/>
    </row>
    <row r="3645" spans="1:17" s="9" customFormat="1" ht="15.75" thickTop="1" x14ac:dyDescent="0.25">
      <c r="A3645" s="1"/>
      <c r="B3645" s="136"/>
      <c r="C3645" s="137"/>
      <c r="D3645" s="137"/>
      <c r="E3645" s="138"/>
      <c r="F3645" s="139"/>
      <c r="G3645" s="69"/>
      <c r="H3645" s="69"/>
      <c r="I3645" s="81"/>
      <c r="J3645" s="64"/>
      <c r="K3645" s="70"/>
      <c r="L3645" s="117"/>
      <c r="M3645" s="118"/>
      <c r="N3645" s="119"/>
      <c r="O3645" s="120"/>
      <c r="P3645" s="7">
        <f t="shared" si="550"/>
        <v>3711</v>
      </c>
      <c r="Q3645" s="8">
        <f t="shared" ref="Q3645" si="552">+Q3616</f>
        <v>3649</v>
      </c>
    </row>
    <row r="3646" spans="1:17" s="9" customFormat="1" ht="15.75" thickBot="1" x14ac:dyDescent="0.3">
      <c r="A3646" s="1"/>
      <c r="B3646" s="140" t="s">
        <v>26</v>
      </c>
      <c r="C3646" s="141"/>
      <c r="D3646" s="141"/>
      <c r="E3646" s="142"/>
      <c r="F3646" s="143">
        <v>0</v>
      </c>
      <c r="G3646" s="144" t="s">
        <v>26</v>
      </c>
      <c r="H3646" s="143">
        <v>0</v>
      </c>
      <c r="I3646" s="143">
        <v>0</v>
      </c>
      <c r="J3646" s="64"/>
      <c r="K3646" s="145" t="s">
        <v>26</v>
      </c>
      <c r="L3646" s="146" t="s">
        <v>26</v>
      </c>
      <c r="M3646" s="147" t="s">
        <v>26</v>
      </c>
      <c r="N3646" s="143">
        <v>0</v>
      </c>
      <c r="O3646" s="143">
        <v>0</v>
      </c>
      <c r="P3646" s="7">
        <f t="shared" si="550"/>
        <v>3712</v>
      </c>
      <c r="Q3646" s="8"/>
    </row>
    <row r="3647" spans="1:17" s="9" customFormat="1" ht="16.5" thickTop="1" thickBot="1" x14ac:dyDescent="0.3">
      <c r="A3647" s="1"/>
      <c r="B3647" s="101"/>
      <c r="C3647" s="101"/>
      <c r="D3647" s="101"/>
      <c r="E3647" s="101"/>
      <c r="F3647" s="101"/>
      <c r="G3647" s="101"/>
      <c r="H3647" s="128" t="s">
        <v>53</v>
      </c>
      <c r="I3647" s="103">
        <f>SUM(I3645:I3646)</f>
        <v>0</v>
      </c>
      <c r="J3647" s="28"/>
      <c r="K3647" s="148">
        <f>SUM(K3645:K3646)</f>
        <v>0</v>
      </c>
      <c r="L3647" s="149"/>
      <c r="M3647" s="150"/>
      <c r="N3647" s="151"/>
      <c r="O3647" s="148">
        <f>SUM(O3645:O3646)</f>
        <v>0</v>
      </c>
      <c r="P3647" s="7">
        <f t="shared" si="550"/>
        <v>3713</v>
      </c>
      <c r="Q3647" s="8"/>
    </row>
    <row r="3648" spans="1:17" s="9" customFormat="1" ht="16.5" thickTop="1" thickBot="1" x14ac:dyDescent="0.3">
      <c r="A3648" s="1"/>
      <c r="B3648" s="28"/>
      <c r="C3648" s="28"/>
      <c r="D3648" s="28"/>
      <c r="E3648" s="152"/>
      <c r="F3648" s="152"/>
      <c r="G3648" s="152"/>
      <c r="H3648" s="153"/>
      <c r="I3648" s="154"/>
      <c r="J3648" s="28"/>
      <c r="K3648" s="155"/>
      <c r="L3648" s="156"/>
      <c r="M3648" s="156"/>
      <c r="N3648" s="156"/>
      <c r="O3648" s="157"/>
      <c r="P3648" s="7">
        <f t="shared" si="550"/>
        <v>3714</v>
      </c>
      <c r="Q3648" s="8"/>
    </row>
    <row r="3649" spans="1:17" s="9" customFormat="1" ht="16.5" customHeight="1" thickTop="1" thickBot="1" x14ac:dyDescent="0.3">
      <c r="A3649" s="1"/>
      <c r="B3649" s="28"/>
      <c r="C3649" s="28"/>
      <c r="D3649" s="158"/>
      <c r="E3649" s="159" t="s">
        <v>54</v>
      </c>
      <c r="F3649" s="159"/>
      <c r="G3649" s="159"/>
      <c r="H3649" s="159"/>
      <c r="I3649" s="160">
        <f>I3597+I3613+I3642+I3647</f>
        <v>8.9973500000000012E-2</v>
      </c>
      <c r="J3649" s="28"/>
      <c r="K3649" s="161"/>
      <c r="L3649" s="162"/>
      <c r="M3649" s="162"/>
      <c r="N3649" s="162"/>
      <c r="O3649" s="163"/>
      <c r="P3649" s="7">
        <f t="shared" si="550"/>
        <v>3715</v>
      </c>
      <c r="Q3649" s="8"/>
    </row>
    <row r="3650" spans="1:17" s="9" customFormat="1" ht="16.5" thickTop="1" thickBot="1" x14ac:dyDescent="0.3">
      <c r="A3650" s="1"/>
      <c r="B3650" s="28"/>
      <c r="C3650" s="28"/>
      <c r="D3650" s="158"/>
      <c r="E3650" s="164" t="s">
        <v>55</v>
      </c>
      <c r="F3650" s="164"/>
      <c r="G3650" s="164"/>
      <c r="H3650" s="165">
        <v>0.2</v>
      </c>
      <c r="I3650" s="166">
        <f>(I3649*H3650)</f>
        <v>1.7994700000000002E-2</v>
      </c>
      <c r="J3650" s="28"/>
      <c r="K3650" s="167"/>
      <c r="L3650" s="168"/>
      <c r="M3650" s="168"/>
      <c r="N3650" s="168"/>
      <c r="O3650" s="169"/>
      <c r="P3650" s="7">
        <f t="shared" si="550"/>
        <v>3716</v>
      </c>
      <c r="Q3650" s="8"/>
    </row>
    <row r="3651" spans="1:17" s="9" customFormat="1" ht="16.5" thickTop="1" thickBot="1" x14ac:dyDescent="0.3">
      <c r="A3651" s="1"/>
      <c r="B3651" s="28"/>
      <c r="C3651" s="28"/>
      <c r="D3651" s="158"/>
      <c r="E3651" s="170" t="s">
        <v>56</v>
      </c>
      <c r="F3651" s="170"/>
      <c r="G3651" s="170"/>
      <c r="H3651" s="171">
        <v>0</v>
      </c>
      <c r="I3651" s="166">
        <v>0</v>
      </c>
      <c r="J3651" s="28"/>
      <c r="K3651" s="172">
        <f>+K3597+K3613+K3642+K3647</f>
        <v>0.99999999999999989</v>
      </c>
      <c r="L3651" s="173"/>
      <c r="M3651" s="174"/>
      <c r="N3651" s="175"/>
      <c r="O3651" s="172">
        <f>+O3597+O3613+O3642+O3647</f>
        <v>0</v>
      </c>
      <c r="P3651" s="7">
        <f t="shared" si="550"/>
        <v>3717</v>
      </c>
      <c r="Q3651" s="8"/>
    </row>
    <row r="3652" spans="1:17" s="9" customFormat="1" ht="16.5" thickTop="1" thickBot="1" x14ac:dyDescent="0.3">
      <c r="A3652" s="1"/>
      <c r="B3652" s="28" t="s">
        <v>27</v>
      </c>
      <c r="C3652" s="28"/>
      <c r="D3652" s="158"/>
      <c r="E3652" s="170" t="s">
        <v>57</v>
      </c>
      <c r="F3652" s="170"/>
      <c r="G3652" s="170"/>
      <c r="H3652" s="170"/>
      <c r="I3652" s="166">
        <f>+I3649+I3650</f>
        <v>0.10796820000000001</v>
      </c>
      <c r="J3652" s="28"/>
      <c r="K3652" s="176" t="s">
        <v>58</v>
      </c>
      <c r="L3652" s="177"/>
      <c r="M3652" s="178"/>
      <c r="N3652" s="179"/>
      <c r="O3652" s="176" t="s">
        <v>59</v>
      </c>
      <c r="P3652" s="7">
        <f t="shared" si="550"/>
        <v>3718</v>
      </c>
      <c r="Q3652" s="8"/>
    </row>
    <row r="3653" spans="1:17" s="9" customFormat="1" ht="16.5" thickTop="1" thickBot="1" x14ac:dyDescent="0.3">
      <c r="A3653" s="1"/>
      <c r="B3653" s="28" t="s">
        <v>27</v>
      </c>
      <c r="C3653" s="28"/>
      <c r="D3653" s="158"/>
      <c r="E3653" s="180" t="s">
        <v>60</v>
      </c>
      <c r="F3653" s="181"/>
      <c r="G3653" s="181"/>
      <c r="H3653" s="182"/>
      <c r="I3653" s="183">
        <f>ROUND(I3652,2)</f>
        <v>0.11</v>
      </c>
      <c r="J3653" s="152"/>
      <c r="K3653" s="184"/>
      <c r="L3653" s="185"/>
      <c r="M3653" s="184"/>
      <c r="N3653" s="185"/>
      <c r="O3653" s="185"/>
      <c r="P3653" s="7">
        <f t="shared" si="550"/>
        <v>3719</v>
      </c>
      <c r="Q3653" s="8"/>
    </row>
    <row r="3654" spans="1:17" s="9" customFormat="1" ht="15.75" thickTop="1" x14ac:dyDescent="0.25">
      <c r="A3654" s="1"/>
      <c r="B3654" s="5"/>
      <c r="C3654" s="5"/>
      <c r="D3654" s="28"/>
      <c r="E3654" s="101"/>
      <c r="F3654" s="101"/>
      <c r="G3654" s="101"/>
      <c r="H3654" s="186"/>
      <c r="I3654" s="101"/>
      <c r="J3654" s="28"/>
      <c r="K3654" s="14"/>
      <c r="L3654" s="15"/>
      <c r="M3654" s="14"/>
      <c r="N3654" s="15"/>
      <c r="O3654" s="15"/>
      <c r="P3654" s="7">
        <f t="shared" si="550"/>
        <v>3720</v>
      </c>
      <c r="Q3654" s="8"/>
    </row>
    <row r="3655" spans="1:17" s="9" customFormat="1" x14ac:dyDescent="0.25">
      <c r="A3655" s="1"/>
      <c r="B3655" s="5"/>
      <c r="C3655" s="5"/>
      <c r="D3655" s="28"/>
      <c r="E3655" s="101"/>
      <c r="F3655" s="101"/>
      <c r="G3655" s="101"/>
      <c r="H3655" s="186"/>
      <c r="I3655" s="101"/>
      <c r="J3655" s="28"/>
      <c r="K3655" s="14"/>
      <c r="L3655" s="15"/>
      <c r="M3655" s="14"/>
      <c r="N3655" s="15"/>
      <c r="O3655" s="15"/>
      <c r="P3655" s="7">
        <f t="shared" si="550"/>
        <v>3721</v>
      </c>
      <c r="Q3655" s="8"/>
    </row>
    <row r="3656" spans="1:17" s="9" customFormat="1" ht="15.75" thickBot="1" x14ac:dyDescent="0.3">
      <c r="A3656" s="1"/>
      <c r="B3656" s="2"/>
      <c r="C3656" s="2"/>
      <c r="D3656" s="2"/>
      <c r="E3656" s="2"/>
      <c r="F3656" s="2"/>
      <c r="G3656" s="2"/>
      <c r="H3656" s="3"/>
      <c r="I3656" s="4"/>
      <c r="J3656" s="5"/>
      <c r="K3656" s="6"/>
      <c r="L3656" s="6"/>
      <c r="M3656" s="6"/>
      <c r="N3656" s="6"/>
      <c r="O3656" s="6"/>
      <c r="P3656" s="7"/>
      <c r="Q3656" s="8"/>
    </row>
    <row r="3657" spans="1:17" s="9" customFormat="1" ht="16.5" thickTop="1" thickBot="1" x14ac:dyDescent="0.3">
      <c r="A3657" s="1"/>
      <c r="B3657" s="10" t="s">
        <v>0</v>
      </c>
      <c r="C3657" s="11" t="str">
        <f>'[1]PRESUPUESTO REFERENCIAL'!$B$6</f>
        <v>CONSTRUCCIÓN DEL MALECÓN EN LA PARROQUIA URBANA SATÉLITE LA AURORA</v>
      </c>
      <c r="D3657" s="12"/>
      <c r="E3657" s="12"/>
      <c r="F3657" s="12"/>
      <c r="G3657" s="12"/>
      <c r="H3657" s="12"/>
      <c r="I3657" s="13"/>
      <c r="J3657" s="5"/>
      <c r="K3657" s="14"/>
      <c r="L3657" s="14"/>
      <c r="M3657" s="14"/>
      <c r="N3657" s="14"/>
      <c r="O3657" s="15"/>
      <c r="P3657" s="7"/>
      <c r="Q3657" s="8"/>
    </row>
    <row r="3658" spans="1:17" s="9" customFormat="1" ht="15.75" thickTop="1" x14ac:dyDescent="0.25">
      <c r="A3658" s="1"/>
      <c r="B3658" s="16" t="s">
        <v>1</v>
      </c>
      <c r="C3658" s="17"/>
      <c r="D3658" s="17"/>
      <c r="E3658" s="17"/>
      <c r="F3658" s="17"/>
      <c r="G3658" s="17"/>
      <c r="H3658" s="17"/>
      <c r="I3658" s="18"/>
      <c r="J3658" s="5"/>
      <c r="K3658" s="14"/>
      <c r="L3658" s="14"/>
      <c r="M3658" s="14"/>
      <c r="N3658" s="14"/>
      <c r="O3658" s="15"/>
      <c r="P3658" s="7"/>
      <c r="Q3658" s="8"/>
    </row>
    <row r="3659" spans="1:17" s="9" customFormat="1" x14ac:dyDescent="0.25">
      <c r="A3659" s="1"/>
      <c r="B3659" s="5"/>
      <c r="C3659" s="5"/>
      <c r="D3659" s="5"/>
      <c r="E3659" s="5"/>
      <c r="F3659" s="5"/>
      <c r="G3659" s="19"/>
      <c r="H3659" s="19"/>
      <c r="I3659" s="19"/>
      <c r="J3659" s="5"/>
      <c r="K3659" s="14"/>
      <c r="L3659" s="14"/>
      <c r="M3659" s="14"/>
      <c r="N3659" s="14"/>
      <c r="O3659" s="15"/>
      <c r="P3659" s="7"/>
      <c r="Q3659" s="8"/>
    </row>
    <row r="3660" spans="1:17" s="9" customFormat="1" x14ac:dyDescent="0.25">
      <c r="A3660" s="1"/>
      <c r="B3660" s="5"/>
      <c r="C3660" s="20" t="s">
        <v>2</v>
      </c>
      <c r="D3660" s="21" t="s">
        <v>3</v>
      </c>
      <c r="E3660" s="22"/>
      <c r="F3660" s="22"/>
      <c r="G3660" s="19"/>
      <c r="H3660" s="19"/>
      <c r="I3660" s="19"/>
      <c r="J3660" s="5"/>
      <c r="K3660" s="14"/>
      <c r="L3660" s="14"/>
      <c r="M3660" s="14"/>
      <c r="N3660" s="14"/>
      <c r="O3660" s="15"/>
      <c r="P3660" s="7"/>
      <c r="Q3660" s="8"/>
    </row>
    <row r="3661" spans="1:17" s="9" customFormat="1" x14ac:dyDescent="0.25">
      <c r="A3661" s="1"/>
      <c r="B3661" s="5"/>
      <c r="C3661" s="20" t="s">
        <v>4</v>
      </c>
      <c r="D3661" s="21" t="s">
        <v>5</v>
      </c>
      <c r="E3661" s="5"/>
      <c r="F3661" s="5"/>
      <c r="G3661" s="19"/>
      <c r="H3661" s="19"/>
      <c r="I3661" s="19"/>
      <c r="J3661" s="5"/>
      <c r="K3661" s="14"/>
      <c r="L3661" s="14"/>
      <c r="M3661" s="14"/>
      <c r="N3661" s="14"/>
      <c r="O3661" s="15"/>
      <c r="P3661" s="7"/>
      <c r="Q3661" s="8"/>
    </row>
    <row r="3662" spans="1:17" s="9" customFormat="1" x14ac:dyDescent="0.25">
      <c r="A3662" s="1"/>
      <c r="B3662" s="23"/>
      <c r="C3662" s="2"/>
      <c r="D3662" s="24"/>
      <c r="E3662" s="2"/>
      <c r="F3662" s="2"/>
      <c r="G3662" s="19"/>
      <c r="H3662" s="19"/>
      <c r="I3662" s="19"/>
      <c r="J3662" s="5"/>
      <c r="K3662" s="14"/>
      <c r="L3662" s="14"/>
      <c r="M3662" s="14"/>
      <c r="N3662" s="14"/>
      <c r="O3662" s="15"/>
      <c r="P3662" s="7"/>
      <c r="Q3662" s="8"/>
    </row>
    <row r="3663" spans="1:17" s="9" customFormat="1" ht="15.75" thickBot="1" x14ac:dyDescent="0.3">
      <c r="A3663" s="1"/>
      <c r="B3663" s="25" t="s">
        <v>6</v>
      </c>
      <c r="C3663" s="26"/>
      <c r="D3663" s="26"/>
      <c r="E3663" s="26"/>
      <c r="F3663" s="26"/>
      <c r="G3663" s="26"/>
      <c r="H3663" s="26"/>
      <c r="I3663" s="27"/>
      <c r="J3663" s="28"/>
      <c r="K3663" s="29"/>
      <c r="L3663" s="30"/>
      <c r="M3663" s="30"/>
      <c r="N3663" s="30"/>
      <c r="O3663" s="31"/>
      <c r="P3663" s="7"/>
      <c r="Q3663" s="8"/>
    </row>
    <row r="3664" spans="1:17" s="9" customFormat="1" ht="15.75" customHeight="1" thickTop="1" x14ac:dyDescent="0.25">
      <c r="A3664" s="1"/>
      <c r="B3664" s="32"/>
      <c r="C3664" s="33"/>
      <c r="D3664" s="34"/>
      <c r="E3664" s="34"/>
      <c r="F3664" s="34"/>
      <c r="G3664" s="34"/>
      <c r="H3664" s="35"/>
      <c r="I3664" s="36" t="s">
        <v>7</v>
      </c>
      <c r="J3664" s="37"/>
      <c r="K3664" s="38" t="s">
        <v>8</v>
      </c>
      <c r="L3664" s="39"/>
      <c r="M3664" s="39"/>
      <c r="N3664" s="39"/>
      <c r="O3664" s="40"/>
      <c r="P3664" s="7"/>
      <c r="Q3664" s="8"/>
    </row>
    <row r="3665" spans="1:17" s="9" customFormat="1" x14ac:dyDescent="0.25">
      <c r="A3665" s="1"/>
      <c r="B3665" s="41" t="s">
        <v>9</v>
      </c>
      <c r="C3665" s="42">
        <f>+'[1]PRESUPUESTO REFERENCIAL'!B1168</f>
        <v>1044</v>
      </c>
      <c r="D3665" s="43"/>
      <c r="E3665" s="41" t="s">
        <v>10</v>
      </c>
      <c r="F3665" s="44" t="str">
        <f>+'[1]PRESUPUESTO REFERENCIAL'!D1168</f>
        <v>u</v>
      </c>
      <c r="G3665" s="45"/>
      <c r="H3665" s="46" t="s">
        <v>11</v>
      </c>
      <c r="I3665" s="47">
        <v>0.5</v>
      </c>
      <c r="J3665" s="37"/>
      <c r="K3665" s="48"/>
      <c r="L3665" s="49"/>
      <c r="M3665" s="49"/>
      <c r="N3665" s="49"/>
      <c r="O3665" s="50"/>
      <c r="P3665" s="7"/>
      <c r="Q3665" s="8"/>
    </row>
    <row r="3666" spans="1:17" s="9" customFormat="1" ht="15.75" thickBot="1" x14ac:dyDescent="0.3">
      <c r="A3666" s="1"/>
      <c r="B3666" s="51" t="s">
        <v>12</v>
      </c>
      <c r="C3666" s="52" t="str">
        <f>+'[1]PRESUPUESTO REFERENCIAL'!C1168</f>
        <v>PARANTE VIAL DE POLIETILENO H=1.41m, D=0.74m, INCLUYE BASE</v>
      </c>
      <c r="D3666" s="53"/>
      <c r="E3666" s="53"/>
      <c r="F3666" s="53"/>
      <c r="G3666" s="53"/>
      <c r="H3666" s="53"/>
      <c r="I3666" s="54"/>
      <c r="J3666" s="28"/>
      <c r="K3666" s="55"/>
      <c r="L3666" s="56"/>
      <c r="M3666" s="56"/>
      <c r="N3666" s="56"/>
      <c r="O3666" s="57"/>
      <c r="P3666" s="7"/>
      <c r="Q3666" s="8"/>
    </row>
    <row r="3667" spans="1:17" s="9" customFormat="1" ht="16.5" customHeight="1" thickTop="1" thickBot="1" x14ac:dyDescent="0.3">
      <c r="A3667" s="1"/>
      <c r="B3667" s="58" t="s">
        <v>13</v>
      </c>
      <c r="C3667" s="59"/>
      <c r="D3667" s="59"/>
      <c r="E3667" s="59"/>
      <c r="F3667" s="59"/>
      <c r="G3667" s="59"/>
      <c r="H3667" s="59"/>
      <c r="I3667" s="59"/>
      <c r="J3667" s="60"/>
      <c r="K3667" s="61" t="s">
        <v>14</v>
      </c>
      <c r="L3667" s="61" t="s">
        <v>15</v>
      </c>
      <c r="M3667" s="61" t="s">
        <v>16</v>
      </c>
      <c r="N3667" s="61" t="s">
        <v>17</v>
      </c>
      <c r="O3667" s="61" t="s">
        <v>18</v>
      </c>
      <c r="P3667" s="7"/>
      <c r="Q3667" s="8"/>
    </row>
    <row r="3668" spans="1:17" s="9" customFormat="1" ht="22.5" thickTop="1" thickBot="1" x14ac:dyDescent="0.3">
      <c r="A3668" s="1"/>
      <c r="B3668" s="62" t="s">
        <v>19</v>
      </c>
      <c r="C3668" s="62"/>
      <c r="D3668" s="62"/>
      <c r="E3668" s="63" t="s">
        <v>20</v>
      </c>
      <c r="F3668" s="63" t="s">
        <v>21</v>
      </c>
      <c r="G3668" s="63" t="s">
        <v>22</v>
      </c>
      <c r="H3668" s="63" t="s">
        <v>23</v>
      </c>
      <c r="I3668" s="63" t="s">
        <v>24</v>
      </c>
      <c r="J3668" s="64"/>
      <c r="K3668" s="61"/>
      <c r="L3668" s="61"/>
      <c r="M3668" s="61"/>
      <c r="N3668" s="61"/>
      <c r="O3668" s="61"/>
      <c r="P3668" s="7">
        <f t="shared" ref="P3668" si="553">ROW(A3669)+65</f>
        <v>3734</v>
      </c>
      <c r="Q3668" s="8"/>
    </row>
    <row r="3669" spans="1:17" s="9" customFormat="1" ht="16.5" customHeight="1" thickTop="1" thickBot="1" x14ac:dyDescent="0.3">
      <c r="A3669" s="1" t="s">
        <v>25</v>
      </c>
      <c r="B3669" s="65" t="str">
        <f>INDEX([1]EQUIPOS!$A$3:$I$326,MATCH('APUS2 (1001 - 1053)'!A3669,[1]EQUIPOS!$A$3:$A$326,0),2)</f>
        <v>HERRAMIENTA MENOR (5% MO)</v>
      </c>
      <c r="C3669" s="66"/>
      <c r="D3669" s="67"/>
      <c r="E3669" s="68" t="s">
        <v>26</v>
      </c>
      <c r="F3669" s="68">
        <v>0.05</v>
      </c>
      <c r="G3669" s="68" t="s">
        <v>27</v>
      </c>
      <c r="H3669" s="68" t="s">
        <v>26</v>
      </c>
      <c r="I3669" s="69">
        <f>(I3698*5%)</f>
        <v>0.10575000000000001</v>
      </c>
      <c r="J3669" s="64"/>
      <c r="K3669" s="70">
        <f>((I3669*100%)/$I$3734)</f>
        <v>2.576707297015771E-3</v>
      </c>
      <c r="L3669" s="71">
        <f>INDEX([1]EQUIPOS!$A$3:$I$326,MATCH('APUS2 (1001 - 1053)'!A3669,[1]EQUIPOS!$A$3:$A$326,0),6)</f>
        <v>4292100117</v>
      </c>
      <c r="M3669" s="72" t="str">
        <f>INDEX([1]EQUIPOS!$A$3:$I$326,MATCH('APUS2 (1001 - 1053)'!A3669,[1]EQUIPOS!$A$3:$A$326,0),7)</f>
        <v>NP</v>
      </c>
      <c r="N3669" s="73">
        <f>INDEX([1]EQUIPOS!$A$3:$I$326,MATCH('APUS2 (1001 - 1053)'!A3669,[1]EQUIPOS!$A$3:$A$326,0),8)</f>
        <v>0</v>
      </c>
      <c r="O3669" s="74">
        <f>INDEX([1]EQUIPOS!$A$3:$I$326,MATCH('APUS2 (1001 - 1053)'!A3669,[1]EQUIPOS!$A$3:$A$326,0),9)</f>
        <v>0</v>
      </c>
      <c r="P3669" s="7">
        <f t="shared" ref="P3669:P3732" si="554">+P3668+1</f>
        <v>3735</v>
      </c>
      <c r="Q3669" s="8">
        <f t="shared" ref="Q3669" si="555">IF($A3669=0," ",$P3668)</f>
        <v>3734</v>
      </c>
    </row>
    <row r="3670" spans="1:17" s="9" customFormat="1" ht="16.5" thickTop="1" thickBot="1" x14ac:dyDescent="0.3">
      <c r="A3670" s="1"/>
      <c r="B3670" s="75"/>
      <c r="C3670" s="76"/>
      <c r="D3670" s="77"/>
      <c r="E3670" s="78"/>
      <c r="F3670" s="79"/>
      <c r="G3670" s="79"/>
      <c r="H3670" s="80"/>
      <c r="I3670" s="81"/>
      <c r="J3670" s="64"/>
      <c r="K3670" s="70"/>
      <c r="L3670" s="82"/>
      <c r="M3670" s="83"/>
      <c r="N3670" s="84"/>
      <c r="O3670" s="85"/>
      <c r="P3670" s="7">
        <f t="shared" si="554"/>
        <v>3736</v>
      </c>
      <c r="Q3670" s="8">
        <f t="shared" ref="Q3670" si="556">+$Q3669</f>
        <v>3734</v>
      </c>
    </row>
    <row r="3671" spans="1:17" s="9" customFormat="1" ht="16.5" thickTop="1" thickBot="1" x14ac:dyDescent="0.3">
      <c r="A3671" s="1"/>
      <c r="B3671" s="75"/>
      <c r="C3671" s="76"/>
      <c r="D3671" s="77"/>
      <c r="E3671" s="78"/>
      <c r="F3671" s="79"/>
      <c r="G3671" s="79"/>
      <c r="H3671" s="80"/>
      <c r="I3671" s="81"/>
      <c r="J3671" s="64"/>
      <c r="K3671" s="70"/>
      <c r="L3671" s="82"/>
      <c r="M3671" s="83"/>
      <c r="N3671" s="84"/>
      <c r="O3671" s="85"/>
      <c r="P3671" s="7">
        <f t="shared" si="554"/>
        <v>3737</v>
      </c>
      <c r="Q3671" s="8"/>
    </row>
    <row r="3672" spans="1:17" s="9" customFormat="1" ht="16.5" thickTop="1" thickBot="1" x14ac:dyDescent="0.3">
      <c r="A3672" s="1"/>
      <c r="B3672" s="75"/>
      <c r="C3672" s="76"/>
      <c r="D3672" s="77"/>
      <c r="E3672" s="78"/>
      <c r="F3672" s="79"/>
      <c r="G3672" s="79"/>
      <c r="H3672" s="80"/>
      <c r="I3672" s="81"/>
      <c r="J3672" s="64"/>
      <c r="K3672" s="70"/>
      <c r="L3672" s="82"/>
      <c r="M3672" s="83"/>
      <c r="N3672" s="84"/>
      <c r="O3672" s="85"/>
      <c r="P3672" s="7">
        <f t="shared" si="554"/>
        <v>3738</v>
      </c>
      <c r="Q3672" s="8"/>
    </row>
    <row r="3673" spans="1:17" s="9" customFormat="1" ht="16.5" thickTop="1" thickBot="1" x14ac:dyDescent="0.3">
      <c r="A3673" s="1"/>
      <c r="B3673" s="75"/>
      <c r="C3673" s="76"/>
      <c r="D3673" s="77"/>
      <c r="E3673" s="78"/>
      <c r="F3673" s="79"/>
      <c r="G3673" s="79"/>
      <c r="H3673" s="80"/>
      <c r="I3673" s="81"/>
      <c r="J3673" s="64"/>
      <c r="K3673" s="70"/>
      <c r="L3673" s="82"/>
      <c r="M3673" s="83"/>
      <c r="N3673" s="84"/>
      <c r="O3673" s="85"/>
      <c r="P3673" s="7">
        <f t="shared" si="554"/>
        <v>3739</v>
      </c>
      <c r="Q3673" s="8"/>
    </row>
    <row r="3674" spans="1:17" s="9" customFormat="1" ht="16.5" thickTop="1" thickBot="1" x14ac:dyDescent="0.3">
      <c r="A3674" s="1"/>
      <c r="B3674" s="75"/>
      <c r="C3674" s="76"/>
      <c r="D3674" s="77"/>
      <c r="E3674" s="78"/>
      <c r="F3674" s="79"/>
      <c r="G3674" s="86"/>
      <c r="H3674" s="80"/>
      <c r="I3674" s="81"/>
      <c r="J3674" s="64"/>
      <c r="K3674" s="87"/>
      <c r="L3674" s="82"/>
      <c r="M3674" s="83"/>
      <c r="N3674" s="84"/>
      <c r="O3674" s="85"/>
      <c r="P3674" s="7">
        <f t="shared" si="554"/>
        <v>3740</v>
      </c>
      <c r="Q3674" s="8"/>
    </row>
    <row r="3675" spans="1:17" s="9" customFormat="1" ht="16.5" thickTop="1" thickBot="1" x14ac:dyDescent="0.3">
      <c r="A3675" s="1"/>
      <c r="B3675" s="75"/>
      <c r="C3675" s="76"/>
      <c r="D3675" s="77"/>
      <c r="E3675" s="78"/>
      <c r="F3675" s="79"/>
      <c r="G3675" s="86"/>
      <c r="H3675" s="80"/>
      <c r="I3675" s="81"/>
      <c r="J3675" s="64"/>
      <c r="K3675" s="87"/>
      <c r="L3675" s="82"/>
      <c r="M3675" s="83"/>
      <c r="N3675" s="84"/>
      <c r="O3675" s="85"/>
      <c r="P3675" s="7">
        <f t="shared" si="554"/>
        <v>3741</v>
      </c>
      <c r="Q3675" s="8"/>
    </row>
    <row r="3676" spans="1:17" s="9" customFormat="1" ht="16.5" thickTop="1" thickBot="1" x14ac:dyDescent="0.3">
      <c r="A3676" s="1"/>
      <c r="B3676" s="75"/>
      <c r="C3676" s="76"/>
      <c r="D3676" s="77"/>
      <c r="E3676" s="78"/>
      <c r="F3676" s="79"/>
      <c r="G3676" s="86"/>
      <c r="H3676" s="80"/>
      <c r="I3676" s="81"/>
      <c r="J3676" s="64"/>
      <c r="K3676" s="87"/>
      <c r="L3676" s="82"/>
      <c r="M3676" s="83"/>
      <c r="N3676" s="84"/>
      <c r="O3676" s="85"/>
      <c r="P3676" s="7">
        <f t="shared" si="554"/>
        <v>3742</v>
      </c>
      <c r="Q3676" s="8"/>
    </row>
    <row r="3677" spans="1:17" s="9" customFormat="1" ht="16.5" thickTop="1" thickBot="1" x14ac:dyDescent="0.3">
      <c r="A3677" s="1"/>
      <c r="B3677" s="75"/>
      <c r="C3677" s="76"/>
      <c r="D3677" s="77"/>
      <c r="E3677" s="78"/>
      <c r="F3677" s="79"/>
      <c r="G3677" s="86"/>
      <c r="H3677" s="80"/>
      <c r="I3677" s="81"/>
      <c r="J3677" s="64"/>
      <c r="K3677" s="87"/>
      <c r="L3677" s="82"/>
      <c r="M3677" s="83"/>
      <c r="N3677" s="84"/>
      <c r="O3677" s="85"/>
      <c r="P3677" s="7">
        <f t="shared" si="554"/>
        <v>3743</v>
      </c>
      <c r="Q3677" s="8"/>
    </row>
    <row r="3678" spans="1:17" s="9" customFormat="1" ht="16.5" thickTop="1" thickBot="1" x14ac:dyDescent="0.3">
      <c r="A3678" s="1"/>
      <c r="B3678" s="75"/>
      <c r="C3678" s="76"/>
      <c r="D3678" s="77"/>
      <c r="E3678" s="78"/>
      <c r="F3678" s="79"/>
      <c r="G3678" s="86"/>
      <c r="H3678" s="80"/>
      <c r="I3678" s="81"/>
      <c r="J3678" s="64"/>
      <c r="K3678" s="87"/>
      <c r="L3678" s="82"/>
      <c r="M3678" s="83"/>
      <c r="N3678" s="84"/>
      <c r="O3678" s="85"/>
      <c r="P3678" s="7">
        <f t="shared" si="554"/>
        <v>3744</v>
      </c>
      <c r="Q3678" s="8"/>
    </row>
    <row r="3679" spans="1:17" s="9" customFormat="1" ht="16.5" thickTop="1" thickBot="1" x14ac:dyDescent="0.3">
      <c r="A3679" s="1"/>
      <c r="B3679" s="75"/>
      <c r="C3679" s="76"/>
      <c r="D3679" s="77"/>
      <c r="E3679" s="78"/>
      <c r="F3679" s="79"/>
      <c r="G3679" s="86"/>
      <c r="H3679" s="80"/>
      <c r="I3679" s="81"/>
      <c r="J3679" s="64"/>
      <c r="K3679" s="87"/>
      <c r="L3679" s="82"/>
      <c r="M3679" s="83"/>
      <c r="N3679" s="84"/>
      <c r="O3679" s="85"/>
      <c r="P3679" s="7">
        <f t="shared" si="554"/>
        <v>3745</v>
      </c>
      <c r="Q3679" s="8"/>
    </row>
    <row r="3680" spans="1:17" s="9" customFormat="1" ht="16.5" thickTop="1" thickBot="1" x14ac:dyDescent="0.3">
      <c r="A3680" s="1"/>
      <c r="B3680" s="75"/>
      <c r="C3680" s="76"/>
      <c r="D3680" s="77"/>
      <c r="E3680" s="78"/>
      <c r="F3680" s="79"/>
      <c r="G3680" s="86"/>
      <c r="H3680" s="80"/>
      <c r="I3680" s="81"/>
      <c r="J3680" s="64"/>
      <c r="K3680" s="87"/>
      <c r="L3680" s="82"/>
      <c r="M3680" s="83"/>
      <c r="N3680" s="84"/>
      <c r="O3680" s="85"/>
      <c r="P3680" s="7">
        <f t="shared" si="554"/>
        <v>3746</v>
      </c>
      <c r="Q3680" s="8"/>
    </row>
    <row r="3681" spans="1:17" s="9" customFormat="1" ht="16.5" thickTop="1" thickBot="1" x14ac:dyDescent="0.3">
      <c r="A3681" s="1"/>
      <c r="B3681" s="88"/>
      <c r="C3681" s="89"/>
      <c r="D3681" s="90"/>
      <c r="E3681" s="91"/>
      <c r="F3681" s="92"/>
      <c r="G3681" s="93"/>
      <c r="H3681" s="94"/>
      <c r="I3681" s="95"/>
      <c r="J3681" s="64"/>
      <c r="K3681" s="96"/>
      <c r="L3681" s="97"/>
      <c r="M3681" s="98"/>
      <c r="N3681" s="99"/>
      <c r="O3681" s="100"/>
      <c r="P3681" s="7">
        <f t="shared" si="554"/>
        <v>3747</v>
      </c>
      <c r="Q3681" s="8"/>
    </row>
    <row r="3682" spans="1:17" s="9" customFormat="1" ht="16.5" thickTop="1" thickBot="1" x14ac:dyDescent="0.3">
      <c r="A3682" s="1"/>
      <c r="B3682" s="101"/>
      <c r="C3682" s="101"/>
      <c r="D3682" s="101"/>
      <c r="E3682" s="101"/>
      <c r="F3682" s="101"/>
      <c r="G3682" s="101"/>
      <c r="H3682" s="102" t="s">
        <v>29</v>
      </c>
      <c r="I3682" s="103">
        <f>SUM(I3669:I3681)</f>
        <v>0.10575000000000001</v>
      </c>
      <c r="J3682" s="104"/>
      <c r="K3682" s="105">
        <f>SUM(K3669:K3681)</f>
        <v>2.576707297015771E-3</v>
      </c>
      <c r="L3682" s="106"/>
      <c r="M3682" s="107"/>
      <c r="N3682" s="108"/>
      <c r="O3682" s="105">
        <f>SUM(O3669:O3681)</f>
        <v>0</v>
      </c>
      <c r="P3682" s="7">
        <f t="shared" si="554"/>
        <v>3748</v>
      </c>
      <c r="Q3682" s="8"/>
    </row>
    <row r="3683" spans="1:17" s="9" customFormat="1" ht="16.5" customHeight="1" thickTop="1" thickBot="1" x14ac:dyDescent="0.3">
      <c r="A3683" s="1"/>
      <c r="B3683" s="58" t="s">
        <v>30</v>
      </c>
      <c r="C3683" s="109"/>
      <c r="D3683" s="109"/>
      <c r="E3683" s="109"/>
      <c r="F3683" s="109"/>
      <c r="G3683" s="109"/>
      <c r="H3683" s="110"/>
      <c r="I3683" s="111"/>
      <c r="J3683" s="60"/>
      <c r="K3683" s="61" t="s">
        <v>14</v>
      </c>
      <c r="L3683" s="61" t="s">
        <v>15</v>
      </c>
      <c r="M3683" s="61" t="s">
        <v>16</v>
      </c>
      <c r="N3683" s="61" t="s">
        <v>17</v>
      </c>
      <c r="O3683" s="61" t="s">
        <v>18</v>
      </c>
      <c r="P3683" s="7">
        <f t="shared" si="554"/>
        <v>3749</v>
      </c>
      <c r="Q3683" s="8"/>
    </row>
    <row r="3684" spans="1:17" s="9" customFormat="1" ht="22.5" customHeight="1" thickTop="1" thickBot="1" x14ac:dyDescent="0.3">
      <c r="A3684" s="1"/>
      <c r="B3684" s="112" t="s">
        <v>31</v>
      </c>
      <c r="C3684" s="113"/>
      <c r="D3684" s="114"/>
      <c r="E3684" s="115" t="s">
        <v>20</v>
      </c>
      <c r="F3684" s="115" t="s">
        <v>32</v>
      </c>
      <c r="G3684" s="63" t="s">
        <v>33</v>
      </c>
      <c r="H3684" s="116" t="s">
        <v>23</v>
      </c>
      <c r="I3684" s="116" t="s">
        <v>34</v>
      </c>
      <c r="J3684" s="28"/>
      <c r="K3684" s="61"/>
      <c r="L3684" s="61"/>
      <c r="M3684" s="61"/>
      <c r="N3684" s="61"/>
      <c r="O3684" s="61"/>
      <c r="P3684" s="7">
        <f t="shared" si="554"/>
        <v>3750</v>
      </c>
      <c r="Q3684" s="8"/>
    </row>
    <row r="3685" spans="1:17" s="9" customFormat="1" ht="16.5" customHeight="1" thickTop="1" thickBot="1" x14ac:dyDescent="0.3">
      <c r="A3685" s="1" t="s">
        <v>38</v>
      </c>
      <c r="B3685" s="65" t="str">
        <f>INDEX([1]SUELDOS!$B$3:$O$294,MATCH('APUS2 (1001 - 1053)'!A3685,[1]SUELDOS!$B$3:$B$294,0),2)</f>
        <v>PEON</v>
      </c>
      <c r="C3685" s="66"/>
      <c r="D3685" s="67"/>
      <c r="E3685" s="68">
        <v>1</v>
      </c>
      <c r="F3685" s="68">
        <f>INDEX([1]SUELDOS!$B$3:$O$294,MATCH('APUS2 (1001 - 1053)'!A3685,[1]SUELDOS!$B$3:$B$294,0),10)</f>
        <v>4.2300000000000004</v>
      </c>
      <c r="G3685" s="79">
        <f t="shared" ref="G3685" si="557">+E3685*F3685</f>
        <v>4.2300000000000004</v>
      </c>
      <c r="H3685" s="69">
        <f>I3665</f>
        <v>0.5</v>
      </c>
      <c r="I3685" s="81">
        <f>(G3685*H3685)</f>
        <v>2.1150000000000002</v>
      </c>
      <c r="J3685" s="64"/>
      <c r="K3685" s="70">
        <f>((I3685*100%)/$I$3734)</f>
        <v>5.1534145940315419E-2</v>
      </c>
      <c r="L3685" s="117">
        <f>INDEX([1]SUELDOS!$B$3:$O$294,MATCH('APUS2 (1001 - 1053)'!A3685,[1]SUELDOS!$B$3:$B$294,0),11)</f>
        <v>851230012</v>
      </c>
      <c r="M3685" s="118" t="str">
        <f>INDEX([1]SUELDOS!$B$3:$O$294,MATCH('APUS2 (1001 - 1053)'!A3685,[1]SUELDOS!$B$3:$B$294,0),12)</f>
        <v>NP</v>
      </c>
      <c r="N3685" s="119">
        <f>INDEX([1]SUELDOS!$B$3:$O$294,MATCH('APUS2 (1001 - 1053)'!A3685,[1]SUELDOS!$B$3:$B$294,0),13)</f>
        <v>0</v>
      </c>
      <c r="O3685" s="120">
        <f>INDEX([1]SUELDOS!$B$3:$O$294,MATCH('APUS2 (1001 - 1053)'!A3685,[1]SUELDOS!$B$3:$B$294,0),14)</f>
        <v>0</v>
      </c>
      <c r="P3685" s="7">
        <f t="shared" si="554"/>
        <v>3751</v>
      </c>
      <c r="Q3685" s="8">
        <f t="shared" ref="Q3685" si="558">+Q3669</f>
        <v>3734</v>
      </c>
    </row>
    <row r="3686" spans="1:17" s="9" customFormat="1" ht="16.5" customHeight="1" thickTop="1" thickBot="1" x14ac:dyDescent="0.3">
      <c r="A3686" s="1"/>
      <c r="B3686" s="75"/>
      <c r="C3686" s="76"/>
      <c r="D3686" s="77"/>
      <c r="E3686" s="79"/>
      <c r="F3686" s="79"/>
      <c r="G3686" s="79"/>
      <c r="H3686" s="80"/>
      <c r="I3686" s="81"/>
      <c r="J3686" s="64"/>
      <c r="K3686" s="70"/>
      <c r="L3686" s="82"/>
      <c r="M3686" s="82"/>
      <c r="N3686" s="121"/>
      <c r="O3686" s="85"/>
      <c r="P3686" s="7">
        <f t="shared" si="554"/>
        <v>3752</v>
      </c>
      <c r="Q3686" s="8"/>
    </row>
    <row r="3687" spans="1:17" s="9" customFormat="1" ht="16.5" thickTop="1" thickBot="1" x14ac:dyDescent="0.3">
      <c r="A3687" s="1"/>
      <c r="B3687" s="75"/>
      <c r="C3687" s="76"/>
      <c r="D3687" s="77"/>
      <c r="E3687" s="79"/>
      <c r="F3687" s="79"/>
      <c r="G3687" s="79"/>
      <c r="H3687" s="80"/>
      <c r="I3687" s="81"/>
      <c r="J3687" s="64"/>
      <c r="K3687" s="70"/>
      <c r="L3687" s="82"/>
      <c r="M3687" s="82"/>
      <c r="N3687" s="121"/>
      <c r="O3687" s="85"/>
      <c r="P3687" s="7">
        <f t="shared" si="554"/>
        <v>3753</v>
      </c>
      <c r="Q3687" s="8"/>
    </row>
    <row r="3688" spans="1:17" s="9" customFormat="1" ht="16.5" thickTop="1" thickBot="1" x14ac:dyDescent="0.3">
      <c r="A3688" s="1"/>
      <c r="B3688" s="75"/>
      <c r="C3688" s="76"/>
      <c r="D3688" s="77"/>
      <c r="E3688" s="79"/>
      <c r="F3688" s="79"/>
      <c r="G3688" s="79"/>
      <c r="H3688" s="80"/>
      <c r="I3688" s="81"/>
      <c r="J3688" s="64"/>
      <c r="K3688" s="70"/>
      <c r="L3688" s="82"/>
      <c r="M3688" s="82"/>
      <c r="N3688" s="121"/>
      <c r="O3688" s="85"/>
      <c r="P3688" s="7">
        <f t="shared" si="554"/>
        <v>3754</v>
      </c>
      <c r="Q3688" s="8"/>
    </row>
    <row r="3689" spans="1:17" s="9" customFormat="1" ht="16.5" thickTop="1" thickBot="1" x14ac:dyDescent="0.3">
      <c r="A3689" s="1"/>
      <c r="B3689" s="75"/>
      <c r="C3689" s="76"/>
      <c r="D3689" s="77"/>
      <c r="E3689" s="79"/>
      <c r="F3689" s="79"/>
      <c r="G3689" s="79"/>
      <c r="H3689" s="80"/>
      <c r="I3689" s="81"/>
      <c r="J3689" s="64"/>
      <c r="K3689" s="70"/>
      <c r="L3689" s="82"/>
      <c r="M3689" s="82"/>
      <c r="N3689" s="121"/>
      <c r="O3689" s="85"/>
      <c r="P3689" s="7">
        <f t="shared" si="554"/>
        <v>3755</v>
      </c>
      <c r="Q3689" s="8"/>
    </row>
    <row r="3690" spans="1:17" s="9" customFormat="1" ht="16.5" thickTop="1" thickBot="1" x14ac:dyDescent="0.3">
      <c r="A3690" s="1"/>
      <c r="B3690" s="75"/>
      <c r="C3690" s="76"/>
      <c r="D3690" s="77"/>
      <c r="E3690" s="79"/>
      <c r="F3690" s="79"/>
      <c r="G3690" s="79"/>
      <c r="H3690" s="80"/>
      <c r="I3690" s="81"/>
      <c r="J3690" s="64"/>
      <c r="K3690" s="70"/>
      <c r="L3690" s="82"/>
      <c r="M3690" s="82"/>
      <c r="N3690" s="121"/>
      <c r="O3690" s="85"/>
      <c r="P3690" s="7">
        <f t="shared" si="554"/>
        <v>3756</v>
      </c>
      <c r="Q3690" s="8"/>
    </row>
    <row r="3691" spans="1:17" s="9" customFormat="1" ht="16.5" thickTop="1" thickBot="1" x14ac:dyDescent="0.3">
      <c r="A3691" s="1"/>
      <c r="B3691" s="75"/>
      <c r="C3691" s="76"/>
      <c r="D3691" s="77"/>
      <c r="E3691" s="78"/>
      <c r="F3691" s="79"/>
      <c r="G3691" s="79"/>
      <c r="H3691" s="80"/>
      <c r="I3691" s="81"/>
      <c r="J3691" s="64"/>
      <c r="K3691" s="70"/>
      <c r="L3691" s="82"/>
      <c r="M3691" s="82"/>
      <c r="N3691" s="121"/>
      <c r="O3691" s="85"/>
      <c r="P3691" s="7">
        <f t="shared" si="554"/>
        <v>3757</v>
      </c>
      <c r="Q3691" s="8"/>
    </row>
    <row r="3692" spans="1:17" s="9" customFormat="1" ht="16.5" thickTop="1" thickBot="1" x14ac:dyDescent="0.3">
      <c r="A3692" s="1"/>
      <c r="B3692" s="75"/>
      <c r="C3692" s="76"/>
      <c r="D3692" s="77"/>
      <c r="E3692" s="78"/>
      <c r="F3692" s="79"/>
      <c r="G3692" s="79"/>
      <c r="H3692" s="80"/>
      <c r="I3692" s="81"/>
      <c r="J3692" s="64"/>
      <c r="K3692" s="87"/>
      <c r="L3692" s="82"/>
      <c r="M3692" s="82"/>
      <c r="N3692" s="121"/>
      <c r="O3692" s="85"/>
      <c r="P3692" s="7">
        <f t="shared" si="554"/>
        <v>3758</v>
      </c>
      <c r="Q3692" s="8"/>
    </row>
    <row r="3693" spans="1:17" s="9" customFormat="1" ht="16.5" thickTop="1" thickBot="1" x14ac:dyDescent="0.3">
      <c r="A3693" s="1"/>
      <c r="B3693" s="75"/>
      <c r="C3693" s="76"/>
      <c r="D3693" s="77"/>
      <c r="E3693" s="78"/>
      <c r="F3693" s="79"/>
      <c r="G3693" s="79"/>
      <c r="H3693" s="80"/>
      <c r="I3693" s="81"/>
      <c r="J3693" s="64"/>
      <c r="K3693" s="87"/>
      <c r="L3693" s="82"/>
      <c r="M3693" s="82"/>
      <c r="N3693" s="121"/>
      <c r="O3693" s="85"/>
      <c r="P3693" s="7">
        <f t="shared" si="554"/>
        <v>3759</v>
      </c>
      <c r="Q3693" s="8"/>
    </row>
    <row r="3694" spans="1:17" s="9" customFormat="1" ht="16.5" thickTop="1" thickBot="1" x14ac:dyDescent="0.3">
      <c r="A3694" s="1"/>
      <c r="B3694" s="75"/>
      <c r="C3694" s="76"/>
      <c r="D3694" s="77"/>
      <c r="E3694" s="78"/>
      <c r="F3694" s="79"/>
      <c r="G3694" s="79"/>
      <c r="H3694" s="80"/>
      <c r="I3694" s="81"/>
      <c r="J3694" s="64"/>
      <c r="K3694" s="87"/>
      <c r="L3694" s="82"/>
      <c r="M3694" s="82"/>
      <c r="N3694" s="121"/>
      <c r="O3694" s="85"/>
      <c r="P3694" s="7">
        <f t="shared" si="554"/>
        <v>3760</v>
      </c>
      <c r="Q3694" s="8"/>
    </row>
    <row r="3695" spans="1:17" s="9" customFormat="1" ht="16.5" thickTop="1" thickBot="1" x14ac:dyDescent="0.3">
      <c r="A3695" s="1"/>
      <c r="B3695" s="75"/>
      <c r="C3695" s="76"/>
      <c r="D3695" s="77"/>
      <c r="E3695" s="78"/>
      <c r="F3695" s="79"/>
      <c r="G3695" s="79"/>
      <c r="H3695" s="80"/>
      <c r="I3695" s="81"/>
      <c r="J3695" s="64"/>
      <c r="K3695" s="87"/>
      <c r="L3695" s="82"/>
      <c r="M3695" s="82"/>
      <c r="N3695" s="121"/>
      <c r="O3695" s="85"/>
      <c r="P3695" s="7">
        <f t="shared" si="554"/>
        <v>3761</v>
      </c>
      <c r="Q3695" s="8"/>
    </row>
    <row r="3696" spans="1:17" s="9" customFormat="1" ht="16.5" thickTop="1" thickBot="1" x14ac:dyDescent="0.3">
      <c r="A3696" s="1"/>
      <c r="B3696" s="75"/>
      <c r="C3696" s="76"/>
      <c r="D3696" s="77"/>
      <c r="E3696" s="78"/>
      <c r="F3696" s="79"/>
      <c r="G3696" s="79"/>
      <c r="H3696" s="80"/>
      <c r="I3696" s="81"/>
      <c r="J3696" s="64"/>
      <c r="K3696" s="87"/>
      <c r="L3696" s="82"/>
      <c r="M3696" s="82"/>
      <c r="N3696" s="121"/>
      <c r="O3696" s="85"/>
      <c r="P3696" s="7">
        <f t="shared" si="554"/>
        <v>3762</v>
      </c>
      <c r="Q3696" s="8"/>
    </row>
    <row r="3697" spans="1:17" s="9" customFormat="1" ht="16.5" thickTop="1" thickBot="1" x14ac:dyDescent="0.3">
      <c r="A3697" s="1"/>
      <c r="B3697" s="122" t="s">
        <v>26</v>
      </c>
      <c r="C3697" s="123"/>
      <c r="D3697" s="124"/>
      <c r="E3697" s="91" t="s">
        <v>26</v>
      </c>
      <c r="F3697" s="125" t="s">
        <v>26</v>
      </c>
      <c r="G3697" s="126" t="s">
        <v>26</v>
      </c>
      <c r="H3697" s="94" t="s">
        <v>26</v>
      </c>
      <c r="I3697" s="127" t="s">
        <v>26</v>
      </c>
      <c r="J3697" s="64"/>
      <c r="K3697" s="96" t="s">
        <v>26</v>
      </c>
      <c r="L3697" s="97" t="s">
        <v>26</v>
      </c>
      <c r="M3697" s="98" t="s">
        <v>26</v>
      </c>
      <c r="N3697" s="99" t="s">
        <v>26</v>
      </c>
      <c r="O3697" s="100" t="s">
        <v>26</v>
      </c>
      <c r="P3697" s="7">
        <f t="shared" si="554"/>
        <v>3763</v>
      </c>
      <c r="Q3697" s="8"/>
    </row>
    <row r="3698" spans="1:17" s="9" customFormat="1" ht="16.5" thickTop="1" thickBot="1" x14ac:dyDescent="0.3">
      <c r="A3698" s="1"/>
      <c r="B3698" s="101"/>
      <c r="C3698" s="101"/>
      <c r="D3698" s="101"/>
      <c r="E3698" s="101"/>
      <c r="F3698" s="101"/>
      <c r="G3698" s="101"/>
      <c r="H3698" s="128" t="s">
        <v>39</v>
      </c>
      <c r="I3698" s="103">
        <f>SUM(I3685:I3697)</f>
        <v>2.1150000000000002</v>
      </c>
      <c r="J3698" s="104"/>
      <c r="K3698" s="105">
        <f>SUM(K3685:K3697)</f>
        <v>5.1534145940315419E-2</v>
      </c>
      <c r="L3698" s="106"/>
      <c r="M3698" s="107"/>
      <c r="N3698" s="108"/>
      <c r="O3698" s="105">
        <f>SUM(O3685:O3697)</f>
        <v>0</v>
      </c>
      <c r="P3698" s="7">
        <f t="shared" si="554"/>
        <v>3764</v>
      </c>
      <c r="Q3698" s="8"/>
    </row>
    <row r="3699" spans="1:17" s="9" customFormat="1" ht="16.5" customHeight="1" thickTop="1" thickBot="1" x14ac:dyDescent="0.3">
      <c r="A3699" s="1"/>
      <c r="B3699" s="58" t="s">
        <v>40</v>
      </c>
      <c r="C3699" s="109"/>
      <c r="D3699" s="109"/>
      <c r="E3699" s="109"/>
      <c r="F3699" s="109"/>
      <c r="G3699" s="109"/>
      <c r="H3699" s="110"/>
      <c r="I3699" s="111"/>
      <c r="J3699" s="60"/>
      <c r="K3699" s="61" t="s">
        <v>14</v>
      </c>
      <c r="L3699" s="61" t="s">
        <v>15</v>
      </c>
      <c r="M3699" s="61" t="s">
        <v>16</v>
      </c>
      <c r="N3699" s="61" t="s">
        <v>17</v>
      </c>
      <c r="O3699" s="61" t="s">
        <v>18</v>
      </c>
      <c r="P3699" s="7">
        <f t="shared" si="554"/>
        <v>3765</v>
      </c>
      <c r="Q3699" s="8"/>
    </row>
    <row r="3700" spans="1:17" s="9" customFormat="1" ht="22.5" thickTop="1" thickBot="1" x14ac:dyDescent="0.3">
      <c r="A3700" s="1"/>
      <c r="B3700" s="112" t="s">
        <v>41</v>
      </c>
      <c r="C3700" s="113"/>
      <c r="D3700" s="113"/>
      <c r="E3700" s="114"/>
      <c r="F3700" s="63" t="s">
        <v>42</v>
      </c>
      <c r="G3700" s="63" t="s">
        <v>20</v>
      </c>
      <c r="H3700" s="63" t="s">
        <v>34</v>
      </c>
      <c r="I3700" s="63" t="s">
        <v>24</v>
      </c>
      <c r="J3700" s="28"/>
      <c r="K3700" s="61"/>
      <c r="L3700" s="61"/>
      <c r="M3700" s="61"/>
      <c r="N3700" s="61"/>
      <c r="O3700" s="61"/>
      <c r="P3700" s="7">
        <f t="shared" si="554"/>
        <v>3766</v>
      </c>
      <c r="Q3700" s="8"/>
    </row>
    <row r="3701" spans="1:17" s="9" customFormat="1" ht="15.75" customHeight="1" thickTop="1" x14ac:dyDescent="0.25">
      <c r="A3701" s="1" t="s">
        <v>155</v>
      </c>
      <c r="B3701" s="129" t="str">
        <f>INDEX('[1]MATERIAL-TRANSPORTE'!$A$3:$K$1016,MATCH('APUS2 (1001 - 1053)'!A3701,'[1]MATERIAL-TRANSPORTE'!$A$3:$A$1016,0),2)</f>
        <v>PARANTE VIAL DE POLIETILENO H=1.41m, D=0.74m, INCLUYE BASE</v>
      </c>
      <c r="C3701" s="130"/>
      <c r="D3701" s="130"/>
      <c r="E3701" s="131"/>
      <c r="F3701" s="132" t="str">
        <f>INDEX('[1]MATERIAL-TRANSPORTE'!$A$3:$K$1016,MATCH('APUS2 (1001 - 1053)'!A3701,'[1]MATERIAL-TRANSPORTE'!$A$3:$A$1016,0),6)</f>
        <v>u</v>
      </c>
      <c r="G3701" s="80">
        <v>1</v>
      </c>
      <c r="H3701" s="80">
        <f>INDEX('[1]MATERIAL-TRANSPORTE'!$A$3:$K$1016,MATCH('APUS2 (1001 - 1053)'!A3701,'[1]MATERIAL-TRANSPORTE'!$A$3:$A$1016,0),7)</f>
        <v>38.82</v>
      </c>
      <c r="I3701" s="81">
        <f>(G3701*H3701)</f>
        <v>38.82</v>
      </c>
      <c r="J3701" s="64"/>
      <c r="K3701" s="70">
        <f>((I3701*100%)/$I$3734)</f>
        <v>0.94588914676266878</v>
      </c>
      <c r="L3701" s="82" t="str">
        <f>INDEX('[1]MATERIAL-TRANSPORTE'!$A$3:$K$1016,MATCH('APUS2 (1001 - 1053)'!A3701,'[1]MATERIAL-TRANSPORTE'!$A$3:$A$1016,0),8)</f>
        <v>421901063</v>
      </c>
      <c r="M3701" s="83" t="str">
        <f>INDEX('[1]MATERIAL-TRANSPORTE'!$A$3:$K$1016,MATCH('APUS2 (1001 - 1053)'!A3701,'[1]MATERIAL-TRANSPORTE'!$A$3:$A$1016,0),9)</f>
        <v>NP</v>
      </c>
      <c r="N3701" s="84">
        <f>INDEX('[1]MATERIAL-TRANSPORTE'!$A$3:$K$1016,MATCH('APUS2 (1001 - 1053)'!A3701,'[1]MATERIAL-TRANSPORTE'!$A$3:$A$1016,0),10)</f>
        <v>0</v>
      </c>
      <c r="O3701" s="85">
        <f>INDEX('[1]MATERIAL-TRANSPORTE'!$A$3:$K$1016,MATCH('APUS2 (1001 - 1053)'!A3701,'[1]MATERIAL-TRANSPORTE'!$A$3:$A$1016,0),11)</f>
        <v>0</v>
      </c>
      <c r="P3701" s="7">
        <f t="shared" si="554"/>
        <v>3767</v>
      </c>
      <c r="Q3701" s="8">
        <f t="shared" ref="Q3701" si="559">+Q3685</f>
        <v>3734</v>
      </c>
    </row>
    <row r="3702" spans="1:17" s="9" customFormat="1" x14ac:dyDescent="0.25">
      <c r="A3702" s="1"/>
      <c r="B3702" s="129"/>
      <c r="C3702" s="130"/>
      <c r="D3702" s="130"/>
      <c r="E3702" s="131"/>
      <c r="F3702" s="132"/>
      <c r="G3702" s="80"/>
      <c r="H3702" s="80"/>
      <c r="I3702" s="81"/>
      <c r="J3702" s="64"/>
      <c r="K3702" s="87"/>
      <c r="L3702" s="82"/>
      <c r="M3702" s="83"/>
      <c r="N3702" s="84"/>
      <c r="O3702" s="85"/>
      <c r="P3702" s="7">
        <f t="shared" si="554"/>
        <v>3768</v>
      </c>
      <c r="Q3702" s="8"/>
    </row>
    <row r="3703" spans="1:17" s="9" customFormat="1" x14ac:dyDescent="0.25">
      <c r="A3703" s="1"/>
      <c r="B3703" s="129"/>
      <c r="C3703" s="130"/>
      <c r="D3703" s="130"/>
      <c r="E3703" s="131"/>
      <c r="F3703" s="132"/>
      <c r="G3703" s="80"/>
      <c r="H3703" s="80"/>
      <c r="I3703" s="81"/>
      <c r="J3703" s="64"/>
      <c r="K3703" s="87"/>
      <c r="L3703" s="82"/>
      <c r="M3703" s="83"/>
      <c r="N3703" s="84"/>
      <c r="O3703" s="85"/>
      <c r="P3703" s="7">
        <f t="shared" si="554"/>
        <v>3769</v>
      </c>
      <c r="Q3703" s="8"/>
    </row>
    <row r="3704" spans="1:17" s="9" customFormat="1" x14ac:dyDescent="0.25">
      <c r="A3704" s="1"/>
      <c r="B3704" s="129"/>
      <c r="C3704" s="130"/>
      <c r="D3704" s="130"/>
      <c r="E3704" s="131"/>
      <c r="F3704" s="132"/>
      <c r="G3704" s="80"/>
      <c r="H3704" s="80"/>
      <c r="I3704" s="81"/>
      <c r="J3704" s="64"/>
      <c r="K3704" s="87"/>
      <c r="L3704" s="82"/>
      <c r="M3704" s="83"/>
      <c r="N3704" s="84"/>
      <c r="O3704" s="85"/>
      <c r="P3704" s="7">
        <f t="shared" si="554"/>
        <v>3770</v>
      </c>
      <c r="Q3704" s="8"/>
    </row>
    <row r="3705" spans="1:17" s="9" customFormat="1" x14ac:dyDescent="0.25">
      <c r="A3705" s="1"/>
      <c r="B3705" s="129"/>
      <c r="C3705" s="130"/>
      <c r="D3705" s="130"/>
      <c r="E3705" s="131"/>
      <c r="F3705" s="132"/>
      <c r="G3705" s="80"/>
      <c r="H3705" s="80"/>
      <c r="I3705" s="81"/>
      <c r="J3705" s="64"/>
      <c r="K3705" s="87"/>
      <c r="L3705" s="82"/>
      <c r="M3705" s="83"/>
      <c r="N3705" s="84"/>
      <c r="O3705" s="85"/>
      <c r="P3705" s="7">
        <f t="shared" si="554"/>
        <v>3771</v>
      </c>
      <c r="Q3705" s="8"/>
    </row>
    <row r="3706" spans="1:17" s="9" customFormat="1" x14ac:dyDescent="0.25">
      <c r="A3706" s="1"/>
      <c r="B3706" s="129"/>
      <c r="C3706" s="130"/>
      <c r="D3706" s="130"/>
      <c r="E3706" s="131"/>
      <c r="F3706" s="132"/>
      <c r="G3706" s="80"/>
      <c r="H3706" s="80"/>
      <c r="I3706" s="81"/>
      <c r="J3706" s="64"/>
      <c r="K3706" s="87"/>
      <c r="L3706" s="82"/>
      <c r="M3706" s="83"/>
      <c r="N3706" s="84"/>
      <c r="O3706" s="85"/>
      <c r="P3706" s="7">
        <f t="shared" si="554"/>
        <v>3772</v>
      </c>
      <c r="Q3706" s="8"/>
    </row>
    <row r="3707" spans="1:17" s="9" customFormat="1" x14ac:dyDescent="0.25">
      <c r="A3707" s="1"/>
      <c r="B3707" s="129"/>
      <c r="C3707" s="130"/>
      <c r="D3707" s="130"/>
      <c r="E3707" s="131"/>
      <c r="F3707" s="132"/>
      <c r="G3707" s="80"/>
      <c r="H3707" s="80"/>
      <c r="I3707" s="81"/>
      <c r="J3707" s="64"/>
      <c r="K3707" s="87"/>
      <c r="L3707" s="82"/>
      <c r="M3707" s="83"/>
      <c r="N3707" s="84"/>
      <c r="O3707" s="85"/>
      <c r="P3707" s="7">
        <f t="shared" si="554"/>
        <v>3773</v>
      </c>
      <c r="Q3707" s="8"/>
    </row>
    <row r="3708" spans="1:17" s="9" customFormat="1" x14ac:dyDescent="0.25">
      <c r="A3708" s="1"/>
      <c r="B3708" s="129"/>
      <c r="C3708" s="130"/>
      <c r="D3708" s="130"/>
      <c r="E3708" s="131"/>
      <c r="F3708" s="132"/>
      <c r="G3708" s="80"/>
      <c r="H3708" s="80"/>
      <c r="I3708" s="81"/>
      <c r="J3708" s="64"/>
      <c r="K3708" s="87"/>
      <c r="L3708" s="82"/>
      <c r="M3708" s="83"/>
      <c r="N3708" s="84"/>
      <c r="O3708" s="85"/>
      <c r="P3708" s="7">
        <f t="shared" si="554"/>
        <v>3774</v>
      </c>
      <c r="Q3708" s="8"/>
    </row>
    <row r="3709" spans="1:17" s="9" customFormat="1" x14ac:dyDescent="0.25">
      <c r="A3709" s="1"/>
      <c r="B3709" s="129"/>
      <c r="C3709" s="130"/>
      <c r="D3709" s="130"/>
      <c r="E3709" s="131"/>
      <c r="F3709" s="132"/>
      <c r="G3709" s="80"/>
      <c r="H3709" s="80"/>
      <c r="I3709" s="81"/>
      <c r="J3709" s="64"/>
      <c r="K3709" s="87"/>
      <c r="L3709" s="82"/>
      <c r="M3709" s="83"/>
      <c r="N3709" s="84"/>
      <c r="O3709" s="85"/>
      <c r="P3709" s="7">
        <f t="shared" si="554"/>
        <v>3775</v>
      </c>
      <c r="Q3709" s="8"/>
    </row>
    <row r="3710" spans="1:17" s="9" customFormat="1" x14ac:dyDescent="0.25">
      <c r="A3710" s="1"/>
      <c r="B3710" s="129"/>
      <c r="C3710" s="130"/>
      <c r="D3710" s="130"/>
      <c r="E3710" s="131"/>
      <c r="F3710" s="132"/>
      <c r="G3710" s="80"/>
      <c r="H3710" s="80"/>
      <c r="I3710" s="81"/>
      <c r="J3710" s="64"/>
      <c r="K3710" s="87"/>
      <c r="L3710" s="82"/>
      <c r="M3710" s="83"/>
      <c r="N3710" s="84"/>
      <c r="O3710" s="85"/>
      <c r="P3710" s="7">
        <f t="shared" si="554"/>
        <v>3776</v>
      </c>
      <c r="Q3710" s="8"/>
    </row>
    <row r="3711" spans="1:17" s="9" customFormat="1" x14ac:dyDescent="0.25">
      <c r="A3711" s="1"/>
      <c r="B3711" s="129"/>
      <c r="C3711" s="130"/>
      <c r="D3711" s="130"/>
      <c r="E3711" s="131"/>
      <c r="F3711" s="132"/>
      <c r="G3711" s="80"/>
      <c r="H3711" s="80"/>
      <c r="I3711" s="81"/>
      <c r="J3711" s="64"/>
      <c r="K3711" s="87"/>
      <c r="L3711" s="82"/>
      <c r="M3711" s="83"/>
      <c r="N3711" s="84"/>
      <c r="O3711" s="85"/>
      <c r="P3711" s="7">
        <f t="shared" si="554"/>
        <v>3777</v>
      </c>
      <c r="Q3711" s="8"/>
    </row>
    <row r="3712" spans="1:17" s="9" customFormat="1" x14ac:dyDescent="0.25">
      <c r="A3712" s="1"/>
      <c r="B3712" s="129"/>
      <c r="C3712" s="130"/>
      <c r="D3712" s="130"/>
      <c r="E3712" s="131"/>
      <c r="F3712" s="132"/>
      <c r="G3712" s="80"/>
      <c r="H3712" s="80"/>
      <c r="I3712" s="81"/>
      <c r="J3712" s="64"/>
      <c r="K3712" s="87"/>
      <c r="L3712" s="82"/>
      <c r="M3712" s="83"/>
      <c r="N3712" s="84"/>
      <c r="O3712" s="85"/>
      <c r="P3712" s="7">
        <f t="shared" si="554"/>
        <v>3778</v>
      </c>
      <c r="Q3712" s="8"/>
    </row>
    <row r="3713" spans="1:17" s="9" customFormat="1" x14ac:dyDescent="0.25">
      <c r="A3713" s="1"/>
      <c r="B3713" s="129"/>
      <c r="C3713" s="130"/>
      <c r="D3713" s="130"/>
      <c r="E3713" s="131"/>
      <c r="F3713" s="132"/>
      <c r="G3713" s="80"/>
      <c r="H3713" s="80"/>
      <c r="I3713" s="81"/>
      <c r="J3713" s="64"/>
      <c r="K3713" s="87"/>
      <c r="L3713" s="82"/>
      <c r="M3713" s="83"/>
      <c r="N3713" s="84"/>
      <c r="O3713" s="85"/>
      <c r="P3713" s="7">
        <f t="shared" si="554"/>
        <v>3779</v>
      </c>
      <c r="Q3713" s="8"/>
    </row>
    <row r="3714" spans="1:17" s="9" customFormat="1" x14ac:dyDescent="0.25">
      <c r="A3714" s="1"/>
      <c r="B3714" s="129"/>
      <c r="C3714" s="130"/>
      <c r="D3714" s="130"/>
      <c r="E3714" s="131"/>
      <c r="F3714" s="132"/>
      <c r="G3714" s="80"/>
      <c r="H3714" s="80"/>
      <c r="I3714" s="81"/>
      <c r="J3714" s="64"/>
      <c r="K3714" s="87"/>
      <c r="L3714" s="82"/>
      <c r="M3714" s="83"/>
      <c r="N3714" s="84"/>
      <c r="O3714" s="85"/>
      <c r="P3714" s="7">
        <f t="shared" si="554"/>
        <v>3780</v>
      </c>
      <c r="Q3714" s="8"/>
    </row>
    <row r="3715" spans="1:17" s="9" customFormat="1" x14ac:dyDescent="0.25">
      <c r="A3715" s="1"/>
      <c r="B3715" s="129"/>
      <c r="C3715" s="130"/>
      <c r="D3715" s="130"/>
      <c r="E3715" s="131"/>
      <c r="F3715" s="132"/>
      <c r="G3715" s="80"/>
      <c r="H3715" s="80"/>
      <c r="I3715" s="81"/>
      <c r="J3715" s="64"/>
      <c r="K3715" s="87"/>
      <c r="L3715" s="82"/>
      <c r="M3715" s="83"/>
      <c r="N3715" s="84"/>
      <c r="O3715" s="85"/>
      <c r="P3715" s="7">
        <f t="shared" si="554"/>
        <v>3781</v>
      </c>
      <c r="Q3715" s="8"/>
    </row>
    <row r="3716" spans="1:17" s="9" customFormat="1" x14ac:dyDescent="0.25">
      <c r="A3716" s="1"/>
      <c r="B3716" s="129"/>
      <c r="C3716" s="130"/>
      <c r="D3716" s="130"/>
      <c r="E3716" s="131"/>
      <c r="F3716" s="132"/>
      <c r="G3716" s="80"/>
      <c r="H3716" s="80"/>
      <c r="I3716" s="81"/>
      <c r="J3716" s="64"/>
      <c r="K3716" s="87"/>
      <c r="L3716" s="82"/>
      <c r="M3716" s="83"/>
      <c r="N3716" s="84"/>
      <c r="O3716" s="85"/>
      <c r="P3716" s="7">
        <f t="shared" si="554"/>
        <v>3782</v>
      </c>
      <c r="Q3716" s="8"/>
    </row>
    <row r="3717" spans="1:17" s="9" customFormat="1" x14ac:dyDescent="0.25">
      <c r="A3717" s="1"/>
      <c r="B3717" s="129"/>
      <c r="C3717" s="130"/>
      <c r="D3717" s="130"/>
      <c r="E3717" s="131"/>
      <c r="F3717" s="132"/>
      <c r="G3717" s="80"/>
      <c r="H3717" s="80"/>
      <c r="I3717" s="81"/>
      <c r="J3717" s="64"/>
      <c r="K3717" s="87"/>
      <c r="L3717" s="82"/>
      <c r="M3717" s="83"/>
      <c r="N3717" s="84"/>
      <c r="O3717" s="85"/>
      <c r="P3717" s="7">
        <f t="shared" si="554"/>
        <v>3783</v>
      </c>
      <c r="Q3717" s="8"/>
    </row>
    <row r="3718" spans="1:17" s="9" customFormat="1" x14ac:dyDescent="0.25">
      <c r="A3718" s="1"/>
      <c r="B3718" s="129" t="s">
        <v>26</v>
      </c>
      <c r="C3718" s="130"/>
      <c r="D3718" s="130"/>
      <c r="E3718" s="131"/>
      <c r="F3718" s="132" t="s">
        <v>26</v>
      </c>
      <c r="G3718" s="80" t="s">
        <v>26</v>
      </c>
      <c r="H3718" s="80" t="s">
        <v>26</v>
      </c>
      <c r="I3718" s="81" t="s">
        <v>26</v>
      </c>
      <c r="J3718" s="64"/>
      <c r="K3718" s="87" t="s">
        <v>26</v>
      </c>
      <c r="L3718" s="82" t="s">
        <v>26</v>
      </c>
      <c r="M3718" s="83" t="s">
        <v>26</v>
      </c>
      <c r="N3718" s="84" t="s">
        <v>26</v>
      </c>
      <c r="O3718" s="85" t="s">
        <v>26</v>
      </c>
      <c r="P3718" s="7">
        <f t="shared" si="554"/>
        <v>3784</v>
      </c>
      <c r="Q3718" s="8"/>
    </row>
    <row r="3719" spans="1:17" s="9" customFormat="1" x14ac:dyDescent="0.25">
      <c r="A3719" s="1"/>
      <c r="B3719" s="129" t="s">
        <v>26</v>
      </c>
      <c r="C3719" s="130"/>
      <c r="D3719" s="130"/>
      <c r="E3719" s="131"/>
      <c r="F3719" s="132" t="s">
        <v>26</v>
      </c>
      <c r="G3719" s="80" t="s">
        <v>26</v>
      </c>
      <c r="H3719" s="80" t="s">
        <v>26</v>
      </c>
      <c r="I3719" s="81" t="s">
        <v>26</v>
      </c>
      <c r="J3719" s="64"/>
      <c r="K3719" s="87" t="s">
        <v>26</v>
      </c>
      <c r="L3719" s="82" t="s">
        <v>26</v>
      </c>
      <c r="M3719" s="83" t="s">
        <v>26</v>
      </c>
      <c r="N3719" s="84" t="s">
        <v>26</v>
      </c>
      <c r="O3719" s="85" t="s">
        <v>26</v>
      </c>
      <c r="P3719" s="7">
        <f t="shared" si="554"/>
        <v>3785</v>
      </c>
      <c r="Q3719" s="8"/>
    </row>
    <row r="3720" spans="1:17" s="9" customFormat="1" x14ac:dyDescent="0.25">
      <c r="A3720" s="1"/>
      <c r="B3720" s="129" t="s">
        <v>26</v>
      </c>
      <c r="C3720" s="130"/>
      <c r="D3720" s="130"/>
      <c r="E3720" s="131"/>
      <c r="F3720" s="132" t="s">
        <v>26</v>
      </c>
      <c r="G3720" s="80" t="s">
        <v>26</v>
      </c>
      <c r="H3720" s="80" t="s">
        <v>26</v>
      </c>
      <c r="I3720" s="81" t="s">
        <v>26</v>
      </c>
      <c r="J3720" s="64"/>
      <c r="K3720" s="87" t="s">
        <v>26</v>
      </c>
      <c r="L3720" s="82" t="s">
        <v>26</v>
      </c>
      <c r="M3720" s="83" t="s">
        <v>26</v>
      </c>
      <c r="N3720" s="84" t="s">
        <v>26</v>
      </c>
      <c r="O3720" s="85" t="s">
        <v>26</v>
      </c>
      <c r="P3720" s="7">
        <f t="shared" si="554"/>
        <v>3786</v>
      </c>
      <c r="Q3720" s="8"/>
    </row>
    <row r="3721" spans="1:17" s="9" customFormat="1" x14ac:dyDescent="0.25">
      <c r="A3721" s="1"/>
      <c r="B3721" s="129" t="s">
        <v>26</v>
      </c>
      <c r="C3721" s="130"/>
      <c r="D3721" s="130"/>
      <c r="E3721" s="131"/>
      <c r="F3721" s="132" t="s">
        <v>26</v>
      </c>
      <c r="G3721" s="80" t="s">
        <v>26</v>
      </c>
      <c r="H3721" s="80" t="s">
        <v>26</v>
      </c>
      <c r="I3721" s="81" t="s">
        <v>26</v>
      </c>
      <c r="J3721" s="64"/>
      <c r="K3721" s="87" t="s">
        <v>26</v>
      </c>
      <c r="L3721" s="82" t="s">
        <v>26</v>
      </c>
      <c r="M3721" s="83" t="s">
        <v>26</v>
      </c>
      <c r="N3721" s="84" t="s">
        <v>26</v>
      </c>
      <c r="O3721" s="85" t="s">
        <v>26</v>
      </c>
      <c r="P3721" s="7">
        <f t="shared" si="554"/>
        <v>3787</v>
      </c>
      <c r="Q3721" s="8"/>
    </row>
    <row r="3722" spans="1:17" s="9" customFormat="1" x14ac:dyDescent="0.25">
      <c r="A3722" s="1"/>
      <c r="B3722" s="129" t="s">
        <v>26</v>
      </c>
      <c r="C3722" s="130"/>
      <c r="D3722" s="130"/>
      <c r="E3722" s="131"/>
      <c r="F3722" s="132" t="s">
        <v>26</v>
      </c>
      <c r="G3722" s="80" t="s">
        <v>26</v>
      </c>
      <c r="H3722" s="80" t="s">
        <v>26</v>
      </c>
      <c r="I3722" s="81" t="s">
        <v>26</v>
      </c>
      <c r="J3722" s="64"/>
      <c r="K3722" s="87" t="s">
        <v>26</v>
      </c>
      <c r="L3722" s="82" t="s">
        <v>26</v>
      </c>
      <c r="M3722" s="83" t="s">
        <v>26</v>
      </c>
      <c r="N3722" s="84" t="s">
        <v>26</v>
      </c>
      <c r="O3722" s="85" t="s">
        <v>26</v>
      </c>
      <c r="P3722" s="7">
        <f t="shared" si="554"/>
        <v>3788</v>
      </c>
      <c r="Q3722" s="8"/>
    </row>
    <row r="3723" spans="1:17" s="9" customFormat="1" x14ac:dyDescent="0.25">
      <c r="A3723" s="1"/>
      <c r="B3723" s="129" t="s">
        <v>26</v>
      </c>
      <c r="C3723" s="130"/>
      <c r="D3723" s="130"/>
      <c r="E3723" s="131"/>
      <c r="F3723" s="132" t="s">
        <v>26</v>
      </c>
      <c r="G3723" s="80" t="s">
        <v>26</v>
      </c>
      <c r="H3723" s="80" t="s">
        <v>26</v>
      </c>
      <c r="I3723" s="81" t="s">
        <v>26</v>
      </c>
      <c r="J3723" s="64"/>
      <c r="K3723" s="87" t="s">
        <v>26</v>
      </c>
      <c r="L3723" s="82" t="s">
        <v>26</v>
      </c>
      <c r="M3723" s="83" t="s">
        <v>26</v>
      </c>
      <c r="N3723" s="84" t="s">
        <v>26</v>
      </c>
      <c r="O3723" s="85" t="s">
        <v>26</v>
      </c>
      <c r="P3723" s="7">
        <f t="shared" si="554"/>
        <v>3789</v>
      </c>
      <c r="Q3723" s="8"/>
    </row>
    <row r="3724" spans="1:17" s="9" customFormat="1" x14ac:dyDescent="0.25">
      <c r="A3724" s="1"/>
      <c r="B3724" s="129" t="s">
        <v>26</v>
      </c>
      <c r="C3724" s="130"/>
      <c r="D3724" s="130"/>
      <c r="E3724" s="131"/>
      <c r="F3724" s="132" t="s">
        <v>26</v>
      </c>
      <c r="G3724" s="80" t="s">
        <v>26</v>
      </c>
      <c r="H3724" s="80" t="s">
        <v>26</v>
      </c>
      <c r="I3724" s="81" t="s">
        <v>26</v>
      </c>
      <c r="J3724" s="64"/>
      <c r="K3724" s="87" t="s">
        <v>26</v>
      </c>
      <c r="L3724" s="82" t="s">
        <v>26</v>
      </c>
      <c r="M3724" s="83" t="s">
        <v>26</v>
      </c>
      <c r="N3724" s="84" t="s">
        <v>26</v>
      </c>
      <c r="O3724" s="85" t="s">
        <v>26</v>
      </c>
      <c r="P3724" s="7">
        <f t="shared" si="554"/>
        <v>3790</v>
      </c>
      <c r="Q3724" s="8"/>
    </row>
    <row r="3725" spans="1:17" s="9" customFormat="1" x14ac:dyDescent="0.25">
      <c r="A3725" s="1"/>
      <c r="B3725" s="129" t="s">
        <v>26</v>
      </c>
      <c r="C3725" s="130"/>
      <c r="D3725" s="130"/>
      <c r="E3725" s="131"/>
      <c r="F3725" s="132" t="s">
        <v>26</v>
      </c>
      <c r="G3725" s="80" t="s">
        <v>26</v>
      </c>
      <c r="H3725" s="80" t="s">
        <v>26</v>
      </c>
      <c r="I3725" s="81" t="s">
        <v>26</v>
      </c>
      <c r="J3725" s="64"/>
      <c r="K3725" s="87" t="s">
        <v>26</v>
      </c>
      <c r="L3725" s="82" t="s">
        <v>26</v>
      </c>
      <c r="M3725" s="83" t="s">
        <v>26</v>
      </c>
      <c r="N3725" s="84" t="s">
        <v>26</v>
      </c>
      <c r="O3725" s="85" t="s">
        <v>26</v>
      </c>
      <c r="P3725" s="7">
        <f t="shared" si="554"/>
        <v>3791</v>
      </c>
      <c r="Q3725" s="8"/>
    </row>
    <row r="3726" spans="1:17" s="9" customFormat="1" ht="15.75" thickBot="1" x14ac:dyDescent="0.3">
      <c r="A3726" s="1"/>
      <c r="B3726" s="122" t="s">
        <v>26</v>
      </c>
      <c r="C3726" s="123"/>
      <c r="D3726" s="123"/>
      <c r="E3726" s="124"/>
      <c r="F3726" s="133" t="s">
        <v>26</v>
      </c>
      <c r="G3726" s="94" t="s">
        <v>26</v>
      </c>
      <c r="H3726" s="94" t="s">
        <v>26</v>
      </c>
      <c r="I3726" s="95" t="s">
        <v>26</v>
      </c>
      <c r="J3726" s="64"/>
      <c r="K3726" s="96" t="s">
        <v>26</v>
      </c>
      <c r="L3726" s="97" t="s">
        <v>26</v>
      </c>
      <c r="M3726" s="98" t="s">
        <v>26</v>
      </c>
      <c r="N3726" s="99" t="s">
        <v>26</v>
      </c>
      <c r="O3726" s="100" t="s">
        <v>26</v>
      </c>
      <c r="P3726" s="7">
        <f t="shared" si="554"/>
        <v>3792</v>
      </c>
      <c r="Q3726" s="8"/>
    </row>
    <row r="3727" spans="1:17" s="9" customFormat="1" ht="16.5" thickTop="1" thickBot="1" x14ac:dyDescent="0.3">
      <c r="A3727" s="1"/>
      <c r="B3727" s="101"/>
      <c r="C3727" s="101"/>
      <c r="D3727" s="101"/>
      <c r="E3727" s="101"/>
      <c r="F3727" s="101"/>
      <c r="G3727" s="101"/>
      <c r="H3727" s="128" t="s">
        <v>50</v>
      </c>
      <c r="I3727" s="103">
        <f>SUM(I3701:I3726)</f>
        <v>38.82</v>
      </c>
      <c r="J3727" s="104"/>
      <c r="K3727" s="105">
        <f>SUM(K3701:K3726)</f>
        <v>0.94588914676266878</v>
      </c>
      <c r="L3727" s="106"/>
      <c r="M3727" s="107"/>
      <c r="N3727" s="108"/>
      <c r="O3727" s="105">
        <f>SUM(O3701:O3726)</f>
        <v>0</v>
      </c>
      <c r="P3727" s="7">
        <f t="shared" si="554"/>
        <v>3793</v>
      </c>
      <c r="Q3727" s="8"/>
    </row>
    <row r="3728" spans="1:17" s="9" customFormat="1" ht="16.5" customHeight="1" thickTop="1" thickBot="1" x14ac:dyDescent="0.3">
      <c r="A3728" s="1"/>
      <c r="B3728" s="58" t="s">
        <v>51</v>
      </c>
      <c r="C3728" s="109"/>
      <c r="D3728" s="109"/>
      <c r="E3728" s="109"/>
      <c r="F3728" s="109"/>
      <c r="G3728" s="109"/>
      <c r="H3728" s="110"/>
      <c r="I3728" s="111"/>
      <c r="J3728" s="60"/>
      <c r="K3728" s="134" t="s">
        <v>14</v>
      </c>
      <c r="L3728" s="61" t="s">
        <v>15</v>
      </c>
      <c r="M3728" s="61" t="s">
        <v>16</v>
      </c>
      <c r="N3728" s="61" t="s">
        <v>17</v>
      </c>
      <c r="O3728" s="61" t="s">
        <v>18</v>
      </c>
      <c r="P3728" s="7">
        <f t="shared" si="554"/>
        <v>3794</v>
      </c>
      <c r="Q3728" s="8"/>
    </row>
    <row r="3729" spans="1:17" s="9" customFormat="1" ht="22.5" customHeight="1" thickTop="1" thickBot="1" x14ac:dyDescent="0.3">
      <c r="A3729" s="1"/>
      <c r="B3729" s="112" t="s">
        <v>52</v>
      </c>
      <c r="C3729" s="113"/>
      <c r="D3729" s="113"/>
      <c r="E3729" s="114"/>
      <c r="F3729" s="115" t="s">
        <v>42</v>
      </c>
      <c r="G3729" s="63" t="s">
        <v>20</v>
      </c>
      <c r="H3729" s="63" t="s">
        <v>34</v>
      </c>
      <c r="I3729" s="63" t="s">
        <v>34</v>
      </c>
      <c r="J3729" s="28"/>
      <c r="K3729" s="135"/>
      <c r="L3729" s="61"/>
      <c r="M3729" s="61"/>
      <c r="N3729" s="61"/>
      <c r="O3729" s="61"/>
      <c r="P3729" s="7">
        <f t="shared" si="554"/>
        <v>3795</v>
      </c>
      <c r="Q3729" s="8"/>
    </row>
    <row r="3730" spans="1:17" s="9" customFormat="1" ht="15.75" thickTop="1" x14ac:dyDescent="0.25">
      <c r="A3730" s="1"/>
      <c r="B3730" s="136"/>
      <c r="C3730" s="137"/>
      <c r="D3730" s="137"/>
      <c r="E3730" s="138"/>
      <c r="F3730" s="139"/>
      <c r="G3730" s="69"/>
      <c r="H3730" s="69"/>
      <c r="I3730" s="81"/>
      <c r="J3730" s="64"/>
      <c r="K3730" s="70"/>
      <c r="L3730" s="117"/>
      <c r="M3730" s="118"/>
      <c r="N3730" s="119"/>
      <c r="O3730" s="120"/>
      <c r="P3730" s="7">
        <f t="shared" si="554"/>
        <v>3796</v>
      </c>
      <c r="Q3730" s="8">
        <f t="shared" ref="Q3730" si="560">+Q3701</f>
        <v>3734</v>
      </c>
    </row>
    <row r="3731" spans="1:17" s="9" customFormat="1" ht="15.75" thickBot="1" x14ac:dyDescent="0.3">
      <c r="A3731" s="1"/>
      <c r="B3731" s="140" t="s">
        <v>26</v>
      </c>
      <c r="C3731" s="141"/>
      <c r="D3731" s="141"/>
      <c r="E3731" s="142"/>
      <c r="F3731" s="143">
        <v>0</v>
      </c>
      <c r="G3731" s="144" t="s">
        <v>26</v>
      </c>
      <c r="H3731" s="143">
        <v>0</v>
      </c>
      <c r="I3731" s="143">
        <v>0</v>
      </c>
      <c r="J3731" s="64"/>
      <c r="K3731" s="145" t="s">
        <v>26</v>
      </c>
      <c r="L3731" s="146" t="s">
        <v>26</v>
      </c>
      <c r="M3731" s="147" t="s">
        <v>26</v>
      </c>
      <c r="N3731" s="143">
        <v>0</v>
      </c>
      <c r="O3731" s="143">
        <v>0</v>
      </c>
      <c r="P3731" s="7">
        <f t="shared" si="554"/>
        <v>3797</v>
      </c>
      <c r="Q3731" s="8"/>
    </row>
    <row r="3732" spans="1:17" s="9" customFormat="1" ht="16.5" thickTop="1" thickBot="1" x14ac:dyDescent="0.3">
      <c r="A3732" s="1"/>
      <c r="B3732" s="101"/>
      <c r="C3732" s="101"/>
      <c r="D3732" s="101"/>
      <c r="E3732" s="101"/>
      <c r="F3732" s="101"/>
      <c r="G3732" s="101"/>
      <c r="H3732" s="128" t="s">
        <v>53</v>
      </c>
      <c r="I3732" s="103">
        <f>SUM(I3730:I3731)</f>
        <v>0</v>
      </c>
      <c r="J3732" s="28"/>
      <c r="K3732" s="148">
        <f>SUM(K3730:K3731)</f>
        <v>0</v>
      </c>
      <c r="L3732" s="149"/>
      <c r="M3732" s="150"/>
      <c r="N3732" s="151"/>
      <c r="O3732" s="148">
        <f>SUM(O3730:O3731)</f>
        <v>0</v>
      </c>
      <c r="P3732" s="7">
        <f t="shared" si="554"/>
        <v>3798</v>
      </c>
      <c r="Q3732" s="8"/>
    </row>
    <row r="3733" spans="1:17" s="9" customFormat="1" ht="16.5" thickTop="1" thickBot="1" x14ac:dyDescent="0.3">
      <c r="A3733" s="1"/>
      <c r="B3733" s="28"/>
      <c r="C3733" s="28"/>
      <c r="D3733" s="28"/>
      <c r="E3733" s="152"/>
      <c r="F3733" s="152"/>
      <c r="G3733" s="152"/>
      <c r="H3733" s="153"/>
      <c r="I3733" s="154"/>
      <c r="J3733" s="28"/>
      <c r="K3733" s="155"/>
      <c r="L3733" s="156"/>
      <c r="M3733" s="156"/>
      <c r="N3733" s="156"/>
      <c r="O3733" s="157"/>
      <c r="P3733" s="7">
        <f t="shared" ref="P3733:P3796" si="561">+P3732+1</f>
        <v>3799</v>
      </c>
      <c r="Q3733" s="8"/>
    </row>
    <row r="3734" spans="1:17" s="9" customFormat="1" ht="16.5" customHeight="1" thickTop="1" thickBot="1" x14ac:dyDescent="0.3">
      <c r="A3734" s="1"/>
      <c r="B3734" s="28"/>
      <c r="C3734" s="28"/>
      <c r="D3734" s="158"/>
      <c r="E3734" s="159" t="s">
        <v>54</v>
      </c>
      <c r="F3734" s="159"/>
      <c r="G3734" s="159"/>
      <c r="H3734" s="159"/>
      <c r="I3734" s="160">
        <f>I3682+I3698+I3727+I3732</f>
        <v>41.040750000000003</v>
      </c>
      <c r="J3734" s="28"/>
      <c r="K3734" s="161"/>
      <c r="L3734" s="162"/>
      <c r="M3734" s="162"/>
      <c r="N3734" s="162"/>
      <c r="O3734" s="163"/>
      <c r="P3734" s="7">
        <f t="shared" si="561"/>
        <v>3800</v>
      </c>
      <c r="Q3734" s="8"/>
    </row>
    <row r="3735" spans="1:17" s="9" customFormat="1" ht="16.5" thickTop="1" thickBot="1" x14ac:dyDescent="0.3">
      <c r="A3735" s="1"/>
      <c r="B3735" s="28"/>
      <c r="C3735" s="28"/>
      <c r="D3735" s="158"/>
      <c r="E3735" s="164" t="s">
        <v>55</v>
      </c>
      <c r="F3735" s="164"/>
      <c r="G3735" s="164"/>
      <c r="H3735" s="165">
        <v>0.2</v>
      </c>
      <c r="I3735" s="166">
        <f>I3734*H3735</f>
        <v>8.2081500000000016</v>
      </c>
      <c r="J3735" s="28"/>
      <c r="K3735" s="167"/>
      <c r="L3735" s="168"/>
      <c r="M3735" s="168"/>
      <c r="N3735" s="168"/>
      <c r="O3735" s="169"/>
      <c r="P3735" s="7">
        <f t="shared" si="561"/>
        <v>3801</v>
      </c>
      <c r="Q3735" s="8"/>
    </row>
    <row r="3736" spans="1:17" s="9" customFormat="1" ht="16.5" thickTop="1" thickBot="1" x14ac:dyDescent="0.3">
      <c r="A3736" s="1"/>
      <c r="B3736" s="28"/>
      <c r="C3736" s="28"/>
      <c r="D3736" s="158"/>
      <c r="E3736" s="170" t="s">
        <v>56</v>
      </c>
      <c r="F3736" s="170"/>
      <c r="G3736" s="170"/>
      <c r="H3736" s="171">
        <v>0</v>
      </c>
      <c r="I3736" s="166">
        <v>0</v>
      </c>
      <c r="J3736" s="28"/>
      <c r="K3736" s="172">
        <f>+K3682+K3698+K3727+K3732</f>
        <v>1</v>
      </c>
      <c r="L3736" s="173"/>
      <c r="M3736" s="174"/>
      <c r="N3736" s="175"/>
      <c r="O3736" s="172">
        <f>+O3682+O3698+O3727+O3732</f>
        <v>0</v>
      </c>
      <c r="P3736" s="7">
        <f t="shared" si="561"/>
        <v>3802</v>
      </c>
      <c r="Q3736" s="8"/>
    </row>
    <row r="3737" spans="1:17" s="9" customFormat="1" ht="16.5" thickTop="1" thickBot="1" x14ac:dyDescent="0.3">
      <c r="A3737" s="1"/>
      <c r="B3737" s="28" t="s">
        <v>27</v>
      </c>
      <c r="C3737" s="28"/>
      <c r="D3737" s="158"/>
      <c r="E3737" s="170" t="s">
        <v>57</v>
      </c>
      <c r="F3737" s="170"/>
      <c r="G3737" s="170"/>
      <c r="H3737" s="170"/>
      <c r="I3737" s="166">
        <f>+I3734+I3735</f>
        <v>49.248900000000006</v>
      </c>
      <c r="J3737" s="28"/>
      <c r="K3737" s="176" t="s">
        <v>58</v>
      </c>
      <c r="L3737" s="177"/>
      <c r="M3737" s="178"/>
      <c r="N3737" s="179"/>
      <c r="O3737" s="176" t="s">
        <v>59</v>
      </c>
      <c r="P3737" s="7">
        <f t="shared" si="561"/>
        <v>3803</v>
      </c>
      <c r="Q3737" s="8"/>
    </row>
    <row r="3738" spans="1:17" s="9" customFormat="1" ht="16.5" thickTop="1" thickBot="1" x14ac:dyDescent="0.3">
      <c r="A3738" s="1"/>
      <c r="B3738" s="28" t="s">
        <v>27</v>
      </c>
      <c r="C3738" s="28"/>
      <c r="D3738" s="158"/>
      <c r="E3738" s="180" t="s">
        <v>60</v>
      </c>
      <c r="F3738" s="181"/>
      <c r="G3738" s="181"/>
      <c r="H3738" s="182"/>
      <c r="I3738" s="183">
        <f>ROUND(I3737,2)</f>
        <v>49.25</v>
      </c>
      <c r="J3738" s="152"/>
      <c r="K3738" s="184"/>
      <c r="L3738" s="185"/>
      <c r="M3738" s="184"/>
      <c r="N3738" s="185"/>
      <c r="O3738" s="185"/>
      <c r="P3738" s="7">
        <f t="shared" si="561"/>
        <v>3804</v>
      </c>
      <c r="Q3738" s="8"/>
    </row>
    <row r="3739" spans="1:17" s="9" customFormat="1" ht="15.75" thickTop="1" x14ac:dyDescent="0.25">
      <c r="A3739" s="1"/>
      <c r="B3739" s="5"/>
      <c r="C3739" s="5"/>
      <c r="D3739" s="28"/>
      <c r="E3739" s="101"/>
      <c r="F3739" s="101"/>
      <c r="G3739" s="101"/>
      <c r="H3739" s="186"/>
      <c r="I3739" s="101"/>
      <c r="J3739" s="28"/>
      <c r="K3739" s="14"/>
      <c r="L3739" s="15"/>
      <c r="M3739" s="14"/>
      <c r="N3739" s="15"/>
      <c r="O3739" s="15"/>
      <c r="P3739" s="7">
        <f t="shared" si="561"/>
        <v>3805</v>
      </c>
      <c r="Q3739" s="8"/>
    </row>
    <row r="3740" spans="1:17" s="9" customFormat="1" x14ac:dyDescent="0.25">
      <c r="A3740" s="1"/>
      <c r="B3740" s="5"/>
      <c r="C3740" s="5"/>
      <c r="D3740" s="28"/>
      <c r="E3740" s="101"/>
      <c r="F3740" s="101"/>
      <c r="G3740" s="101"/>
      <c r="H3740" s="186"/>
      <c r="I3740" s="101"/>
      <c r="J3740" s="28"/>
      <c r="K3740" s="14"/>
      <c r="L3740" s="15"/>
      <c r="M3740" s="14"/>
      <c r="N3740" s="15"/>
      <c r="O3740" s="15"/>
      <c r="P3740" s="7">
        <f t="shared" si="561"/>
        <v>3806</v>
      </c>
      <c r="Q3740" s="8"/>
    </row>
    <row r="3741" spans="1:17" s="9" customFormat="1" ht="15.75" thickBot="1" x14ac:dyDescent="0.3">
      <c r="A3741" s="1"/>
      <c r="B3741" s="2"/>
      <c r="C3741" s="2"/>
      <c r="D3741" s="2"/>
      <c r="E3741" s="2"/>
      <c r="F3741" s="2"/>
      <c r="G3741" s="2"/>
      <c r="H3741" s="3"/>
      <c r="I3741" s="4"/>
      <c r="J3741" s="5"/>
      <c r="K3741" s="6"/>
      <c r="L3741" s="6"/>
      <c r="M3741" s="6"/>
      <c r="N3741" s="6"/>
      <c r="O3741" s="6"/>
      <c r="P3741" s="7"/>
      <c r="Q3741" s="8"/>
    </row>
    <row r="3742" spans="1:17" s="9" customFormat="1" ht="16.5" thickTop="1" thickBot="1" x14ac:dyDescent="0.3">
      <c r="A3742" s="1"/>
      <c r="B3742" s="10" t="s">
        <v>0</v>
      </c>
      <c r="C3742" s="11" t="str">
        <f>'[1]PRESUPUESTO REFERENCIAL'!$B$6</f>
        <v>CONSTRUCCIÓN DEL MALECÓN EN LA PARROQUIA URBANA SATÉLITE LA AURORA</v>
      </c>
      <c r="D3742" s="12"/>
      <c r="E3742" s="12"/>
      <c r="F3742" s="12"/>
      <c r="G3742" s="12"/>
      <c r="H3742" s="12"/>
      <c r="I3742" s="13"/>
      <c r="J3742" s="5"/>
      <c r="K3742" s="14"/>
      <c r="L3742" s="14"/>
      <c r="M3742" s="14"/>
      <c r="N3742" s="14"/>
      <c r="O3742" s="15"/>
      <c r="P3742" s="7"/>
      <c r="Q3742" s="8"/>
    </row>
    <row r="3743" spans="1:17" s="9" customFormat="1" ht="15.75" thickTop="1" x14ac:dyDescent="0.25">
      <c r="A3743" s="1"/>
      <c r="B3743" s="16" t="s">
        <v>1</v>
      </c>
      <c r="C3743" s="17"/>
      <c r="D3743" s="17"/>
      <c r="E3743" s="17"/>
      <c r="F3743" s="17"/>
      <c r="G3743" s="17"/>
      <c r="H3743" s="17"/>
      <c r="I3743" s="18"/>
      <c r="J3743" s="5"/>
      <c r="K3743" s="14"/>
      <c r="L3743" s="14"/>
      <c r="M3743" s="14"/>
      <c r="N3743" s="14"/>
      <c r="O3743" s="15"/>
      <c r="P3743" s="7"/>
      <c r="Q3743" s="8"/>
    </row>
    <row r="3744" spans="1:17" s="9" customFormat="1" x14ac:dyDescent="0.25">
      <c r="A3744" s="1"/>
      <c r="B3744" s="5"/>
      <c r="C3744" s="5"/>
      <c r="D3744" s="5"/>
      <c r="E3744" s="5"/>
      <c r="F3744" s="5"/>
      <c r="G3744" s="19"/>
      <c r="H3744" s="19"/>
      <c r="I3744" s="19"/>
      <c r="J3744" s="5"/>
      <c r="K3744" s="14"/>
      <c r="L3744" s="14"/>
      <c r="M3744" s="14"/>
      <c r="N3744" s="14"/>
      <c r="O3744" s="15"/>
      <c r="P3744" s="7"/>
      <c r="Q3744" s="8"/>
    </row>
    <row r="3745" spans="1:17" s="9" customFormat="1" x14ac:dyDescent="0.25">
      <c r="A3745" s="1"/>
      <c r="B3745" s="5"/>
      <c r="C3745" s="20" t="s">
        <v>2</v>
      </c>
      <c r="D3745" s="21" t="s">
        <v>3</v>
      </c>
      <c r="E3745" s="22"/>
      <c r="F3745" s="22"/>
      <c r="G3745" s="19"/>
      <c r="H3745" s="19"/>
      <c r="I3745" s="19"/>
      <c r="J3745" s="5"/>
      <c r="K3745" s="14"/>
      <c r="L3745" s="14"/>
      <c r="M3745" s="14"/>
      <c r="N3745" s="14"/>
      <c r="O3745" s="15"/>
      <c r="P3745" s="7"/>
      <c r="Q3745" s="8"/>
    </row>
    <row r="3746" spans="1:17" s="9" customFormat="1" x14ac:dyDescent="0.25">
      <c r="A3746" s="1"/>
      <c r="B3746" s="5"/>
      <c r="C3746" s="20" t="s">
        <v>4</v>
      </c>
      <c r="D3746" s="21" t="s">
        <v>5</v>
      </c>
      <c r="E3746" s="5"/>
      <c r="F3746" s="5"/>
      <c r="G3746" s="19"/>
      <c r="H3746" s="19"/>
      <c r="I3746" s="19"/>
      <c r="J3746" s="5"/>
      <c r="K3746" s="14"/>
      <c r="L3746" s="14"/>
      <c r="M3746" s="14"/>
      <c r="N3746" s="14"/>
      <c r="O3746" s="15"/>
      <c r="P3746" s="7"/>
      <c r="Q3746" s="8"/>
    </row>
    <row r="3747" spans="1:17" s="9" customFormat="1" x14ac:dyDescent="0.25">
      <c r="A3747" s="1"/>
      <c r="B3747" s="23"/>
      <c r="C3747" s="2"/>
      <c r="D3747" s="24"/>
      <c r="E3747" s="2"/>
      <c r="F3747" s="2"/>
      <c r="G3747" s="19"/>
      <c r="H3747" s="19"/>
      <c r="I3747" s="19"/>
      <c r="J3747" s="5"/>
      <c r="K3747" s="14"/>
      <c r="L3747" s="14"/>
      <c r="M3747" s="14"/>
      <c r="N3747" s="14"/>
      <c r="O3747" s="15"/>
      <c r="P3747" s="7"/>
      <c r="Q3747" s="8"/>
    </row>
    <row r="3748" spans="1:17" s="9" customFormat="1" ht="15.75" thickBot="1" x14ac:dyDescent="0.3">
      <c r="A3748" s="1"/>
      <c r="B3748" s="25" t="s">
        <v>6</v>
      </c>
      <c r="C3748" s="26"/>
      <c r="D3748" s="26"/>
      <c r="E3748" s="26"/>
      <c r="F3748" s="26"/>
      <c r="G3748" s="26"/>
      <c r="H3748" s="26"/>
      <c r="I3748" s="27"/>
      <c r="J3748" s="28"/>
      <c r="K3748" s="29"/>
      <c r="L3748" s="30"/>
      <c r="M3748" s="30"/>
      <c r="N3748" s="30"/>
      <c r="O3748" s="31"/>
      <c r="P3748" s="7"/>
      <c r="Q3748" s="8"/>
    </row>
    <row r="3749" spans="1:17" s="9" customFormat="1" ht="15.75" customHeight="1" thickTop="1" x14ac:dyDescent="0.25">
      <c r="A3749" s="1"/>
      <c r="B3749" s="32"/>
      <c r="C3749" s="33"/>
      <c r="D3749" s="34"/>
      <c r="E3749" s="34"/>
      <c r="F3749" s="34"/>
      <c r="G3749" s="34"/>
      <c r="H3749" s="35"/>
      <c r="I3749" s="36" t="s">
        <v>7</v>
      </c>
      <c r="J3749" s="37"/>
      <c r="K3749" s="38" t="s">
        <v>8</v>
      </c>
      <c r="L3749" s="39"/>
      <c r="M3749" s="39"/>
      <c r="N3749" s="39"/>
      <c r="O3749" s="40"/>
      <c r="P3749" s="7"/>
      <c r="Q3749" s="8"/>
    </row>
    <row r="3750" spans="1:17" s="9" customFormat="1" x14ac:dyDescent="0.25">
      <c r="A3750" s="1"/>
      <c r="B3750" s="41" t="s">
        <v>9</v>
      </c>
      <c r="C3750" s="42">
        <f>+'[1]PRESUPUESTO REFERENCIAL'!B1169</f>
        <v>1045</v>
      </c>
      <c r="D3750" s="43"/>
      <c r="E3750" s="41" t="s">
        <v>10</v>
      </c>
      <c r="F3750" s="44" t="str">
        <f>+'[1]PRESUPUESTO REFERENCIAL'!D1169</f>
        <v>m2</v>
      </c>
      <c r="G3750" s="45"/>
      <c r="H3750" s="46" t="s">
        <v>11</v>
      </c>
      <c r="I3750" s="47">
        <v>1.4196500000000001</v>
      </c>
      <c r="J3750" s="37"/>
      <c r="K3750" s="48"/>
      <c r="L3750" s="49"/>
      <c r="M3750" s="49"/>
      <c r="N3750" s="49"/>
      <c r="O3750" s="50"/>
      <c r="P3750" s="7"/>
      <c r="Q3750" s="8"/>
    </row>
    <row r="3751" spans="1:17" s="9" customFormat="1" ht="15.75" thickBot="1" x14ac:dyDescent="0.3">
      <c r="A3751" s="1"/>
      <c r="B3751" s="51" t="s">
        <v>12</v>
      </c>
      <c r="C3751" s="52" t="str">
        <f>+'[1]PRESUPUESTO REFERENCIAL'!C1169</f>
        <v>LETRERO METALICO REFLECTIVO PARA SEÑAL DE SEGURIDAD</v>
      </c>
      <c r="D3751" s="53"/>
      <c r="E3751" s="53"/>
      <c r="F3751" s="53"/>
      <c r="G3751" s="53"/>
      <c r="H3751" s="53"/>
      <c r="I3751" s="54"/>
      <c r="J3751" s="28"/>
      <c r="K3751" s="55"/>
      <c r="L3751" s="56"/>
      <c r="M3751" s="56"/>
      <c r="N3751" s="56"/>
      <c r="O3751" s="57"/>
      <c r="P3751" s="7"/>
      <c r="Q3751" s="8"/>
    </row>
    <row r="3752" spans="1:17" s="9" customFormat="1" ht="16.5" customHeight="1" thickTop="1" thickBot="1" x14ac:dyDescent="0.3">
      <c r="A3752" s="1"/>
      <c r="B3752" s="58" t="s">
        <v>13</v>
      </c>
      <c r="C3752" s="59"/>
      <c r="D3752" s="59"/>
      <c r="E3752" s="59"/>
      <c r="F3752" s="59"/>
      <c r="G3752" s="59"/>
      <c r="H3752" s="59"/>
      <c r="I3752" s="59"/>
      <c r="J3752" s="60"/>
      <c r="K3752" s="61" t="s">
        <v>14</v>
      </c>
      <c r="L3752" s="61" t="s">
        <v>15</v>
      </c>
      <c r="M3752" s="61" t="s">
        <v>16</v>
      </c>
      <c r="N3752" s="61" t="s">
        <v>17</v>
      </c>
      <c r="O3752" s="61" t="s">
        <v>18</v>
      </c>
      <c r="P3752" s="7"/>
      <c r="Q3752" s="8"/>
    </row>
    <row r="3753" spans="1:17" s="9" customFormat="1" ht="22.5" thickTop="1" thickBot="1" x14ac:dyDescent="0.3">
      <c r="A3753" s="1"/>
      <c r="B3753" s="62" t="s">
        <v>19</v>
      </c>
      <c r="C3753" s="62"/>
      <c r="D3753" s="62"/>
      <c r="E3753" s="63" t="s">
        <v>20</v>
      </c>
      <c r="F3753" s="63" t="s">
        <v>21</v>
      </c>
      <c r="G3753" s="63" t="s">
        <v>22</v>
      </c>
      <c r="H3753" s="63" t="s">
        <v>23</v>
      </c>
      <c r="I3753" s="63" t="s">
        <v>24</v>
      </c>
      <c r="J3753" s="64"/>
      <c r="K3753" s="61"/>
      <c r="L3753" s="61"/>
      <c r="M3753" s="61"/>
      <c r="N3753" s="61"/>
      <c r="O3753" s="61"/>
      <c r="P3753" s="7">
        <f t="shared" ref="P3753" si="562">ROW(A3754)+65</f>
        <v>3819</v>
      </c>
      <c r="Q3753" s="8"/>
    </row>
    <row r="3754" spans="1:17" s="9" customFormat="1" ht="16.5" customHeight="1" thickTop="1" thickBot="1" x14ac:dyDescent="0.3">
      <c r="A3754" s="1" t="s">
        <v>25</v>
      </c>
      <c r="B3754" s="65" t="str">
        <f>INDEX([1]EQUIPOS!$A$3:$I$326,MATCH('APUS2 (1001 - 1053)'!A3754,[1]EQUIPOS!$A$3:$A$326,0),2)</f>
        <v>HERRAMIENTA MENOR (5% MO)</v>
      </c>
      <c r="C3754" s="66"/>
      <c r="D3754" s="67"/>
      <c r="E3754" s="68" t="s">
        <v>26</v>
      </c>
      <c r="F3754" s="68">
        <v>0.05</v>
      </c>
      <c r="G3754" s="68" t="s">
        <v>27</v>
      </c>
      <c r="H3754" s="68" t="s">
        <v>26</v>
      </c>
      <c r="I3754" s="69">
        <f>I3783*5%</f>
        <v>0.97529955000000013</v>
      </c>
      <c r="J3754" s="64"/>
      <c r="K3754" s="70">
        <f>((I3754*100%)/$I$3819)</f>
        <v>8.6041469508149598E-3</v>
      </c>
      <c r="L3754" s="71">
        <f>INDEX([1]EQUIPOS!$A$3:$I$326,MATCH('APUS2 (1001 - 1053)'!A3754,[1]EQUIPOS!$A$3:$A$326,0),6)</f>
        <v>4292100117</v>
      </c>
      <c r="M3754" s="72" t="str">
        <f>INDEX([1]EQUIPOS!$A$3:$I$326,MATCH('APUS2 (1001 - 1053)'!A3754,[1]EQUIPOS!$A$3:$A$326,0),7)</f>
        <v>NP</v>
      </c>
      <c r="N3754" s="73">
        <f>INDEX([1]EQUIPOS!$A$3:$I$326,MATCH('APUS2 (1001 - 1053)'!A3754,[1]EQUIPOS!$A$3:$A$326,0),8)</f>
        <v>0</v>
      </c>
      <c r="O3754" s="74">
        <f>INDEX([1]EQUIPOS!$A$3:$I$326,MATCH('APUS2 (1001 - 1053)'!A3754,[1]EQUIPOS!$A$3:$A$326,0),9)</f>
        <v>0</v>
      </c>
      <c r="P3754" s="7">
        <f t="shared" ref="P3754:P3755" si="563">+P3753+1</f>
        <v>3820</v>
      </c>
      <c r="Q3754" s="8">
        <f t="shared" ref="Q3754" si="564">IF($A3754=0," ",$P3753)</f>
        <v>3819</v>
      </c>
    </row>
    <row r="3755" spans="1:17" s="9" customFormat="1" ht="16.5" thickTop="1" thickBot="1" x14ac:dyDescent="0.3">
      <c r="A3755" s="1" t="s">
        <v>156</v>
      </c>
      <c r="B3755" s="75" t="str">
        <f>INDEX([1]EQUIPOS!$A$3:$I$326,MATCH('APUS2 (1001 - 1053)'!A3755,[1]EQUIPOS!$A$3:$A$326,0),2)</f>
        <v>CORTADORA/DOBLADORA</v>
      </c>
      <c r="C3755" s="76"/>
      <c r="D3755" s="77"/>
      <c r="E3755" s="78">
        <v>1</v>
      </c>
      <c r="F3755" s="79">
        <f>INDEX([1]EQUIPOS!$A$3:$I$326,MATCH('APUS2 (1001 - 1053)'!A3755,[1]EQUIPOS!$A$3:$A$326,0),5)</f>
        <v>1.5</v>
      </c>
      <c r="G3755" s="79">
        <f>+E3755*F3755</f>
        <v>1.5</v>
      </c>
      <c r="H3755" s="80">
        <f>I3750</f>
        <v>1.4196500000000001</v>
      </c>
      <c r="I3755" s="81">
        <f t="shared" ref="I3755:I3757" si="565">G3755*H3755</f>
        <v>2.1294750000000002</v>
      </c>
      <c r="J3755" s="64"/>
      <c r="K3755" s="70">
        <f t="shared" ref="K3755:K3757" si="566">((I3755*100%)/$I$3819)</f>
        <v>1.8786347054181134E-2</v>
      </c>
      <c r="L3755" s="82" t="str">
        <f>INDEX([1]EQUIPOS!$A$3:$I$326,MATCH('APUS2 (1001 - 1053)'!A3755,[1]EQUIPOS!$A$3:$A$326,0),6)</f>
        <v>4299217233</v>
      </c>
      <c r="M3755" s="83" t="str">
        <f>INDEX([1]EQUIPOS!$A$3:$I$326,MATCH('APUS2 (1001 - 1053)'!A3755,[1]EQUIPOS!$A$3:$A$326,0),7)</f>
        <v>NP</v>
      </c>
      <c r="N3755" s="84">
        <f>INDEX([1]EQUIPOS!$A$3:$I$326,MATCH('APUS2 (1001 - 1053)'!A3755,[1]EQUIPOS!$A$3:$A$326,0),8)</f>
        <v>0</v>
      </c>
      <c r="O3755" s="85">
        <f>INDEX([1]EQUIPOS!$A$3:$I$326,MATCH('APUS2 (1001 - 1053)'!A3755,[1]EQUIPOS!$A$3:$A$326,0),9)</f>
        <v>0</v>
      </c>
      <c r="P3755" s="7">
        <f t="shared" si="563"/>
        <v>3821</v>
      </c>
      <c r="Q3755" s="8">
        <f t="shared" ref="Q3755" si="567">+$Q3754</f>
        <v>3819</v>
      </c>
    </row>
    <row r="3756" spans="1:17" s="9" customFormat="1" ht="16.5" thickTop="1" thickBot="1" x14ac:dyDescent="0.3">
      <c r="A3756" s="1" t="s">
        <v>157</v>
      </c>
      <c r="B3756" s="75" t="str">
        <f>INDEX([1]EQUIPOS!$A$3:$I$326,MATCH('APUS2 (1001 - 1053)'!A3756,[1]EQUIPOS!$A$3:$A$326,0),2)</f>
        <v>PLOTER DE CORTE</v>
      </c>
      <c r="C3756" s="76"/>
      <c r="D3756" s="77"/>
      <c r="E3756" s="78">
        <v>1</v>
      </c>
      <c r="F3756" s="79">
        <f>INDEX([1]EQUIPOS!$A$3:$I$326,MATCH('APUS2 (1001 - 1053)'!A3756,[1]EQUIPOS!$A$3:$A$326,0),5)</f>
        <v>25</v>
      </c>
      <c r="G3756" s="79">
        <f t="shared" ref="G3756:G3757" si="568">+E3756*F3756</f>
        <v>25</v>
      </c>
      <c r="H3756" s="80">
        <f>I3750</f>
        <v>1.4196500000000001</v>
      </c>
      <c r="I3756" s="81">
        <f t="shared" si="565"/>
        <v>35.491250000000001</v>
      </c>
      <c r="J3756" s="64"/>
      <c r="K3756" s="70">
        <f t="shared" si="566"/>
        <v>0.31310578423635216</v>
      </c>
      <c r="L3756" s="82">
        <f>INDEX([1]EQUIPOS!$A$3:$I$326,MATCH('APUS2 (1001 - 1053)'!A3756,[1]EQUIPOS!$A$3:$A$326,0),6)</f>
        <v>4516003114</v>
      </c>
      <c r="M3756" s="83" t="str">
        <f>INDEX([1]EQUIPOS!$A$3:$I$326,MATCH('APUS2 (1001 - 1053)'!A3756,[1]EQUIPOS!$A$3:$A$326,0),7)</f>
        <v>NP</v>
      </c>
      <c r="N3756" s="84">
        <f>INDEX([1]EQUIPOS!$A$3:$I$326,MATCH('APUS2 (1001 - 1053)'!A3756,[1]EQUIPOS!$A$3:$A$326,0),8)</f>
        <v>0</v>
      </c>
      <c r="O3756" s="85">
        <f>INDEX([1]EQUIPOS!$A$3:$I$326,MATCH('APUS2 (1001 - 1053)'!A3756,[1]EQUIPOS!$A$3:$A$326,0),9)</f>
        <v>0</v>
      </c>
      <c r="P3756" s="7">
        <f t="shared" si="561"/>
        <v>3822</v>
      </c>
      <c r="Q3756" s="8"/>
    </row>
    <row r="3757" spans="1:17" s="9" customFormat="1" ht="16.5" thickTop="1" thickBot="1" x14ac:dyDescent="0.3">
      <c r="A3757" s="1" t="s">
        <v>138</v>
      </c>
      <c r="B3757" s="75" t="str">
        <f>INDEX([1]EQUIPOS!$A$3:$I$326,MATCH('APUS2 (1001 - 1053)'!A3757,[1]EQUIPOS!$A$3:$A$326,0),2)</f>
        <v>SOLDADORA</v>
      </c>
      <c r="C3757" s="76"/>
      <c r="D3757" s="77"/>
      <c r="E3757" s="78">
        <v>1</v>
      </c>
      <c r="F3757" s="79">
        <f>INDEX([1]EQUIPOS!$A$3:$I$326,MATCH('APUS2 (1001 - 1053)'!A3757,[1]EQUIPOS!$A$3:$A$326,0),5)</f>
        <v>5</v>
      </c>
      <c r="G3757" s="79">
        <f t="shared" si="568"/>
        <v>5</v>
      </c>
      <c r="H3757" s="80">
        <f>I3750</f>
        <v>1.4196500000000001</v>
      </c>
      <c r="I3757" s="81">
        <f t="shared" si="565"/>
        <v>7.0982500000000002</v>
      </c>
      <c r="J3757" s="64"/>
      <c r="K3757" s="70">
        <f t="shared" si="566"/>
        <v>6.2621156847270432E-2</v>
      </c>
      <c r="L3757" s="82">
        <f>INDEX([1]EQUIPOS!$A$3:$I$326,MATCH('APUS2 (1001 - 1053)'!A3757,[1]EQUIPOS!$A$3:$A$326,0),6)</f>
        <v>442400011</v>
      </c>
      <c r="M3757" s="83" t="str">
        <f>INDEX([1]EQUIPOS!$A$3:$I$326,MATCH('APUS2 (1001 - 1053)'!A3757,[1]EQUIPOS!$A$3:$A$326,0),7)</f>
        <v>NP</v>
      </c>
      <c r="N3757" s="84">
        <f>INDEX([1]EQUIPOS!$A$3:$I$326,MATCH('APUS2 (1001 - 1053)'!A3757,[1]EQUIPOS!$A$3:$A$326,0),8)</f>
        <v>0</v>
      </c>
      <c r="O3757" s="85">
        <f>INDEX([1]EQUIPOS!$A$3:$I$326,MATCH('APUS2 (1001 - 1053)'!A3757,[1]EQUIPOS!$A$3:$A$326,0),9)</f>
        <v>0</v>
      </c>
      <c r="P3757" s="7">
        <f t="shared" si="561"/>
        <v>3823</v>
      </c>
      <c r="Q3757" s="8"/>
    </row>
    <row r="3758" spans="1:17" s="9" customFormat="1" ht="16.5" thickTop="1" thickBot="1" x14ac:dyDescent="0.3">
      <c r="A3758" s="1"/>
      <c r="B3758" s="75"/>
      <c r="C3758" s="76"/>
      <c r="D3758" s="77"/>
      <c r="E3758" s="78"/>
      <c r="F3758" s="79"/>
      <c r="G3758" s="79"/>
      <c r="H3758" s="80"/>
      <c r="I3758" s="81"/>
      <c r="J3758" s="64"/>
      <c r="K3758" s="70"/>
      <c r="L3758" s="82"/>
      <c r="M3758" s="83"/>
      <c r="N3758" s="84"/>
      <c r="O3758" s="85"/>
      <c r="P3758" s="7">
        <f t="shared" si="561"/>
        <v>3824</v>
      </c>
      <c r="Q3758" s="8"/>
    </row>
    <row r="3759" spans="1:17" s="9" customFormat="1" ht="16.5" thickTop="1" thickBot="1" x14ac:dyDescent="0.3">
      <c r="A3759" s="1"/>
      <c r="B3759" s="75"/>
      <c r="C3759" s="76"/>
      <c r="D3759" s="77"/>
      <c r="E3759" s="78"/>
      <c r="F3759" s="79"/>
      <c r="G3759" s="86"/>
      <c r="H3759" s="80"/>
      <c r="I3759" s="81"/>
      <c r="J3759" s="64"/>
      <c r="K3759" s="87"/>
      <c r="L3759" s="82"/>
      <c r="M3759" s="83"/>
      <c r="N3759" s="84"/>
      <c r="O3759" s="85"/>
      <c r="P3759" s="7">
        <f t="shared" si="561"/>
        <v>3825</v>
      </c>
      <c r="Q3759" s="8"/>
    </row>
    <row r="3760" spans="1:17" s="9" customFormat="1" ht="16.5" thickTop="1" thickBot="1" x14ac:dyDescent="0.3">
      <c r="A3760" s="1"/>
      <c r="B3760" s="75"/>
      <c r="C3760" s="76"/>
      <c r="D3760" s="77"/>
      <c r="E3760" s="78"/>
      <c r="F3760" s="79"/>
      <c r="G3760" s="86"/>
      <c r="H3760" s="80"/>
      <c r="I3760" s="81"/>
      <c r="J3760" s="64"/>
      <c r="K3760" s="87"/>
      <c r="L3760" s="82"/>
      <c r="M3760" s="83"/>
      <c r="N3760" s="84"/>
      <c r="O3760" s="85"/>
      <c r="P3760" s="7">
        <f t="shared" si="561"/>
        <v>3826</v>
      </c>
      <c r="Q3760" s="8"/>
    </row>
    <row r="3761" spans="1:17" s="9" customFormat="1" ht="16.5" thickTop="1" thickBot="1" x14ac:dyDescent="0.3">
      <c r="A3761" s="1"/>
      <c r="B3761" s="75"/>
      <c r="C3761" s="76"/>
      <c r="D3761" s="77"/>
      <c r="E3761" s="78"/>
      <c r="F3761" s="79"/>
      <c r="G3761" s="86"/>
      <c r="H3761" s="80"/>
      <c r="I3761" s="81"/>
      <c r="J3761" s="64"/>
      <c r="K3761" s="87"/>
      <c r="L3761" s="82"/>
      <c r="M3761" s="83"/>
      <c r="N3761" s="84"/>
      <c r="O3761" s="85"/>
      <c r="P3761" s="7">
        <f t="shared" si="561"/>
        <v>3827</v>
      </c>
      <c r="Q3761" s="8"/>
    </row>
    <row r="3762" spans="1:17" s="9" customFormat="1" ht="16.5" thickTop="1" thickBot="1" x14ac:dyDescent="0.3">
      <c r="A3762" s="1"/>
      <c r="B3762" s="75"/>
      <c r="C3762" s="76"/>
      <c r="D3762" s="77"/>
      <c r="E3762" s="78"/>
      <c r="F3762" s="79"/>
      <c r="G3762" s="86"/>
      <c r="H3762" s="80"/>
      <c r="I3762" s="81"/>
      <c r="J3762" s="64"/>
      <c r="K3762" s="87"/>
      <c r="L3762" s="82"/>
      <c r="M3762" s="83"/>
      <c r="N3762" s="84"/>
      <c r="O3762" s="85"/>
      <c r="P3762" s="7">
        <f t="shared" si="561"/>
        <v>3828</v>
      </c>
      <c r="Q3762" s="8"/>
    </row>
    <row r="3763" spans="1:17" s="9" customFormat="1" ht="16.5" thickTop="1" thickBot="1" x14ac:dyDescent="0.3">
      <c r="A3763" s="1"/>
      <c r="B3763" s="75"/>
      <c r="C3763" s="76"/>
      <c r="D3763" s="77"/>
      <c r="E3763" s="78"/>
      <c r="F3763" s="79"/>
      <c r="G3763" s="86"/>
      <c r="H3763" s="80"/>
      <c r="I3763" s="81"/>
      <c r="J3763" s="64"/>
      <c r="K3763" s="87"/>
      <c r="L3763" s="82"/>
      <c r="M3763" s="83"/>
      <c r="N3763" s="84"/>
      <c r="O3763" s="85"/>
      <c r="P3763" s="7">
        <f t="shared" si="561"/>
        <v>3829</v>
      </c>
      <c r="Q3763" s="8"/>
    </row>
    <row r="3764" spans="1:17" s="9" customFormat="1" ht="16.5" thickTop="1" thickBot="1" x14ac:dyDescent="0.3">
      <c r="A3764" s="1"/>
      <c r="B3764" s="75"/>
      <c r="C3764" s="76"/>
      <c r="D3764" s="77"/>
      <c r="E3764" s="78"/>
      <c r="F3764" s="79"/>
      <c r="G3764" s="86"/>
      <c r="H3764" s="80"/>
      <c r="I3764" s="81"/>
      <c r="J3764" s="64"/>
      <c r="K3764" s="87"/>
      <c r="L3764" s="82"/>
      <c r="M3764" s="83"/>
      <c r="N3764" s="84"/>
      <c r="O3764" s="85"/>
      <c r="P3764" s="7">
        <f t="shared" si="561"/>
        <v>3830</v>
      </c>
      <c r="Q3764" s="8"/>
    </row>
    <row r="3765" spans="1:17" s="9" customFormat="1" ht="16.5" thickTop="1" thickBot="1" x14ac:dyDescent="0.3">
      <c r="A3765" s="1"/>
      <c r="B3765" s="75"/>
      <c r="C3765" s="76"/>
      <c r="D3765" s="77"/>
      <c r="E3765" s="78"/>
      <c r="F3765" s="79"/>
      <c r="G3765" s="86"/>
      <c r="H3765" s="80"/>
      <c r="I3765" s="81"/>
      <c r="J3765" s="64"/>
      <c r="K3765" s="87"/>
      <c r="L3765" s="82"/>
      <c r="M3765" s="83"/>
      <c r="N3765" s="84"/>
      <c r="O3765" s="85"/>
      <c r="P3765" s="7">
        <f t="shared" si="561"/>
        <v>3831</v>
      </c>
      <c r="Q3765" s="8"/>
    </row>
    <row r="3766" spans="1:17" s="9" customFormat="1" ht="16.5" thickTop="1" thickBot="1" x14ac:dyDescent="0.3">
      <c r="A3766" s="1"/>
      <c r="B3766" s="88"/>
      <c r="C3766" s="89"/>
      <c r="D3766" s="90"/>
      <c r="E3766" s="91"/>
      <c r="F3766" s="92"/>
      <c r="G3766" s="93"/>
      <c r="H3766" s="94"/>
      <c r="I3766" s="95"/>
      <c r="J3766" s="64"/>
      <c r="K3766" s="96"/>
      <c r="L3766" s="97"/>
      <c r="M3766" s="98"/>
      <c r="N3766" s="99"/>
      <c r="O3766" s="100"/>
      <c r="P3766" s="7">
        <f t="shared" si="561"/>
        <v>3832</v>
      </c>
      <c r="Q3766" s="8"/>
    </row>
    <row r="3767" spans="1:17" s="9" customFormat="1" ht="16.5" thickTop="1" thickBot="1" x14ac:dyDescent="0.3">
      <c r="A3767" s="1"/>
      <c r="B3767" s="101"/>
      <c r="C3767" s="101"/>
      <c r="D3767" s="101"/>
      <c r="E3767" s="101"/>
      <c r="F3767" s="101"/>
      <c r="G3767" s="101"/>
      <c r="H3767" s="102" t="s">
        <v>29</v>
      </c>
      <c r="I3767" s="103">
        <f>SUM(I3754:I3766)</f>
        <v>45.694274550000003</v>
      </c>
      <c r="J3767" s="104"/>
      <c r="K3767" s="105">
        <f>SUM(K3754:K3766)</f>
        <v>0.40311743508861869</v>
      </c>
      <c r="L3767" s="106"/>
      <c r="M3767" s="107"/>
      <c r="N3767" s="108"/>
      <c r="O3767" s="105">
        <f>SUM(O3754:O3766)</f>
        <v>0</v>
      </c>
      <c r="P3767" s="7">
        <f t="shared" si="561"/>
        <v>3833</v>
      </c>
      <c r="Q3767" s="8"/>
    </row>
    <row r="3768" spans="1:17" s="9" customFormat="1" ht="16.5" customHeight="1" thickTop="1" thickBot="1" x14ac:dyDescent="0.3">
      <c r="A3768" s="1"/>
      <c r="B3768" s="58" t="s">
        <v>30</v>
      </c>
      <c r="C3768" s="109"/>
      <c r="D3768" s="109"/>
      <c r="E3768" s="109"/>
      <c r="F3768" s="109"/>
      <c r="G3768" s="109"/>
      <c r="H3768" s="110"/>
      <c r="I3768" s="111"/>
      <c r="J3768" s="60"/>
      <c r="K3768" s="61" t="s">
        <v>14</v>
      </c>
      <c r="L3768" s="61" t="s">
        <v>15</v>
      </c>
      <c r="M3768" s="61" t="s">
        <v>16</v>
      </c>
      <c r="N3768" s="61" t="s">
        <v>17</v>
      </c>
      <c r="O3768" s="61" t="s">
        <v>18</v>
      </c>
      <c r="P3768" s="7">
        <f t="shared" si="561"/>
        <v>3834</v>
      </c>
      <c r="Q3768" s="8"/>
    </row>
    <row r="3769" spans="1:17" s="9" customFormat="1" ht="22.5" customHeight="1" thickTop="1" thickBot="1" x14ac:dyDescent="0.3">
      <c r="A3769" s="1"/>
      <c r="B3769" s="112" t="s">
        <v>31</v>
      </c>
      <c r="C3769" s="113"/>
      <c r="D3769" s="114"/>
      <c r="E3769" s="115" t="s">
        <v>20</v>
      </c>
      <c r="F3769" s="115" t="s">
        <v>32</v>
      </c>
      <c r="G3769" s="63" t="s">
        <v>33</v>
      </c>
      <c r="H3769" s="116" t="s">
        <v>23</v>
      </c>
      <c r="I3769" s="116" t="s">
        <v>34</v>
      </c>
      <c r="J3769" s="28"/>
      <c r="K3769" s="61"/>
      <c r="L3769" s="61"/>
      <c r="M3769" s="61"/>
      <c r="N3769" s="61"/>
      <c r="O3769" s="61"/>
      <c r="P3769" s="7">
        <f t="shared" si="561"/>
        <v>3835</v>
      </c>
      <c r="Q3769" s="8"/>
    </row>
    <row r="3770" spans="1:17" s="9" customFormat="1" ht="16.5" customHeight="1" thickTop="1" thickBot="1" x14ac:dyDescent="0.3">
      <c r="A3770" s="1" t="s">
        <v>91</v>
      </c>
      <c r="B3770" s="65" t="str">
        <f>INDEX([1]SUELDOS!$B$3:$O$294,MATCH('APUS2 (1001 - 1053)'!A3770,[1]SUELDOS!$B$3:$B$294,0),2)</f>
        <v>INSPECTOR DE OBRA</v>
      </c>
      <c r="C3770" s="66"/>
      <c r="D3770" s="67"/>
      <c r="E3770" s="68">
        <v>1</v>
      </c>
      <c r="F3770" s="68">
        <f>INDEX([1]SUELDOS!$B$3:$O$294,MATCH('APUS2 (1001 - 1053)'!A3770,[1]SUELDOS!$B$3:$B$294,0),10)</f>
        <v>4.76</v>
      </c>
      <c r="G3770" s="79">
        <f t="shared" ref="G3770:G3772" si="569">+E3770*F3770</f>
        <v>4.76</v>
      </c>
      <c r="H3770" s="69">
        <f>I3750</f>
        <v>1.4196500000000001</v>
      </c>
      <c r="I3770" s="81">
        <f t="shared" ref="I3770:I3772" si="570">G3770*H3770</f>
        <v>6.7575339999999997</v>
      </c>
      <c r="J3770" s="64"/>
      <c r="K3770" s="70">
        <f t="shared" ref="K3770:K3772" si="571">((I3770*100%)/$I$3819)</f>
        <v>5.9615341318601453E-2</v>
      </c>
      <c r="L3770" s="117">
        <f>INDEX([1]SUELDOS!$B$3:$O$294,MATCH('APUS2 (1001 - 1053)'!A3770,[1]SUELDOS!$B$3:$B$294,0),11)</f>
        <v>851230012</v>
      </c>
      <c r="M3770" s="118" t="str">
        <f>INDEX([1]SUELDOS!$B$3:$O$294,MATCH('APUS2 (1001 - 1053)'!A3770,[1]SUELDOS!$B$3:$B$294,0),12)</f>
        <v>NP</v>
      </c>
      <c r="N3770" s="119">
        <f>INDEX([1]SUELDOS!$B$3:$O$294,MATCH('APUS2 (1001 - 1053)'!A3770,[1]SUELDOS!$B$3:$B$294,0),13)</f>
        <v>0</v>
      </c>
      <c r="O3770" s="120">
        <f>INDEX([1]SUELDOS!$B$3:$O$294,MATCH('APUS2 (1001 - 1053)'!A3770,[1]SUELDOS!$B$3:$B$294,0),14)</f>
        <v>0</v>
      </c>
      <c r="P3770" s="7">
        <f t="shared" si="561"/>
        <v>3836</v>
      </c>
      <c r="Q3770" s="8">
        <f t="shared" ref="Q3770" si="572">+Q3754</f>
        <v>3819</v>
      </c>
    </row>
    <row r="3771" spans="1:17" s="9" customFormat="1" ht="16.5" thickTop="1" thickBot="1" x14ac:dyDescent="0.3">
      <c r="A3771" s="1" t="s">
        <v>158</v>
      </c>
      <c r="B3771" s="75" t="str">
        <f>INDEX([1]SUELDOS!$B$3:$O$294,MATCH('APUS2 (1001 - 1053)'!A3771,[1]SUELDOS!$B$3:$B$294,0),2)</f>
        <v>MAESTRO SOLDADOR ESPECIALIZADO (EN CONSTRUCCION-  ESTR. OC.C1)</v>
      </c>
      <c r="C3771" s="76"/>
      <c r="D3771" s="77"/>
      <c r="E3771" s="79">
        <v>1</v>
      </c>
      <c r="F3771" s="79">
        <f>INDEX([1]SUELDOS!$B$3:$O$294,MATCH('APUS2 (1001 - 1053)'!A3771,[1]SUELDOS!$B$3:$B$294,0),10)</f>
        <v>4.75</v>
      </c>
      <c r="G3771" s="79">
        <f t="shared" si="569"/>
        <v>4.75</v>
      </c>
      <c r="H3771" s="80">
        <f>I3750</f>
        <v>1.4196500000000001</v>
      </c>
      <c r="I3771" s="81">
        <f t="shared" si="570"/>
        <v>6.7433375</v>
      </c>
      <c r="J3771" s="64"/>
      <c r="K3771" s="70">
        <f t="shared" si="571"/>
        <v>5.9490099004906913E-2</v>
      </c>
      <c r="L3771" s="82">
        <f>INDEX([1]SUELDOS!$B$3:$O$294,MATCH('APUS2 (1001 - 1053)'!A3771,[1]SUELDOS!$B$3:$B$294,0),11)</f>
        <v>851230012</v>
      </c>
      <c r="M3771" s="82" t="str">
        <f>INDEX([1]SUELDOS!$B$3:$O$294,MATCH('APUS2 (1001 - 1053)'!A3771,[1]SUELDOS!$B$3:$B$294,0),12)</f>
        <v>NP</v>
      </c>
      <c r="N3771" s="121">
        <f>INDEX([1]SUELDOS!$B$3:$O$294,MATCH('APUS2 (1001 - 1053)'!A3771,[1]SUELDOS!$B$3:$B$294,0),13)</f>
        <v>0</v>
      </c>
      <c r="O3771" s="85">
        <f>INDEX([1]SUELDOS!$B$3:$O$294,MATCH('APUS2 (1001 - 1053)'!A3771,[1]SUELDOS!$B$3:$B$294,0),14)</f>
        <v>0</v>
      </c>
      <c r="P3771" s="7">
        <f t="shared" si="561"/>
        <v>3837</v>
      </c>
      <c r="Q3771" s="8"/>
    </row>
    <row r="3772" spans="1:17" s="9" customFormat="1" ht="16.5" customHeight="1" thickTop="1" thickBot="1" x14ac:dyDescent="0.3">
      <c r="A3772" s="1" t="s">
        <v>38</v>
      </c>
      <c r="B3772" s="75" t="str">
        <f>INDEX([1]SUELDOS!$B$3:$O$294,MATCH('APUS2 (1001 - 1053)'!A3772,[1]SUELDOS!$B$3:$B$294,0),2)</f>
        <v>PEON</v>
      </c>
      <c r="C3772" s="76"/>
      <c r="D3772" s="77"/>
      <c r="E3772" s="79">
        <v>1</v>
      </c>
      <c r="F3772" s="79">
        <f>INDEX([1]SUELDOS!$B$3:$O$294,MATCH('APUS2 (1001 - 1053)'!A3772,[1]SUELDOS!$B$3:$B$294,0),10)</f>
        <v>4.2300000000000004</v>
      </c>
      <c r="G3772" s="79">
        <f t="shared" si="569"/>
        <v>4.2300000000000004</v>
      </c>
      <c r="H3772" s="80">
        <f>I3750</f>
        <v>1.4196500000000001</v>
      </c>
      <c r="I3772" s="81">
        <f t="shared" si="570"/>
        <v>6.0051195000000011</v>
      </c>
      <c r="J3772" s="64"/>
      <c r="K3772" s="70">
        <f t="shared" si="571"/>
        <v>5.2977498692790795E-2</v>
      </c>
      <c r="L3772" s="82">
        <f>INDEX([1]SUELDOS!$B$3:$O$294,MATCH('APUS2 (1001 - 1053)'!A3772,[1]SUELDOS!$B$3:$B$294,0),11)</f>
        <v>851230012</v>
      </c>
      <c r="M3772" s="82" t="str">
        <f>INDEX([1]SUELDOS!$B$3:$O$294,MATCH('APUS2 (1001 - 1053)'!A3772,[1]SUELDOS!$B$3:$B$294,0),12)</f>
        <v>NP</v>
      </c>
      <c r="N3772" s="121">
        <f>INDEX([1]SUELDOS!$B$3:$O$294,MATCH('APUS2 (1001 - 1053)'!A3772,[1]SUELDOS!$B$3:$B$294,0),13)</f>
        <v>0</v>
      </c>
      <c r="O3772" s="85">
        <f>INDEX([1]SUELDOS!$B$3:$O$294,MATCH('APUS2 (1001 - 1053)'!A3772,[1]SUELDOS!$B$3:$B$294,0),14)</f>
        <v>0</v>
      </c>
      <c r="P3772" s="7">
        <f t="shared" si="561"/>
        <v>3838</v>
      </c>
      <c r="Q3772" s="8"/>
    </row>
    <row r="3773" spans="1:17" s="9" customFormat="1" ht="16.5" thickTop="1" thickBot="1" x14ac:dyDescent="0.3">
      <c r="A3773" s="1"/>
      <c r="B3773" s="75"/>
      <c r="C3773" s="76"/>
      <c r="D3773" s="77"/>
      <c r="E3773" s="79"/>
      <c r="F3773" s="79"/>
      <c r="G3773" s="79"/>
      <c r="H3773" s="80"/>
      <c r="I3773" s="81"/>
      <c r="J3773" s="64"/>
      <c r="K3773" s="70"/>
      <c r="L3773" s="82"/>
      <c r="M3773" s="82"/>
      <c r="N3773" s="121"/>
      <c r="O3773" s="85"/>
      <c r="P3773" s="7">
        <f t="shared" si="561"/>
        <v>3839</v>
      </c>
      <c r="Q3773" s="8"/>
    </row>
    <row r="3774" spans="1:17" s="9" customFormat="1" ht="16.5" thickTop="1" thickBot="1" x14ac:dyDescent="0.3">
      <c r="A3774" s="1"/>
      <c r="B3774" s="75"/>
      <c r="C3774" s="76"/>
      <c r="D3774" s="77"/>
      <c r="E3774" s="79"/>
      <c r="F3774" s="79"/>
      <c r="G3774" s="79"/>
      <c r="H3774" s="80"/>
      <c r="I3774" s="81"/>
      <c r="J3774" s="64"/>
      <c r="K3774" s="70"/>
      <c r="L3774" s="82"/>
      <c r="M3774" s="82"/>
      <c r="N3774" s="121"/>
      <c r="O3774" s="85"/>
      <c r="P3774" s="7">
        <f t="shared" si="561"/>
        <v>3840</v>
      </c>
      <c r="Q3774" s="8"/>
    </row>
    <row r="3775" spans="1:17" s="9" customFormat="1" ht="16.5" thickTop="1" thickBot="1" x14ac:dyDescent="0.3">
      <c r="A3775" s="1"/>
      <c r="B3775" s="75"/>
      <c r="C3775" s="76"/>
      <c r="D3775" s="77"/>
      <c r="E3775" s="79"/>
      <c r="F3775" s="79"/>
      <c r="G3775" s="79"/>
      <c r="H3775" s="80"/>
      <c r="I3775" s="81"/>
      <c r="J3775" s="64"/>
      <c r="K3775" s="70"/>
      <c r="L3775" s="82"/>
      <c r="M3775" s="82"/>
      <c r="N3775" s="121"/>
      <c r="O3775" s="85"/>
      <c r="P3775" s="7">
        <f t="shared" si="561"/>
        <v>3841</v>
      </c>
      <c r="Q3775" s="8"/>
    </row>
    <row r="3776" spans="1:17" s="9" customFormat="1" ht="16.5" thickTop="1" thickBot="1" x14ac:dyDescent="0.3">
      <c r="A3776" s="1"/>
      <c r="B3776" s="75"/>
      <c r="C3776" s="76"/>
      <c r="D3776" s="77"/>
      <c r="E3776" s="78"/>
      <c r="F3776" s="79"/>
      <c r="G3776" s="79"/>
      <c r="H3776" s="80"/>
      <c r="I3776" s="81"/>
      <c r="J3776" s="64"/>
      <c r="K3776" s="70"/>
      <c r="L3776" s="82"/>
      <c r="M3776" s="82"/>
      <c r="N3776" s="121"/>
      <c r="O3776" s="85"/>
      <c r="P3776" s="7">
        <f t="shared" si="561"/>
        <v>3842</v>
      </c>
      <c r="Q3776" s="8"/>
    </row>
    <row r="3777" spans="1:17" s="9" customFormat="1" ht="16.5" thickTop="1" thickBot="1" x14ac:dyDescent="0.3">
      <c r="A3777" s="1"/>
      <c r="B3777" s="75"/>
      <c r="C3777" s="76"/>
      <c r="D3777" s="77"/>
      <c r="E3777" s="78"/>
      <c r="F3777" s="79"/>
      <c r="G3777" s="79"/>
      <c r="H3777" s="80"/>
      <c r="I3777" s="81"/>
      <c r="J3777" s="64"/>
      <c r="K3777" s="87"/>
      <c r="L3777" s="82"/>
      <c r="M3777" s="82"/>
      <c r="N3777" s="121"/>
      <c r="O3777" s="85"/>
      <c r="P3777" s="7">
        <f t="shared" si="561"/>
        <v>3843</v>
      </c>
      <c r="Q3777" s="8"/>
    </row>
    <row r="3778" spans="1:17" s="9" customFormat="1" ht="16.5" thickTop="1" thickBot="1" x14ac:dyDescent="0.3">
      <c r="A3778" s="1"/>
      <c r="B3778" s="75"/>
      <c r="C3778" s="76"/>
      <c r="D3778" s="77"/>
      <c r="E3778" s="78"/>
      <c r="F3778" s="79"/>
      <c r="G3778" s="79"/>
      <c r="H3778" s="80"/>
      <c r="I3778" s="81"/>
      <c r="J3778" s="64"/>
      <c r="K3778" s="87"/>
      <c r="L3778" s="82"/>
      <c r="M3778" s="82"/>
      <c r="N3778" s="121"/>
      <c r="O3778" s="85"/>
      <c r="P3778" s="7">
        <f t="shared" si="561"/>
        <v>3844</v>
      </c>
      <c r="Q3778" s="8"/>
    </row>
    <row r="3779" spans="1:17" s="9" customFormat="1" ht="16.5" thickTop="1" thickBot="1" x14ac:dyDescent="0.3">
      <c r="A3779" s="1"/>
      <c r="B3779" s="75"/>
      <c r="C3779" s="76"/>
      <c r="D3779" s="77"/>
      <c r="E3779" s="78"/>
      <c r="F3779" s="79"/>
      <c r="G3779" s="79"/>
      <c r="H3779" s="80"/>
      <c r="I3779" s="81"/>
      <c r="J3779" s="64"/>
      <c r="K3779" s="87"/>
      <c r="L3779" s="82"/>
      <c r="M3779" s="82"/>
      <c r="N3779" s="121"/>
      <c r="O3779" s="85"/>
      <c r="P3779" s="7">
        <f t="shared" si="561"/>
        <v>3845</v>
      </c>
      <c r="Q3779" s="8"/>
    </row>
    <row r="3780" spans="1:17" s="9" customFormat="1" ht="16.5" thickTop="1" thickBot="1" x14ac:dyDescent="0.3">
      <c r="A3780" s="1"/>
      <c r="B3780" s="75"/>
      <c r="C3780" s="76"/>
      <c r="D3780" s="77"/>
      <c r="E3780" s="78"/>
      <c r="F3780" s="79"/>
      <c r="G3780" s="79"/>
      <c r="H3780" s="80"/>
      <c r="I3780" s="81"/>
      <c r="J3780" s="64"/>
      <c r="K3780" s="87"/>
      <c r="L3780" s="82"/>
      <c r="M3780" s="82"/>
      <c r="N3780" s="121"/>
      <c r="O3780" s="85"/>
      <c r="P3780" s="7">
        <f t="shared" si="561"/>
        <v>3846</v>
      </c>
      <c r="Q3780" s="8"/>
    </row>
    <row r="3781" spans="1:17" s="9" customFormat="1" ht="16.5" thickTop="1" thickBot="1" x14ac:dyDescent="0.3">
      <c r="A3781" s="1"/>
      <c r="B3781" s="75"/>
      <c r="C3781" s="76"/>
      <c r="D3781" s="77"/>
      <c r="E3781" s="78"/>
      <c r="F3781" s="79"/>
      <c r="G3781" s="79"/>
      <c r="H3781" s="80"/>
      <c r="I3781" s="81"/>
      <c r="J3781" s="64"/>
      <c r="K3781" s="87"/>
      <c r="L3781" s="82"/>
      <c r="M3781" s="82"/>
      <c r="N3781" s="121"/>
      <c r="O3781" s="85"/>
      <c r="P3781" s="7">
        <f t="shared" si="561"/>
        <v>3847</v>
      </c>
      <c r="Q3781" s="8"/>
    </row>
    <row r="3782" spans="1:17" s="9" customFormat="1" ht="16.5" thickTop="1" thickBot="1" x14ac:dyDescent="0.3">
      <c r="A3782" s="1"/>
      <c r="B3782" s="122" t="s">
        <v>26</v>
      </c>
      <c r="C3782" s="123"/>
      <c r="D3782" s="124"/>
      <c r="E3782" s="91" t="s">
        <v>26</v>
      </c>
      <c r="F3782" s="125" t="s">
        <v>26</v>
      </c>
      <c r="G3782" s="126" t="s">
        <v>26</v>
      </c>
      <c r="H3782" s="94" t="s">
        <v>26</v>
      </c>
      <c r="I3782" s="127" t="s">
        <v>26</v>
      </c>
      <c r="J3782" s="64"/>
      <c r="K3782" s="96" t="s">
        <v>26</v>
      </c>
      <c r="L3782" s="97" t="s">
        <v>26</v>
      </c>
      <c r="M3782" s="98" t="s">
        <v>26</v>
      </c>
      <c r="N3782" s="99" t="s">
        <v>26</v>
      </c>
      <c r="O3782" s="100" t="s">
        <v>26</v>
      </c>
      <c r="P3782" s="7">
        <f t="shared" si="561"/>
        <v>3848</v>
      </c>
      <c r="Q3782" s="8"/>
    </row>
    <row r="3783" spans="1:17" s="9" customFormat="1" ht="16.5" thickTop="1" thickBot="1" x14ac:dyDescent="0.3">
      <c r="A3783" s="1"/>
      <c r="B3783" s="101"/>
      <c r="C3783" s="101"/>
      <c r="D3783" s="101"/>
      <c r="E3783" s="101"/>
      <c r="F3783" s="101"/>
      <c r="G3783" s="101"/>
      <c r="H3783" s="128" t="s">
        <v>39</v>
      </c>
      <c r="I3783" s="103">
        <f>SUM(I3770:I3782)</f>
        <v>19.505991000000002</v>
      </c>
      <c r="J3783" s="104"/>
      <c r="K3783" s="105">
        <f>SUM(K3770:K3782)</f>
        <v>0.17208293901629917</v>
      </c>
      <c r="L3783" s="106"/>
      <c r="M3783" s="107"/>
      <c r="N3783" s="108"/>
      <c r="O3783" s="105">
        <f>SUM(O3770:O3782)</f>
        <v>0</v>
      </c>
      <c r="P3783" s="7">
        <f t="shared" si="561"/>
        <v>3849</v>
      </c>
      <c r="Q3783" s="8"/>
    </row>
    <row r="3784" spans="1:17" s="9" customFormat="1" ht="16.5" customHeight="1" thickTop="1" thickBot="1" x14ac:dyDescent="0.3">
      <c r="A3784" s="1"/>
      <c r="B3784" s="58" t="s">
        <v>40</v>
      </c>
      <c r="C3784" s="109"/>
      <c r="D3784" s="109"/>
      <c r="E3784" s="109"/>
      <c r="F3784" s="109"/>
      <c r="G3784" s="109"/>
      <c r="H3784" s="110"/>
      <c r="I3784" s="111"/>
      <c r="J3784" s="60"/>
      <c r="K3784" s="61" t="s">
        <v>14</v>
      </c>
      <c r="L3784" s="61" t="s">
        <v>15</v>
      </c>
      <c r="M3784" s="61" t="s">
        <v>16</v>
      </c>
      <c r="N3784" s="61" t="s">
        <v>17</v>
      </c>
      <c r="O3784" s="61" t="s">
        <v>18</v>
      </c>
      <c r="P3784" s="7">
        <f t="shared" si="561"/>
        <v>3850</v>
      </c>
      <c r="Q3784" s="8"/>
    </row>
    <row r="3785" spans="1:17" s="9" customFormat="1" ht="22.5" thickTop="1" thickBot="1" x14ac:dyDescent="0.3">
      <c r="A3785" s="1"/>
      <c r="B3785" s="112" t="s">
        <v>41</v>
      </c>
      <c r="C3785" s="113"/>
      <c r="D3785" s="113"/>
      <c r="E3785" s="114"/>
      <c r="F3785" s="63" t="s">
        <v>42</v>
      </c>
      <c r="G3785" s="63" t="s">
        <v>20</v>
      </c>
      <c r="H3785" s="63" t="s">
        <v>34</v>
      </c>
      <c r="I3785" s="63" t="s">
        <v>24</v>
      </c>
      <c r="J3785" s="28"/>
      <c r="K3785" s="61"/>
      <c r="L3785" s="61"/>
      <c r="M3785" s="61"/>
      <c r="N3785" s="61"/>
      <c r="O3785" s="61"/>
      <c r="P3785" s="7">
        <f t="shared" si="561"/>
        <v>3851</v>
      </c>
      <c r="Q3785" s="8"/>
    </row>
    <row r="3786" spans="1:17" s="9" customFormat="1" ht="15.75" customHeight="1" thickTop="1" x14ac:dyDescent="0.25">
      <c r="A3786" s="1" t="s">
        <v>159</v>
      </c>
      <c r="B3786" s="129" t="str">
        <f>INDEX('[1]MATERIAL-TRANSPORTE'!$A$3:$K$1016,MATCH('APUS2 (1001 - 1053)'!A3786,'[1]MATERIAL-TRANSPORTE'!$A$3:$A$1016,0),2)</f>
        <v>LAMINA VINIL REFLECTIVA GRADO INGENIERIA (COLORES)</v>
      </c>
      <c r="C3786" s="130"/>
      <c r="D3786" s="130"/>
      <c r="E3786" s="131"/>
      <c r="F3786" s="132" t="str">
        <f>INDEX('[1]MATERIAL-TRANSPORTE'!$A$3:$K$1016,MATCH('APUS2 (1001 - 1053)'!A3786,'[1]MATERIAL-TRANSPORTE'!$A$3:$A$1016,0),6)</f>
        <v>m2</v>
      </c>
      <c r="G3786" s="80">
        <v>1.5</v>
      </c>
      <c r="H3786" s="80">
        <f>INDEX('[1]MATERIAL-TRANSPORTE'!$A$3:$K$1016,MATCH('APUS2 (1001 - 1053)'!A3786,'[1]MATERIAL-TRANSPORTE'!$A$3:$A$1016,0),7)</f>
        <v>19.100000000000001</v>
      </c>
      <c r="I3786" s="81">
        <f t="shared" ref="I3786:I3791" si="573">G3786*H3786</f>
        <v>28.650000000000002</v>
      </c>
      <c r="J3786" s="64"/>
      <c r="K3786" s="70">
        <f t="shared" ref="K3786:K3791" si="574">((I3786*100%)/$I$3819)</f>
        <v>0.25275189570306739</v>
      </c>
      <c r="L3786" s="82" t="str">
        <f>INDEX('[1]MATERIAL-TRANSPORTE'!$A$3:$K$1016,MATCH('APUS2 (1001 - 1053)'!A3786,'[1]MATERIAL-TRANSPORTE'!$A$3:$A$1016,0),8)</f>
        <v>421901063</v>
      </c>
      <c r="M3786" s="83" t="str">
        <f>INDEX('[1]MATERIAL-TRANSPORTE'!$A$3:$K$1016,MATCH('APUS2 (1001 - 1053)'!A3786,'[1]MATERIAL-TRANSPORTE'!$A$3:$A$1016,0),9)</f>
        <v>NP</v>
      </c>
      <c r="N3786" s="84">
        <f>INDEX('[1]MATERIAL-TRANSPORTE'!$A$3:$K$1016,MATCH('APUS2 (1001 - 1053)'!A3786,'[1]MATERIAL-TRANSPORTE'!$A$3:$A$1016,0),10)</f>
        <v>0</v>
      </c>
      <c r="O3786" s="85">
        <f>INDEX('[1]MATERIAL-TRANSPORTE'!$A$3:$K$1016,MATCH('APUS2 (1001 - 1053)'!A3786,'[1]MATERIAL-TRANSPORTE'!$A$3:$A$1016,0),11)</f>
        <v>0</v>
      </c>
      <c r="P3786" s="7">
        <f t="shared" si="561"/>
        <v>3852</v>
      </c>
      <c r="Q3786" s="8">
        <f t="shared" ref="Q3786" si="575">+Q3770</f>
        <v>3819</v>
      </c>
    </row>
    <row r="3787" spans="1:17" s="9" customFormat="1" ht="15.75" customHeight="1" x14ac:dyDescent="0.25">
      <c r="A3787" s="1" t="s">
        <v>160</v>
      </c>
      <c r="B3787" s="129" t="str">
        <f>INDEX('[1]MATERIAL-TRANSPORTE'!$A$3:$K$1016,MATCH('APUS2 (1001 - 1053)'!A3787,'[1]MATERIAL-TRANSPORTE'!$A$3:$A$1016,0),2)</f>
        <v>PLANCHA METALICA ASTM A36 E=1,5mm</v>
      </c>
      <c r="C3787" s="130"/>
      <c r="D3787" s="130"/>
      <c r="E3787" s="131"/>
      <c r="F3787" s="132" t="str">
        <f>INDEX('[1]MATERIAL-TRANSPORTE'!$A$3:$K$1016,MATCH('APUS2 (1001 - 1053)'!A3787,'[1]MATERIAL-TRANSPORTE'!$A$3:$A$1016,0),6)</f>
        <v>m2</v>
      </c>
      <c r="G3787" s="80">
        <v>1.02</v>
      </c>
      <c r="H3787" s="80">
        <f>INDEX('[1]MATERIAL-TRANSPORTE'!$A$3:$K$1016,MATCH('APUS2 (1001 - 1053)'!A3787,'[1]MATERIAL-TRANSPORTE'!$A$3:$A$1016,0),7)</f>
        <v>16.600000000000001</v>
      </c>
      <c r="I3787" s="81">
        <f t="shared" si="573"/>
        <v>16.932000000000002</v>
      </c>
      <c r="J3787" s="64"/>
      <c r="K3787" s="70">
        <f t="shared" si="574"/>
        <v>0.14937504705215837</v>
      </c>
      <c r="L3787" s="82" t="str">
        <f>INDEX('[1]MATERIAL-TRANSPORTE'!$A$3:$K$1016,MATCH('APUS2 (1001 - 1053)'!A3787,'[1]MATERIAL-TRANSPORTE'!$A$3:$A$1016,0),8)</f>
        <v>412650111</v>
      </c>
      <c r="M3787" s="83" t="str">
        <f>INDEX('[1]MATERIAL-TRANSPORTE'!$A$3:$K$1016,MATCH('APUS2 (1001 - 1053)'!A3787,'[1]MATERIAL-TRANSPORTE'!$A$3:$A$1016,0),9)</f>
        <v>NP</v>
      </c>
      <c r="N3787" s="84">
        <f>INDEX('[1]MATERIAL-TRANSPORTE'!$A$3:$K$1016,MATCH('APUS2 (1001 - 1053)'!A3787,'[1]MATERIAL-TRANSPORTE'!$A$3:$A$1016,0),10)</f>
        <v>0</v>
      </c>
      <c r="O3787" s="85">
        <f>INDEX('[1]MATERIAL-TRANSPORTE'!$A$3:$K$1016,MATCH('APUS2 (1001 - 1053)'!A3787,'[1]MATERIAL-TRANSPORTE'!$A$3:$A$1016,0),11)</f>
        <v>0</v>
      </c>
      <c r="P3787" s="7">
        <f t="shared" si="561"/>
        <v>3853</v>
      </c>
      <c r="Q3787" s="8"/>
    </row>
    <row r="3788" spans="1:17" s="9" customFormat="1" ht="15.75" customHeight="1" x14ac:dyDescent="0.25">
      <c r="A3788" s="1" t="s">
        <v>161</v>
      </c>
      <c r="B3788" s="129" t="str">
        <f>INDEX('[1]MATERIAL-TRANSPORTE'!$A$3:$K$1016,MATCH('APUS2 (1001 - 1053)'!A3788,'[1]MATERIAL-TRANSPORTE'!$A$3:$A$1016,0),2)</f>
        <v>ESMALTE VARIOS COLORES (SPR.)</v>
      </c>
      <c r="C3788" s="130"/>
      <c r="D3788" s="130"/>
      <c r="E3788" s="131"/>
      <c r="F3788" s="132" t="str">
        <f>INDEX('[1]MATERIAL-TRANSPORTE'!$A$3:$K$1016,MATCH('APUS2 (1001 - 1053)'!A3788,'[1]MATERIAL-TRANSPORTE'!$A$3:$A$1016,0),6)</f>
        <v>galón (US)</v>
      </c>
      <c r="G3788" s="80">
        <v>0.05</v>
      </c>
      <c r="H3788" s="80">
        <f>INDEX('[1]MATERIAL-TRANSPORTE'!$A$3:$K$1016,MATCH('APUS2 (1001 - 1053)'!A3788,'[1]MATERIAL-TRANSPORTE'!$A$3:$A$1016,0),7)</f>
        <v>13</v>
      </c>
      <c r="I3788" s="81">
        <f t="shared" si="573"/>
        <v>0.65</v>
      </c>
      <c r="J3788" s="64"/>
      <c r="K3788" s="70">
        <f t="shared" si="574"/>
        <v>5.7343362026873925E-3</v>
      </c>
      <c r="L3788" s="82" t="str">
        <f>INDEX('[1]MATERIAL-TRANSPORTE'!$A$3:$K$1016,MATCH('APUS2 (1001 - 1053)'!A3788,'[1]MATERIAL-TRANSPORTE'!$A$3:$A$1016,0),8)</f>
        <v>351100011</v>
      </c>
      <c r="M3788" s="83" t="str">
        <f>INDEX('[1]MATERIAL-TRANSPORTE'!$A$3:$K$1016,MATCH('APUS2 (1001 - 1053)'!A3788,'[1]MATERIAL-TRANSPORTE'!$A$3:$A$1016,0),9)</f>
        <v>NP</v>
      </c>
      <c r="N3788" s="84">
        <f>INDEX('[1]MATERIAL-TRANSPORTE'!$A$3:$K$1016,MATCH('APUS2 (1001 - 1053)'!A3788,'[1]MATERIAL-TRANSPORTE'!$A$3:$A$1016,0),10)</f>
        <v>0</v>
      </c>
      <c r="O3788" s="85">
        <f>INDEX('[1]MATERIAL-TRANSPORTE'!$A$3:$K$1016,MATCH('APUS2 (1001 - 1053)'!A3788,'[1]MATERIAL-TRANSPORTE'!$A$3:$A$1016,0),11)</f>
        <v>0</v>
      </c>
      <c r="P3788" s="7">
        <f t="shared" si="561"/>
        <v>3854</v>
      </c>
      <c r="Q3788" s="8"/>
    </row>
    <row r="3789" spans="1:17" s="9" customFormat="1" ht="15.75" customHeight="1" x14ac:dyDescent="0.25">
      <c r="A3789" s="1" t="s">
        <v>162</v>
      </c>
      <c r="B3789" s="129" t="str">
        <f>INDEX('[1]MATERIAL-TRANSPORTE'!$A$3:$K$1016,MATCH('APUS2 (1001 - 1053)'!A3789,'[1]MATERIAL-TRANSPORTE'!$A$3:$A$1016,0),2)</f>
        <v>ANTICORROSIVO CROMATO 5 (CO)</v>
      </c>
      <c r="C3789" s="130"/>
      <c r="D3789" s="130"/>
      <c r="E3789" s="131"/>
      <c r="F3789" s="132" t="str">
        <f>INDEX('[1]MATERIAL-TRANSPORTE'!$A$3:$K$1016,MATCH('APUS2 (1001 - 1053)'!A3789,'[1]MATERIAL-TRANSPORTE'!$A$3:$A$1016,0),6)</f>
        <v>gln</v>
      </c>
      <c r="G3789" s="80">
        <v>0.05</v>
      </c>
      <c r="H3789" s="80">
        <f>INDEX('[1]MATERIAL-TRANSPORTE'!$A$3:$K$1016,MATCH('APUS2 (1001 - 1053)'!A3789,'[1]MATERIAL-TRANSPORTE'!$A$3:$A$1016,0),7)</f>
        <v>10</v>
      </c>
      <c r="I3789" s="81">
        <f t="shared" si="573"/>
        <v>0.5</v>
      </c>
      <c r="J3789" s="64"/>
      <c r="K3789" s="70">
        <f t="shared" si="574"/>
        <v>4.4110278482210712E-3</v>
      </c>
      <c r="L3789" s="82" t="str">
        <f>INDEX('[1]MATERIAL-TRANSPORTE'!$A$3:$K$1016,MATCH('APUS2 (1001 - 1053)'!A3789,'[1]MATERIAL-TRANSPORTE'!$A$3:$A$1016,0),8)</f>
        <v>351100111</v>
      </c>
      <c r="M3789" s="83" t="str">
        <f>INDEX('[1]MATERIAL-TRANSPORTE'!$A$3:$K$1016,MATCH('APUS2 (1001 - 1053)'!A3789,'[1]MATERIAL-TRANSPORTE'!$A$3:$A$1016,0),9)</f>
        <v>NP</v>
      </c>
      <c r="N3789" s="84">
        <f>INDEX('[1]MATERIAL-TRANSPORTE'!$A$3:$K$1016,MATCH('APUS2 (1001 - 1053)'!A3789,'[1]MATERIAL-TRANSPORTE'!$A$3:$A$1016,0),10)</f>
        <v>0</v>
      </c>
      <c r="O3789" s="85">
        <f>INDEX('[1]MATERIAL-TRANSPORTE'!$A$3:$K$1016,MATCH('APUS2 (1001 - 1053)'!A3789,'[1]MATERIAL-TRANSPORTE'!$A$3:$A$1016,0),11)</f>
        <v>0</v>
      </c>
      <c r="P3789" s="7">
        <f t="shared" si="561"/>
        <v>3855</v>
      </c>
      <c r="Q3789" s="8"/>
    </row>
    <row r="3790" spans="1:17" s="9" customFormat="1" ht="15.75" customHeight="1" x14ac:dyDescent="0.25">
      <c r="A3790" s="1" t="s">
        <v>141</v>
      </c>
      <c r="B3790" s="129" t="str">
        <f>INDEX('[1]MATERIAL-TRANSPORTE'!$A$3:$K$1016,MATCH('APUS2 (1001 - 1053)'!A3790,'[1]MATERIAL-TRANSPORTE'!$A$3:$A$1016,0),2)</f>
        <v>SOLDADURA E 6011</v>
      </c>
      <c r="C3790" s="130"/>
      <c r="D3790" s="130"/>
      <c r="E3790" s="131"/>
      <c r="F3790" s="132" t="str">
        <f>INDEX('[1]MATERIAL-TRANSPORTE'!$A$3:$K$1016,MATCH('APUS2 (1001 - 1053)'!A3790,'[1]MATERIAL-TRANSPORTE'!$A$3:$A$1016,0),6)</f>
        <v>Kg</v>
      </c>
      <c r="G3790" s="80">
        <v>0.1</v>
      </c>
      <c r="H3790" s="80">
        <f>INDEX('[1]MATERIAL-TRANSPORTE'!$A$3:$K$1016,MATCH('APUS2 (1001 - 1053)'!A3790,'[1]MATERIAL-TRANSPORTE'!$A$3:$A$1016,0),7)</f>
        <v>3</v>
      </c>
      <c r="I3790" s="81">
        <f t="shared" si="573"/>
        <v>0.30000000000000004</v>
      </c>
      <c r="J3790" s="64"/>
      <c r="K3790" s="70">
        <f t="shared" si="574"/>
        <v>2.6466167089326431E-3</v>
      </c>
      <c r="L3790" s="82" t="str">
        <f>INDEX('[1]MATERIAL-TRANSPORTE'!$A$3:$K$1016,MATCH('APUS2 (1001 - 1053)'!A3790,'[1]MATERIAL-TRANSPORTE'!$A$3:$A$1016,0),8)</f>
        <v>429500012</v>
      </c>
      <c r="M3790" s="83" t="str">
        <f>INDEX('[1]MATERIAL-TRANSPORTE'!$A$3:$K$1016,MATCH('APUS2 (1001 - 1053)'!A3790,'[1]MATERIAL-TRANSPORTE'!$A$3:$A$1016,0),9)</f>
        <v>NP</v>
      </c>
      <c r="N3790" s="84">
        <f>INDEX('[1]MATERIAL-TRANSPORTE'!$A$3:$K$1016,MATCH('APUS2 (1001 - 1053)'!A3790,'[1]MATERIAL-TRANSPORTE'!$A$3:$A$1016,0),10)</f>
        <v>0</v>
      </c>
      <c r="O3790" s="85">
        <f>INDEX('[1]MATERIAL-TRANSPORTE'!$A$3:$K$1016,MATCH('APUS2 (1001 - 1053)'!A3790,'[1]MATERIAL-TRANSPORTE'!$A$3:$A$1016,0),11)</f>
        <v>0</v>
      </c>
      <c r="P3790" s="7">
        <f t="shared" si="561"/>
        <v>3856</v>
      </c>
      <c r="Q3790" s="8"/>
    </row>
    <row r="3791" spans="1:17" s="9" customFormat="1" ht="15.75" customHeight="1" x14ac:dyDescent="0.25">
      <c r="A3791" s="1" t="s">
        <v>163</v>
      </c>
      <c r="B3791" s="129" t="str">
        <f>INDEX('[1]MATERIAL-TRANSPORTE'!$A$3:$K$1016,MATCH('APUS2 (1001 - 1053)'!A3791,'[1]MATERIAL-TRANSPORTE'!$A$3:$A$1016,0),2)</f>
        <v>ELEMENTO DE FIJACION (PERNO CABEZA DE COCO 5/8x3", INCLUYE TUERCA Y ARANDELA)</v>
      </c>
      <c r="C3791" s="130"/>
      <c r="D3791" s="130"/>
      <c r="E3791" s="131"/>
      <c r="F3791" s="132" t="str">
        <f>INDEX('[1]MATERIAL-TRANSPORTE'!$A$3:$K$1016,MATCH('APUS2 (1001 - 1053)'!A3791,'[1]MATERIAL-TRANSPORTE'!$A$3:$A$1016,0),6)</f>
        <v>u</v>
      </c>
      <c r="G3791" s="80">
        <v>2</v>
      </c>
      <c r="H3791" s="80">
        <f>INDEX('[1]MATERIAL-TRANSPORTE'!$A$3:$K$1016,MATCH('APUS2 (1001 - 1053)'!A3791,'[1]MATERIAL-TRANSPORTE'!$A$3:$A$1016,0),7)</f>
        <v>0.56000000000000005</v>
      </c>
      <c r="I3791" s="81">
        <f t="shared" si="573"/>
        <v>1.1200000000000001</v>
      </c>
      <c r="J3791" s="64"/>
      <c r="K3791" s="70">
        <f t="shared" si="574"/>
        <v>9.8807023800151998E-3</v>
      </c>
      <c r="L3791" s="82" t="str">
        <f>INDEX('[1]MATERIAL-TRANSPORTE'!$A$3:$K$1016,MATCH('APUS2 (1001 - 1053)'!A3791,'[1]MATERIAL-TRANSPORTE'!$A$3:$A$1016,0),8)</f>
        <v>4299217227</v>
      </c>
      <c r="M3791" s="83" t="str">
        <f>INDEX('[1]MATERIAL-TRANSPORTE'!$A$3:$K$1016,MATCH('APUS2 (1001 - 1053)'!A3791,'[1]MATERIAL-TRANSPORTE'!$A$3:$A$1016,0),9)</f>
        <v>NP</v>
      </c>
      <c r="N3791" s="84">
        <f>INDEX('[1]MATERIAL-TRANSPORTE'!$A$3:$K$1016,MATCH('APUS2 (1001 - 1053)'!A3791,'[1]MATERIAL-TRANSPORTE'!$A$3:$A$1016,0),10)</f>
        <v>0</v>
      </c>
      <c r="O3791" s="85">
        <f>INDEX('[1]MATERIAL-TRANSPORTE'!$A$3:$K$1016,MATCH('APUS2 (1001 - 1053)'!A3791,'[1]MATERIAL-TRANSPORTE'!$A$3:$A$1016,0),11)</f>
        <v>0</v>
      </c>
      <c r="P3791" s="7">
        <f t="shared" si="561"/>
        <v>3857</v>
      </c>
      <c r="Q3791" s="8"/>
    </row>
    <row r="3792" spans="1:17" s="9" customFormat="1" ht="15.75" customHeight="1" x14ac:dyDescent="0.25">
      <c r="A3792" s="1"/>
      <c r="B3792" s="129"/>
      <c r="C3792" s="130"/>
      <c r="D3792" s="130"/>
      <c r="E3792" s="131"/>
      <c r="F3792" s="132"/>
      <c r="G3792" s="80"/>
      <c r="H3792" s="80"/>
      <c r="I3792" s="81"/>
      <c r="J3792" s="64"/>
      <c r="K3792" s="87"/>
      <c r="L3792" s="82"/>
      <c r="M3792" s="83"/>
      <c r="N3792" s="84"/>
      <c r="O3792" s="85"/>
      <c r="P3792" s="7">
        <f t="shared" si="561"/>
        <v>3858</v>
      </c>
      <c r="Q3792" s="8"/>
    </row>
    <row r="3793" spans="1:17" s="9" customFormat="1" ht="15.75" customHeight="1" x14ac:dyDescent="0.25">
      <c r="A3793" s="1"/>
      <c r="B3793" s="129"/>
      <c r="C3793" s="130"/>
      <c r="D3793" s="130"/>
      <c r="E3793" s="131"/>
      <c r="F3793" s="132"/>
      <c r="G3793" s="80"/>
      <c r="H3793" s="80"/>
      <c r="I3793" s="81"/>
      <c r="J3793" s="64"/>
      <c r="K3793" s="87"/>
      <c r="L3793" s="82"/>
      <c r="M3793" s="83"/>
      <c r="N3793" s="84"/>
      <c r="O3793" s="85"/>
      <c r="P3793" s="7">
        <f t="shared" si="561"/>
        <v>3859</v>
      </c>
      <c r="Q3793" s="8"/>
    </row>
    <row r="3794" spans="1:17" s="9" customFormat="1" ht="15.75" customHeight="1" x14ac:dyDescent="0.25">
      <c r="A3794" s="1"/>
      <c r="B3794" s="129"/>
      <c r="C3794" s="130"/>
      <c r="D3794" s="130"/>
      <c r="E3794" s="131"/>
      <c r="F3794" s="132"/>
      <c r="G3794" s="80"/>
      <c r="H3794" s="80"/>
      <c r="I3794" s="81"/>
      <c r="J3794" s="64"/>
      <c r="K3794" s="87"/>
      <c r="L3794" s="82"/>
      <c r="M3794" s="83"/>
      <c r="N3794" s="84"/>
      <c r="O3794" s="85"/>
      <c r="P3794" s="7">
        <f t="shared" si="561"/>
        <v>3860</v>
      </c>
      <c r="Q3794" s="8"/>
    </row>
    <row r="3795" spans="1:17" s="9" customFormat="1" ht="15.75" customHeight="1" x14ac:dyDescent="0.25">
      <c r="A3795" s="1"/>
      <c r="B3795" s="129"/>
      <c r="C3795" s="130"/>
      <c r="D3795" s="130"/>
      <c r="E3795" s="131"/>
      <c r="F3795" s="132"/>
      <c r="G3795" s="80"/>
      <c r="H3795" s="80"/>
      <c r="I3795" s="81"/>
      <c r="J3795" s="64"/>
      <c r="K3795" s="87"/>
      <c r="L3795" s="82"/>
      <c r="M3795" s="83"/>
      <c r="N3795" s="84"/>
      <c r="O3795" s="85"/>
      <c r="P3795" s="7">
        <f t="shared" si="561"/>
        <v>3861</v>
      </c>
      <c r="Q3795" s="8"/>
    </row>
    <row r="3796" spans="1:17" s="9" customFormat="1" ht="15.75" customHeight="1" x14ac:dyDescent="0.25">
      <c r="A3796" s="1"/>
      <c r="B3796" s="129"/>
      <c r="C3796" s="130"/>
      <c r="D3796" s="130"/>
      <c r="E3796" s="131"/>
      <c r="F3796" s="132"/>
      <c r="G3796" s="80"/>
      <c r="H3796" s="80"/>
      <c r="I3796" s="81"/>
      <c r="J3796" s="64"/>
      <c r="K3796" s="87"/>
      <c r="L3796" s="82"/>
      <c r="M3796" s="83"/>
      <c r="N3796" s="84"/>
      <c r="O3796" s="85"/>
      <c r="P3796" s="7">
        <f t="shared" si="561"/>
        <v>3862</v>
      </c>
      <c r="Q3796" s="8"/>
    </row>
    <row r="3797" spans="1:17" s="9" customFormat="1" ht="15.75" customHeight="1" x14ac:dyDescent="0.25">
      <c r="A3797" s="1"/>
      <c r="B3797" s="129"/>
      <c r="C3797" s="130"/>
      <c r="D3797" s="130"/>
      <c r="E3797" s="131"/>
      <c r="F3797" s="132"/>
      <c r="G3797" s="80"/>
      <c r="H3797" s="80"/>
      <c r="I3797" s="81"/>
      <c r="J3797" s="64"/>
      <c r="K3797" s="87"/>
      <c r="L3797" s="82"/>
      <c r="M3797" s="83"/>
      <c r="N3797" s="84"/>
      <c r="O3797" s="85"/>
      <c r="P3797" s="7">
        <f t="shared" ref="P3797:P3860" si="576">+P3796+1</f>
        <v>3863</v>
      </c>
      <c r="Q3797" s="8"/>
    </row>
    <row r="3798" spans="1:17" s="9" customFormat="1" ht="15.75" customHeight="1" x14ac:dyDescent="0.25">
      <c r="A3798" s="1"/>
      <c r="B3798" s="129"/>
      <c r="C3798" s="130"/>
      <c r="D3798" s="130"/>
      <c r="E3798" s="131"/>
      <c r="F3798" s="132"/>
      <c r="G3798" s="80"/>
      <c r="H3798" s="80"/>
      <c r="I3798" s="81"/>
      <c r="J3798" s="64"/>
      <c r="K3798" s="87"/>
      <c r="L3798" s="82"/>
      <c r="M3798" s="83"/>
      <c r="N3798" s="84"/>
      <c r="O3798" s="85"/>
      <c r="P3798" s="7">
        <f t="shared" si="576"/>
        <v>3864</v>
      </c>
      <c r="Q3798" s="8"/>
    </row>
    <row r="3799" spans="1:17" s="9" customFormat="1" x14ac:dyDescent="0.25">
      <c r="A3799" s="1"/>
      <c r="B3799" s="129"/>
      <c r="C3799" s="130"/>
      <c r="D3799" s="130"/>
      <c r="E3799" s="131"/>
      <c r="F3799" s="132"/>
      <c r="G3799" s="80"/>
      <c r="H3799" s="80"/>
      <c r="I3799" s="81"/>
      <c r="J3799" s="64"/>
      <c r="K3799" s="87"/>
      <c r="L3799" s="82"/>
      <c r="M3799" s="83"/>
      <c r="N3799" s="84"/>
      <c r="O3799" s="85"/>
      <c r="P3799" s="7">
        <f t="shared" si="576"/>
        <v>3865</v>
      </c>
      <c r="Q3799" s="8"/>
    </row>
    <row r="3800" spans="1:17" s="9" customFormat="1" x14ac:dyDescent="0.25">
      <c r="A3800" s="1"/>
      <c r="B3800" s="129"/>
      <c r="C3800" s="130"/>
      <c r="D3800" s="130"/>
      <c r="E3800" s="131"/>
      <c r="F3800" s="132"/>
      <c r="G3800" s="80"/>
      <c r="H3800" s="80"/>
      <c r="I3800" s="81"/>
      <c r="J3800" s="64"/>
      <c r="K3800" s="87"/>
      <c r="L3800" s="82"/>
      <c r="M3800" s="83"/>
      <c r="N3800" s="84"/>
      <c r="O3800" s="85"/>
      <c r="P3800" s="7">
        <f t="shared" si="576"/>
        <v>3866</v>
      </c>
      <c r="Q3800" s="8"/>
    </row>
    <row r="3801" spans="1:17" s="9" customFormat="1" x14ac:dyDescent="0.25">
      <c r="A3801" s="1"/>
      <c r="B3801" s="129"/>
      <c r="C3801" s="130"/>
      <c r="D3801" s="130"/>
      <c r="E3801" s="131"/>
      <c r="F3801" s="132"/>
      <c r="G3801" s="80"/>
      <c r="H3801" s="80"/>
      <c r="I3801" s="81"/>
      <c r="J3801" s="64"/>
      <c r="K3801" s="87"/>
      <c r="L3801" s="82"/>
      <c r="M3801" s="83"/>
      <c r="N3801" s="84"/>
      <c r="O3801" s="85"/>
      <c r="P3801" s="7">
        <f t="shared" si="576"/>
        <v>3867</v>
      </c>
      <c r="Q3801" s="8"/>
    </row>
    <row r="3802" spans="1:17" s="9" customFormat="1" x14ac:dyDescent="0.25">
      <c r="A3802" s="1"/>
      <c r="B3802" s="129"/>
      <c r="C3802" s="130"/>
      <c r="D3802" s="130"/>
      <c r="E3802" s="131"/>
      <c r="F3802" s="132"/>
      <c r="G3802" s="80"/>
      <c r="H3802" s="80"/>
      <c r="I3802" s="81"/>
      <c r="J3802" s="64"/>
      <c r="K3802" s="87"/>
      <c r="L3802" s="82"/>
      <c r="M3802" s="83"/>
      <c r="N3802" s="84"/>
      <c r="O3802" s="85"/>
      <c r="P3802" s="7">
        <f t="shared" si="576"/>
        <v>3868</v>
      </c>
      <c r="Q3802" s="8"/>
    </row>
    <row r="3803" spans="1:17" s="9" customFormat="1" x14ac:dyDescent="0.25">
      <c r="A3803" s="1"/>
      <c r="B3803" s="129" t="s">
        <v>26</v>
      </c>
      <c r="C3803" s="130"/>
      <c r="D3803" s="130"/>
      <c r="E3803" s="131"/>
      <c r="F3803" s="132" t="s">
        <v>26</v>
      </c>
      <c r="G3803" s="80" t="s">
        <v>26</v>
      </c>
      <c r="H3803" s="80" t="s">
        <v>26</v>
      </c>
      <c r="I3803" s="81" t="s">
        <v>26</v>
      </c>
      <c r="J3803" s="64"/>
      <c r="K3803" s="87" t="s">
        <v>26</v>
      </c>
      <c r="L3803" s="82" t="s">
        <v>26</v>
      </c>
      <c r="M3803" s="83" t="s">
        <v>26</v>
      </c>
      <c r="N3803" s="84" t="s">
        <v>26</v>
      </c>
      <c r="O3803" s="85" t="s">
        <v>26</v>
      </c>
      <c r="P3803" s="7">
        <f t="shared" si="576"/>
        <v>3869</v>
      </c>
      <c r="Q3803" s="8"/>
    </row>
    <row r="3804" spans="1:17" s="9" customFormat="1" x14ac:dyDescent="0.25">
      <c r="A3804" s="1"/>
      <c r="B3804" s="129" t="s">
        <v>26</v>
      </c>
      <c r="C3804" s="130"/>
      <c r="D3804" s="130"/>
      <c r="E3804" s="131"/>
      <c r="F3804" s="132" t="s">
        <v>26</v>
      </c>
      <c r="G3804" s="80" t="s">
        <v>26</v>
      </c>
      <c r="H3804" s="80" t="s">
        <v>26</v>
      </c>
      <c r="I3804" s="81" t="s">
        <v>26</v>
      </c>
      <c r="J3804" s="64"/>
      <c r="K3804" s="87" t="s">
        <v>26</v>
      </c>
      <c r="L3804" s="82" t="s">
        <v>26</v>
      </c>
      <c r="M3804" s="83" t="s">
        <v>26</v>
      </c>
      <c r="N3804" s="84" t="s">
        <v>26</v>
      </c>
      <c r="O3804" s="85" t="s">
        <v>26</v>
      </c>
      <c r="P3804" s="7">
        <f t="shared" si="576"/>
        <v>3870</v>
      </c>
      <c r="Q3804" s="8"/>
    </row>
    <row r="3805" spans="1:17" s="9" customFormat="1" x14ac:dyDescent="0.25">
      <c r="A3805" s="1"/>
      <c r="B3805" s="129" t="s">
        <v>26</v>
      </c>
      <c r="C3805" s="130"/>
      <c r="D3805" s="130"/>
      <c r="E3805" s="131"/>
      <c r="F3805" s="132" t="s">
        <v>26</v>
      </c>
      <c r="G3805" s="80" t="s">
        <v>26</v>
      </c>
      <c r="H3805" s="80" t="s">
        <v>26</v>
      </c>
      <c r="I3805" s="81" t="s">
        <v>26</v>
      </c>
      <c r="J3805" s="64"/>
      <c r="K3805" s="87" t="s">
        <v>26</v>
      </c>
      <c r="L3805" s="82" t="s">
        <v>26</v>
      </c>
      <c r="M3805" s="83" t="s">
        <v>26</v>
      </c>
      <c r="N3805" s="84" t="s">
        <v>26</v>
      </c>
      <c r="O3805" s="85" t="s">
        <v>26</v>
      </c>
      <c r="P3805" s="7">
        <f t="shared" si="576"/>
        <v>3871</v>
      </c>
      <c r="Q3805" s="8"/>
    </row>
    <row r="3806" spans="1:17" s="9" customFormat="1" x14ac:dyDescent="0.25">
      <c r="A3806" s="1"/>
      <c r="B3806" s="129" t="s">
        <v>26</v>
      </c>
      <c r="C3806" s="130"/>
      <c r="D3806" s="130"/>
      <c r="E3806" s="131"/>
      <c r="F3806" s="132" t="s">
        <v>26</v>
      </c>
      <c r="G3806" s="80" t="s">
        <v>26</v>
      </c>
      <c r="H3806" s="80" t="s">
        <v>26</v>
      </c>
      <c r="I3806" s="81" t="s">
        <v>26</v>
      </c>
      <c r="J3806" s="64"/>
      <c r="K3806" s="87" t="s">
        <v>26</v>
      </c>
      <c r="L3806" s="82" t="s">
        <v>26</v>
      </c>
      <c r="M3806" s="83" t="s">
        <v>26</v>
      </c>
      <c r="N3806" s="84" t="s">
        <v>26</v>
      </c>
      <c r="O3806" s="85" t="s">
        <v>26</v>
      </c>
      <c r="P3806" s="7">
        <f t="shared" si="576"/>
        <v>3872</v>
      </c>
      <c r="Q3806" s="8"/>
    </row>
    <row r="3807" spans="1:17" s="9" customFormat="1" x14ac:dyDescent="0.25">
      <c r="A3807" s="1"/>
      <c r="B3807" s="129" t="s">
        <v>26</v>
      </c>
      <c r="C3807" s="130"/>
      <c r="D3807" s="130"/>
      <c r="E3807" s="131"/>
      <c r="F3807" s="132" t="s">
        <v>26</v>
      </c>
      <c r="G3807" s="80" t="s">
        <v>26</v>
      </c>
      <c r="H3807" s="80" t="s">
        <v>26</v>
      </c>
      <c r="I3807" s="81" t="s">
        <v>26</v>
      </c>
      <c r="J3807" s="64"/>
      <c r="K3807" s="87" t="s">
        <v>26</v>
      </c>
      <c r="L3807" s="82" t="s">
        <v>26</v>
      </c>
      <c r="M3807" s="83" t="s">
        <v>26</v>
      </c>
      <c r="N3807" s="84" t="s">
        <v>26</v>
      </c>
      <c r="O3807" s="85" t="s">
        <v>26</v>
      </c>
      <c r="P3807" s="7">
        <f t="shared" si="576"/>
        <v>3873</v>
      </c>
      <c r="Q3807" s="8"/>
    </row>
    <row r="3808" spans="1:17" s="9" customFormat="1" x14ac:dyDescent="0.25">
      <c r="A3808" s="1"/>
      <c r="B3808" s="129" t="s">
        <v>26</v>
      </c>
      <c r="C3808" s="130"/>
      <c r="D3808" s="130"/>
      <c r="E3808" s="131"/>
      <c r="F3808" s="132" t="s">
        <v>26</v>
      </c>
      <c r="G3808" s="80" t="s">
        <v>26</v>
      </c>
      <c r="H3808" s="80" t="s">
        <v>26</v>
      </c>
      <c r="I3808" s="81" t="s">
        <v>26</v>
      </c>
      <c r="J3808" s="64"/>
      <c r="K3808" s="87" t="s">
        <v>26</v>
      </c>
      <c r="L3808" s="82" t="s">
        <v>26</v>
      </c>
      <c r="M3808" s="83" t="s">
        <v>26</v>
      </c>
      <c r="N3808" s="84" t="s">
        <v>26</v>
      </c>
      <c r="O3808" s="85" t="s">
        <v>26</v>
      </c>
      <c r="P3808" s="7">
        <f t="shared" si="576"/>
        <v>3874</v>
      </c>
      <c r="Q3808" s="8"/>
    </row>
    <row r="3809" spans="1:17" s="9" customFormat="1" x14ac:dyDescent="0.25">
      <c r="A3809" s="1"/>
      <c r="B3809" s="129" t="s">
        <v>26</v>
      </c>
      <c r="C3809" s="130"/>
      <c r="D3809" s="130"/>
      <c r="E3809" s="131"/>
      <c r="F3809" s="132" t="s">
        <v>26</v>
      </c>
      <c r="G3809" s="80" t="s">
        <v>26</v>
      </c>
      <c r="H3809" s="80" t="s">
        <v>26</v>
      </c>
      <c r="I3809" s="81" t="s">
        <v>26</v>
      </c>
      <c r="J3809" s="64"/>
      <c r="K3809" s="87" t="s">
        <v>26</v>
      </c>
      <c r="L3809" s="82" t="s">
        <v>26</v>
      </c>
      <c r="M3809" s="83" t="s">
        <v>26</v>
      </c>
      <c r="N3809" s="84" t="s">
        <v>26</v>
      </c>
      <c r="O3809" s="85" t="s">
        <v>26</v>
      </c>
      <c r="P3809" s="7">
        <f t="shared" si="576"/>
        <v>3875</v>
      </c>
      <c r="Q3809" s="8"/>
    </row>
    <row r="3810" spans="1:17" s="9" customFormat="1" x14ac:dyDescent="0.25">
      <c r="A3810" s="1"/>
      <c r="B3810" s="129" t="s">
        <v>26</v>
      </c>
      <c r="C3810" s="130"/>
      <c r="D3810" s="130"/>
      <c r="E3810" s="131"/>
      <c r="F3810" s="132" t="s">
        <v>26</v>
      </c>
      <c r="G3810" s="80" t="s">
        <v>26</v>
      </c>
      <c r="H3810" s="80" t="s">
        <v>26</v>
      </c>
      <c r="I3810" s="81" t="s">
        <v>26</v>
      </c>
      <c r="J3810" s="64"/>
      <c r="K3810" s="87" t="s">
        <v>26</v>
      </c>
      <c r="L3810" s="82" t="s">
        <v>26</v>
      </c>
      <c r="M3810" s="83" t="s">
        <v>26</v>
      </c>
      <c r="N3810" s="84" t="s">
        <v>26</v>
      </c>
      <c r="O3810" s="85" t="s">
        <v>26</v>
      </c>
      <c r="P3810" s="7">
        <f t="shared" si="576"/>
        <v>3876</v>
      </c>
      <c r="Q3810" s="8"/>
    </row>
    <row r="3811" spans="1:17" s="9" customFormat="1" ht="15.75" thickBot="1" x14ac:dyDescent="0.3">
      <c r="A3811" s="1"/>
      <c r="B3811" s="122" t="s">
        <v>26</v>
      </c>
      <c r="C3811" s="123"/>
      <c r="D3811" s="123"/>
      <c r="E3811" s="124"/>
      <c r="F3811" s="133" t="s">
        <v>26</v>
      </c>
      <c r="G3811" s="94" t="s">
        <v>26</v>
      </c>
      <c r="H3811" s="94" t="s">
        <v>26</v>
      </c>
      <c r="I3811" s="95" t="s">
        <v>26</v>
      </c>
      <c r="J3811" s="64"/>
      <c r="K3811" s="96" t="s">
        <v>26</v>
      </c>
      <c r="L3811" s="97" t="s">
        <v>26</v>
      </c>
      <c r="M3811" s="98" t="s">
        <v>26</v>
      </c>
      <c r="N3811" s="99" t="s">
        <v>26</v>
      </c>
      <c r="O3811" s="100" t="s">
        <v>26</v>
      </c>
      <c r="P3811" s="7">
        <f t="shared" si="576"/>
        <v>3877</v>
      </c>
      <c r="Q3811" s="8"/>
    </row>
    <row r="3812" spans="1:17" s="9" customFormat="1" ht="16.5" thickTop="1" thickBot="1" x14ac:dyDescent="0.3">
      <c r="A3812" s="1"/>
      <c r="B3812" s="101"/>
      <c r="C3812" s="101"/>
      <c r="D3812" s="101"/>
      <c r="E3812" s="101"/>
      <c r="F3812" s="101"/>
      <c r="G3812" s="101"/>
      <c r="H3812" s="128" t="s">
        <v>50</v>
      </c>
      <c r="I3812" s="103">
        <f>SUM(I3786:I3811)</f>
        <v>48.152000000000001</v>
      </c>
      <c r="J3812" s="104"/>
      <c r="K3812" s="105">
        <f>SUM(K3786:K3811)</f>
        <v>0.42479962589508202</v>
      </c>
      <c r="L3812" s="106"/>
      <c r="M3812" s="107"/>
      <c r="N3812" s="108"/>
      <c r="O3812" s="105">
        <f>SUM(O3786:O3811)</f>
        <v>0</v>
      </c>
      <c r="P3812" s="7">
        <f t="shared" si="576"/>
        <v>3878</v>
      </c>
      <c r="Q3812" s="8"/>
    </row>
    <row r="3813" spans="1:17" s="9" customFormat="1" ht="16.5" customHeight="1" thickTop="1" thickBot="1" x14ac:dyDescent="0.3">
      <c r="A3813" s="1"/>
      <c r="B3813" s="58" t="s">
        <v>51</v>
      </c>
      <c r="C3813" s="109"/>
      <c r="D3813" s="109"/>
      <c r="E3813" s="109"/>
      <c r="F3813" s="109"/>
      <c r="G3813" s="109"/>
      <c r="H3813" s="110"/>
      <c r="I3813" s="111"/>
      <c r="J3813" s="60"/>
      <c r="K3813" s="134" t="s">
        <v>14</v>
      </c>
      <c r="L3813" s="61" t="s">
        <v>15</v>
      </c>
      <c r="M3813" s="61" t="s">
        <v>16</v>
      </c>
      <c r="N3813" s="61" t="s">
        <v>17</v>
      </c>
      <c r="O3813" s="61" t="s">
        <v>18</v>
      </c>
      <c r="P3813" s="7">
        <f t="shared" si="576"/>
        <v>3879</v>
      </c>
      <c r="Q3813" s="8"/>
    </row>
    <row r="3814" spans="1:17" s="9" customFormat="1" ht="22.5" customHeight="1" thickTop="1" thickBot="1" x14ac:dyDescent="0.3">
      <c r="A3814" s="1"/>
      <c r="B3814" s="112" t="s">
        <v>52</v>
      </c>
      <c r="C3814" s="113"/>
      <c r="D3814" s="113"/>
      <c r="E3814" s="114"/>
      <c r="F3814" s="115" t="s">
        <v>42</v>
      </c>
      <c r="G3814" s="63" t="s">
        <v>20</v>
      </c>
      <c r="H3814" s="63" t="s">
        <v>34</v>
      </c>
      <c r="I3814" s="63" t="s">
        <v>34</v>
      </c>
      <c r="J3814" s="28"/>
      <c r="K3814" s="135"/>
      <c r="L3814" s="61"/>
      <c r="M3814" s="61"/>
      <c r="N3814" s="61"/>
      <c r="O3814" s="61"/>
      <c r="P3814" s="7">
        <f t="shared" si="576"/>
        <v>3880</v>
      </c>
      <c r="Q3814" s="8"/>
    </row>
    <row r="3815" spans="1:17" s="9" customFormat="1" ht="15.75" thickTop="1" x14ac:dyDescent="0.25">
      <c r="A3815" s="1"/>
      <c r="B3815" s="136"/>
      <c r="C3815" s="137"/>
      <c r="D3815" s="137"/>
      <c r="E3815" s="138"/>
      <c r="F3815" s="139"/>
      <c r="G3815" s="69"/>
      <c r="H3815" s="69"/>
      <c r="I3815" s="81"/>
      <c r="J3815" s="64"/>
      <c r="K3815" s="70"/>
      <c r="L3815" s="117"/>
      <c r="M3815" s="118"/>
      <c r="N3815" s="119"/>
      <c r="O3815" s="120"/>
      <c r="P3815" s="7">
        <f t="shared" si="576"/>
        <v>3881</v>
      </c>
      <c r="Q3815" s="8">
        <f t="shared" ref="Q3815" si="577">+Q3786</f>
        <v>3819</v>
      </c>
    </row>
    <row r="3816" spans="1:17" s="9" customFormat="1" ht="15.75" thickBot="1" x14ac:dyDescent="0.3">
      <c r="A3816" s="1"/>
      <c r="B3816" s="140" t="s">
        <v>26</v>
      </c>
      <c r="C3816" s="141"/>
      <c r="D3816" s="141"/>
      <c r="E3816" s="142"/>
      <c r="F3816" s="143">
        <v>0</v>
      </c>
      <c r="G3816" s="144" t="s">
        <v>26</v>
      </c>
      <c r="H3816" s="143">
        <v>0</v>
      </c>
      <c r="I3816" s="143">
        <v>0</v>
      </c>
      <c r="J3816" s="64"/>
      <c r="K3816" s="145" t="s">
        <v>26</v>
      </c>
      <c r="L3816" s="146" t="s">
        <v>26</v>
      </c>
      <c r="M3816" s="147" t="s">
        <v>26</v>
      </c>
      <c r="N3816" s="143">
        <v>0</v>
      </c>
      <c r="O3816" s="143">
        <v>0</v>
      </c>
      <c r="P3816" s="7">
        <f t="shared" si="576"/>
        <v>3882</v>
      </c>
      <c r="Q3816" s="8"/>
    </row>
    <row r="3817" spans="1:17" s="9" customFormat="1" ht="16.5" thickTop="1" thickBot="1" x14ac:dyDescent="0.3">
      <c r="A3817" s="1"/>
      <c r="B3817" s="101"/>
      <c r="C3817" s="101"/>
      <c r="D3817" s="101"/>
      <c r="E3817" s="101"/>
      <c r="F3817" s="101"/>
      <c r="G3817" s="101"/>
      <c r="H3817" s="128" t="s">
        <v>53</v>
      </c>
      <c r="I3817" s="103">
        <f>SUM(I3815:I3816)</f>
        <v>0</v>
      </c>
      <c r="J3817" s="28"/>
      <c r="K3817" s="148">
        <f>SUM(K3815:K3816)</f>
        <v>0</v>
      </c>
      <c r="L3817" s="149"/>
      <c r="M3817" s="150"/>
      <c r="N3817" s="151"/>
      <c r="O3817" s="148">
        <f>SUM(O3815:O3816)</f>
        <v>0</v>
      </c>
      <c r="P3817" s="7">
        <f t="shared" si="576"/>
        <v>3883</v>
      </c>
      <c r="Q3817" s="8"/>
    </row>
    <row r="3818" spans="1:17" s="9" customFormat="1" ht="16.5" thickTop="1" thickBot="1" x14ac:dyDescent="0.3">
      <c r="A3818" s="1"/>
      <c r="B3818" s="28"/>
      <c r="C3818" s="28"/>
      <c r="D3818" s="28"/>
      <c r="E3818" s="152"/>
      <c r="F3818" s="152"/>
      <c r="G3818" s="152"/>
      <c r="H3818" s="153"/>
      <c r="I3818" s="154"/>
      <c r="J3818" s="28"/>
      <c r="K3818" s="155"/>
      <c r="L3818" s="156"/>
      <c r="M3818" s="156"/>
      <c r="N3818" s="156"/>
      <c r="O3818" s="157"/>
      <c r="P3818" s="7">
        <f t="shared" si="576"/>
        <v>3884</v>
      </c>
      <c r="Q3818" s="8"/>
    </row>
    <row r="3819" spans="1:17" s="9" customFormat="1" ht="16.5" customHeight="1" thickTop="1" thickBot="1" x14ac:dyDescent="0.3">
      <c r="A3819" s="1"/>
      <c r="B3819" s="28"/>
      <c r="C3819" s="28"/>
      <c r="D3819" s="158"/>
      <c r="E3819" s="159" t="s">
        <v>54</v>
      </c>
      <c r="F3819" s="159"/>
      <c r="G3819" s="159"/>
      <c r="H3819" s="159"/>
      <c r="I3819" s="160">
        <f>I3767+I3783+I3812+I3817</f>
        <v>113.35226555000001</v>
      </c>
      <c r="J3819" s="28"/>
      <c r="K3819" s="161"/>
      <c r="L3819" s="162"/>
      <c r="M3819" s="162"/>
      <c r="N3819" s="162"/>
      <c r="O3819" s="163"/>
      <c r="P3819" s="7">
        <f t="shared" si="576"/>
        <v>3885</v>
      </c>
      <c r="Q3819" s="8"/>
    </row>
    <row r="3820" spans="1:17" s="9" customFormat="1" ht="16.5" thickTop="1" thickBot="1" x14ac:dyDescent="0.3">
      <c r="A3820" s="1"/>
      <c r="B3820" s="28"/>
      <c r="C3820" s="28"/>
      <c r="D3820" s="158"/>
      <c r="E3820" s="164" t="s">
        <v>55</v>
      </c>
      <c r="F3820" s="164"/>
      <c r="G3820" s="164"/>
      <c r="H3820" s="165">
        <v>0.2</v>
      </c>
      <c r="I3820" s="166">
        <f>I3819*H3820</f>
        <v>22.670453110000004</v>
      </c>
      <c r="J3820" s="28"/>
      <c r="K3820" s="167"/>
      <c r="L3820" s="168"/>
      <c r="M3820" s="168"/>
      <c r="N3820" s="168"/>
      <c r="O3820" s="169"/>
      <c r="P3820" s="7">
        <f t="shared" si="576"/>
        <v>3886</v>
      </c>
      <c r="Q3820" s="8"/>
    </row>
    <row r="3821" spans="1:17" s="9" customFormat="1" ht="16.5" thickTop="1" thickBot="1" x14ac:dyDescent="0.3">
      <c r="A3821" s="1"/>
      <c r="B3821" s="28"/>
      <c r="C3821" s="28"/>
      <c r="D3821" s="158"/>
      <c r="E3821" s="170" t="s">
        <v>56</v>
      </c>
      <c r="F3821" s="170"/>
      <c r="G3821" s="170"/>
      <c r="H3821" s="171">
        <v>0</v>
      </c>
      <c r="I3821" s="166">
        <v>0</v>
      </c>
      <c r="J3821" s="28"/>
      <c r="K3821" s="172">
        <f>+K3767+K3783+K3812+K3817</f>
        <v>0.99999999999999989</v>
      </c>
      <c r="L3821" s="173"/>
      <c r="M3821" s="174"/>
      <c r="N3821" s="175"/>
      <c r="O3821" s="172">
        <f>+O3767+O3783+O3812+O3817</f>
        <v>0</v>
      </c>
      <c r="P3821" s="7">
        <f t="shared" si="576"/>
        <v>3887</v>
      </c>
      <c r="Q3821" s="8"/>
    </row>
    <row r="3822" spans="1:17" s="9" customFormat="1" ht="16.5" thickTop="1" thickBot="1" x14ac:dyDescent="0.3">
      <c r="A3822" s="1"/>
      <c r="B3822" s="28" t="s">
        <v>27</v>
      </c>
      <c r="C3822" s="28"/>
      <c r="D3822" s="158"/>
      <c r="E3822" s="170" t="s">
        <v>57</v>
      </c>
      <c r="F3822" s="170"/>
      <c r="G3822" s="170"/>
      <c r="H3822" s="170"/>
      <c r="I3822" s="166">
        <f>+I3819+I3820</f>
        <v>136.02271866000001</v>
      </c>
      <c r="J3822" s="28"/>
      <c r="K3822" s="176" t="s">
        <v>58</v>
      </c>
      <c r="L3822" s="177"/>
      <c r="M3822" s="178"/>
      <c r="N3822" s="179"/>
      <c r="O3822" s="176" t="s">
        <v>59</v>
      </c>
      <c r="P3822" s="7">
        <f t="shared" si="576"/>
        <v>3888</v>
      </c>
      <c r="Q3822" s="8"/>
    </row>
    <row r="3823" spans="1:17" s="9" customFormat="1" ht="16.5" thickTop="1" thickBot="1" x14ac:dyDescent="0.3">
      <c r="A3823" s="1"/>
      <c r="B3823" s="28" t="s">
        <v>27</v>
      </c>
      <c r="C3823" s="28"/>
      <c r="D3823" s="158"/>
      <c r="E3823" s="180" t="s">
        <v>60</v>
      </c>
      <c r="F3823" s="181"/>
      <c r="G3823" s="181"/>
      <c r="H3823" s="182"/>
      <c r="I3823" s="183">
        <f>ROUND(I3822,2)</f>
        <v>136.02000000000001</v>
      </c>
      <c r="J3823" s="152"/>
      <c r="K3823" s="184"/>
      <c r="L3823" s="185"/>
      <c r="M3823" s="184"/>
      <c r="N3823" s="185"/>
      <c r="O3823" s="185"/>
      <c r="P3823" s="7">
        <f t="shared" si="576"/>
        <v>3889</v>
      </c>
      <c r="Q3823" s="8"/>
    </row>
    <row r="3824" spans="1:17" s="9" customFormat="1" ht="15.75" thickTop="1" x14ac:dyDescent="0.25">
      <c r="A3824" s="1"/>
      <c r="B3824" s="5"/>
      <c r="C3824" s="5"/>
      <c r="D3824" s="28"/>
      <c r="E3824" s="101"/>
      <c r="F3824" s="101"/>
      <c r="G3824" s="101"/>
      <c r="H3824" s="186"/>
      <c r="I3824" s="101"/>
      <c r="J3824" s="28"/>
      <c r="K3824" s="14"/>
      <c r="L3824" s="15"/>
      <c r="M3824" s="14"/>
      <c r="N3824" s="15"/>
      <c r="O3824" s="15"/>
      <c r="P3824" s="7">
        <f t="shared" si="576"/>
        <v>3890</v>
      </c>
      <c r="Q3824" s="8"/>
    </row>
    <row r="3825" spans="1:17" s="9" customFormat="1" x14ac:dyDescent="0.25">
      <c r="A3825" s="1"/>
      <c r="B3825" s="5"/>
      <c r="C3825" s="5"/>
      <c r="D3825" s="28"/>
      <c r="E3825" s="101"/>
      <c r="F3825" s="101"/>
      <c r="G3825" s="101"/>
      <c r="H3825" s="186"/>
      <c r="I3825" s="101"/>
      <c r="J3825" s="28"/>
      <c r="K3825" s="14"/>
      <c r="L3825" s="15"/>
      <c r="M3825" s="14"/>
      <c r="N3825" s="15"/>
      <c r="O3825" s="15"/>
      <c r="P3825" s="7">
        <f t="shared" si="576"/>
        <v>3891</v>
      </c>
      <c r="Q3825" s="8"/>
    </row>
    <row r="3826" spans="1:17" s="9" customFormat="1" ht="15.75" thickBot="1" x14ac:dyDescent="0.3">
      <c r="A3826" s="1"/>
      <c r="B3826" s="2"/>
      <c r="C3826" s="2"/>
      <c r="D3826" s="2"/>
      <c r="E3826" s="2"/>
      <c r="F3826" s="2"/>
      <c r="G3826" s="2"/>
      <c r="H3826" s="3"/>
      <c r="I3826" s="4"/>
      <c r="J3826" s="5"/>
      <c r="K3826" s="6"/>
      <c r="L3826" s="6"/>
      <c r="M3826" s="6"/>
      <c r="N3826" s="6"/>
      <c r="O3826" s="6"/>
      <c r="P3826" s="7"/>
      <c r="Q3826" s="8"/>
    </row>
    <row r="3827" spans="1:17" s="9" customFormat="1" ht="16.5" thickTop="1" thickBot="1" x14ac:dyDescent="0.3">
      <c r="A3827" s="1"/>
      <c r="B3827" s="10" t="s">
        <v>0</v>
      </c>
      <c r="C3827" s="11" t="str">
        <f>'[1]PRESUPUESTO REFERENCIAL'!$B$6</f>
        <v>CONSTRUCCIÓN DEL MALECÓN EN LA PARROQUIA URBANA SATÉLITE LA AURORA</v>
      </c>
      <c r="D3827" s="12"/>
      <c r="E3827" s="12"/>
      <c r="F3827" s="12"/>
      <c r="G3827" s="12"/>
      <c r="H3827" s="12"/>
      <c r="I3827" s="13"/>
      <c r="J3827" s="5"/>
      <c r="K3827" s="14"/>
      <c r="L3827" s="14"/>
      <c r="M3827" s="14"/>
      <c r="N3827" s="14"/>
      <c r="O3827" s="15"/>
      <c r="P3827" s="7"/>
      <c r="Q3827" s="8"/>
    </row>
    <row r="3828" spans="1:17" s="9" customFormat="1" ht="15.75" thickTop="1" x14ac:dyDescent="0.25">
      <c r="A3828" s="1"/>
      <c r="B3828" s="16" t="s">
        <v>1</v>
      </c>
      <c r="C3828" s="17"/>
      <c r="D3828" s="17"/>
      <c r="E3828" s="17"/>
      <c r="F3828" s="17"/>
      <c r="G3828" s="17"/>
      <c r="H3828" s="17"/>
      <c r="I3828" s="18"/>
      <c r="J3828" s="5"/>
      <c r="K3828" s="14"/>
      <c r="L3828" s="14"/>
      <c r="M3828" s="14"/>
      <c r="N3828" s="14"/>
      <c r="O3828" s="15"/>
      <c r="P3828" s="7"/>
      <c r="Q3828" s="8"/>
    </row>
    <row r="3829" spans="1:17" s="9" customFormat="1" x14ac:dyDescent="0.25">
      <c r="A3829" s="1"/>
      <c r="B3829" s="5"/>
      <c r="C3829" s="5"/>
      <c r="D3829" s="5"/>
      <c r="E3829" s="5"/>
      <c r="F3829" s="5"/>
      <c r="G3829" s="19"/>
      <c r="H3829" s="19"/>
      <c r="I3829" s="19"/>
      <c r="J3829" s="5"/>
      <c r="K3829" s="14"/>
      <c r="L3829" s="14"/>
      <c r="M3829" s="14"/>
      <c r="N3829" s="14"/>
      <c r="O3829" s="15"/>
      <c r="P3829" s="7"/>
      <c r="Q3829" s="8"/>
    </row>
    <row r="3830" spans="1:17" s="9" customFormat="1" x14ac:dyDescent="0.25">
      <c r="A3830" s="1"/>
      <c r="B3830" s="5"/>
      <c r="C3830" s="20" t="s">
        <v>2</v>
      </c>
      <c r="D3830" s="21" t="s">
        <v>3</v>
      </c>
      <c r="E3830" s="22"/>
      <c r="F3830" s="22"/>
      <c r="G3830" s="19"/>
      <c r="H3830" s="19"/>
      <c r="I3830" s="19"/>
      <c r="J3830" s="5"/>
      <c r="K3830" s="14"/>
      <c r="L3830" s="14"/>
      <c r="M3830" s="14"/>
      <c r="N3830" s="14"/>
      <c r="O3830" s="15"/>
      <c r="P3830" s="7"/>
      <c r="Q3830" s="8"/>
    </row>
    <row r="3831" spans="1:17" s="9" customFormat="1" x14ac:dyDescent="0.25">
      <c r="A3831" s="1"/>
      <c r="B3831" s="5"/>
      <c r="C3831" s="20" t="s">
        <v>4</v>
      </c>
      <c r="D3831" s="21" t="s">
        <v>5</v>
      </c>
      <c r="E3831" s="5"/>
      <c r="F3831" s="5"/>
      <c r="G3831" s="19"/>
      <c r="H3831" s="19"/>
      <c r="I3831" s="19"/>
      <c r="J3831" s="5"/>
      <c r="K3831" s="14"/>
      <c r="L3831" s="14"/>
      <c r="M3831" s="14"/>
      <c r="N3831" s="14"/>
      <c r="O3831" s="15"/>
      <c r="P3831" s="7"/>
      <c r="Q3831" s="8"/>
    </row>
    <row r="3832" spans="1:17" s="9" customFormat="1" x14ac:dyDescent="0.25">
      <c r="A3832" s="1"/>
      <c r="B3832" s="23"/>
      <c r="C3832" s="2"/>
      <c r="D3832" s="24"/>
      <c r="E3832" s="2"/>
      <c r="F3832" s="2"/>
      <c r="G3832" s="19"/>
      <c r="H3832" s="19"/>
      <c r="I3832" s="19"/>
      <c r="J3832" s="5"/>
      <c r="K3832" s="14"/>
      <c r="L3832" s="14"/>
      <c r="M3832" s="14"/>
      <c r="N3832" s="14"/>
      <c r="O3832" s="15"/>
      <c r="P3832" s="7"/>
      <c r="Q3832" s="8"/>
    </row>
    <row r="3833" spans="1:17" s="9" customFormat="1" ht="15.75" thickBot="1" x14ac:dyDescent="0.3">
      <c r="A3833" s="1"/>
      <c r="B3833" s="25" t="s">
        <v>6</v>
      </c>
      <c r="C3833" s="26"/>
      <c r="D3833" s="26"/>
      <c r="E3833" s="26"/>
      <c r="F3833" s="26"/>
      <c r="G3833" s="26"/>
      <c r="H3833" s="26"/>
      <c r="I3833" s="27"/>
      <c r="J3833" s="28"/>
      <c r="K3833" s="29"/>
      <c r="L3833" s="30"/>
      <c r="M3833" s="30"/>
      <c r="N3833" s="30"/>
      <c r="O3833" s="31"/>
      <c r="P3833" s="7"/>
      <c r="Q3833" s="8"/>
    </row>
    <row r="3834" spans="1:17" s="9" customFormat="1" ht="15.75" customHeight="1" thickTop="1" x14ac:dyDescent="0.25">
      <c r="A3834" s="1"/>
      <c r="B3834" s="32"/>
      <c r="C3834" s="33"/>
      <c r="D3834" s="34"/>
      <c r="E3834" s="34"/>
      <c r="F3834" s="34"/>
      <c r="G3834" s="34"/>
      <c r="H3834" s="35"/>
      <c r="I3834" s="36" t="s">
        <v>7</v>
      </c>
      <c r="J3834" s="37"/>
      <c r="K3834" s="38" t="s">
        <v>8</v>
      </c>
      <c r="L3834" s="39"/>
      <c r="M3834" s="39"/>
      <c r="N3834" s="39"/>
      <c r="O3834" s="40"/>
      <c r="P3834" s="7"/>
      <c r="Q3834" s="8"/>
    </row>
    <row r="3835" spans="1:17" s="9" customFormat="1" x14ac:dyDescent="0.25">
      <c r="A3835" s="1"/>
      <c r="B3835" s="41" t="s">
        <v>9</v>
      </c>
      <c r="C3835" s="42">
        <f>+'[1]PRESUPUESTO REFERENCIAL'!B1170</f>
        <v>1046</v>
      </c>
      <c r="D3835" s="43"/>
      <c r="E3835" s="41" t="s">
        <v>10</v>
      </c>
      <c r="F3835" s="44" t="str">
        <f>+'[1]PRESUPUESTO REFERENCIAL'!D1170</f>
        <v>u</v>
      </c>
      <c r="G3835" s="45"/>
      <c r="H3835" s="46" t="s">
        <v>11</v>
      </c>
      <c r="I3835" s="47">
        <v>0.503</v>
      </c>
      <c r="J3835" s="37"/>
      <c r="K3835" s="48"/>
      <c r="L3835" s="49"/>
      <c r="M3835" s="49"/>
      <c r="N3835" s="49"/>
      <c r="O3835" s="50"/>
      <c r="P3835" s="7"/>
      <c r="Q3835" s="8"/>
    </row>
    <row r="3836" spans="1:17" s="9" customFormat="1" ht="15.75" thickBot="1" x14ac:dyDescent="0.3">
      <c r="A3836" s="1"/>
      <c r="B3836" s="51" t="s">
        <v>12</v>
      </c>
      <c r="C3836" s="52" t="str">
        <f>+'[1]PRESUPUESTO REFERENCIAL'!C1170</f>
        <v>TANQUETAS PROTECTOR VIAL DE POLIETILENO</v>
      </c>
      <c r="D3836" s="53"/>
      <c r="E3836" s="53"/>
      <c r="F3836" s="53"/>
      <c r="G3836" s="53"/>
      <c r="H3836" s="53"/>
      <c r="I3836" s="54"/>
      <c r="J3836" s="28"/>
      <c r="K3836" s="55"/>
      <c r="L3836" s="56"/>
      <c r="M3836" s="56"/>
      <c r="N3836" s="56"/>
      <c r="O3836" s="57"/>
      <c r="P3836" s="7"/>
      <c r="Q3836" s="8"/>
    </row>
    <row r="3837" spans="1:17" s="9" customFormat="1" ht="16.5" customHeight="1" thickTop="1" thickBot="1" x14ac:dyDescent="0.3">
      <c r="A3837" s="1"/>
      <c r="B3837" s="58" t="s">
        <v>13</v>
      </c>
      <c r="C3837" s="59"/>
      <c r="D3837" s="59"/>
      <c r="E3837" s="59"/>
      <c r="F3837" s="59"/>
      <c r="G3837" s="59"/>
      <c r="H3837" s="59"/>
      <c r="I3837" s="59"/>
      <c r="J3837" s="60"/>
      <c r="K3837" s="61" t="s">
        <v>14</v>
      </c>
      <c r="L3837" s="61" t="s">
        <v>15</v>
      </c>
      <c r="M3837" s="61" t="s">
        <v>16</v>
      </c>
      <c r="N3837" s="61" t="s">
        <v>17</v>
      </c>
      <c r="O3837" s="61" t="s">
        <v>18</v>
      </c>
      <c r="P3837" s="7"/>
      <c r="Q3837" s="8"/>
    </row>
    <row r="3838" spans="1:17" s="9" customFormat="1" ht="22.5" thickTop="1" thickBot="1" x14ac:dyDescent="0.3">
      <c r="A3838" s="1"/>
      <c r="B3838" s="62" t="s">
        <v>19</v>
      </c>
      <c r="C3838" s="62"/>
      <c r="D3838" s="62"/>
      <c r="E3838" s="63" t="s">
        <v>20</v>
      </c>
      <c r="F3838" s="63" t="s">
        <v>21</v>
      </c>
      <c r="G3838" s="63" t="s">
        <v>22</v>
      </c>
      <c r="H3838" s="63" t="s">
        <v>23</v>
      </c>
      <c r="I3838" s="63" t="s">
        <v>24</v>
      </c>
      <c r="J3838" s="64"/>
      <c r="K3838" s="61"/>
      <c r="L3838" s="61"/>
      <c r="M3838" s="61"/>
      <c r="N3838" s="61"/>
      <c r="O3838" s="61"/>
      <c r="P3838" s="7">
        <f t="shared" ref="P3838" si="578">ROW(A3839)+65</f>
        <v>3904</v>
      </c>
      <c r="Q3838" s="8"/>
    </row>
    <row r="3839" spans="1:17" s="9" customFormat="1" ht="16.5" customHeight="1" thickTop="1" thickBot="1" x14ac:dyDescent="0.3">
      <c r="A3839" s="1" t="s">
        <v>25</v>
      </c>
      <c r="B3839" s="65" t="str">
        <f>INDEX([1]EQUIPOS!$A$3:$I$326,MATCH('APUS2 (1001 - 1053)'!A3839,[1]EQUIPOS!$A$3:$A$326,0),2)</f>
        <v>HERRAMIENTA MENOR (5% MO)</v>
      </c>
      <c r="C3839" s="66"/>
      <c r="D3839" s="67"/>
      <c r="E3839" s="68" t="s">
        <v>26</v>
      </c>
      <c r="F3839" s="68">
        <v>0.05</v>
      </c>
      <c r="G3839" s="68" t="s">
        <v>27</v>
      </c>
      <c r="H3839" s="68" t="s">
        <v>26</v>
      </c>
      <c r="I3839" s="69">
        <f>I3868*5%</f>
        <v>0.10638450000000002</v>
      </c>
      <c r="J3839" s="64"/>
      <c r="K3839" s="70">
        <f>((I3839*100%)/$I$3904)</f>
        <v>8.0028014186836677E-4</v>
      </c>
      <c r="L3839" s="71">
        <f>INDEX([1]EQUIPOS!$A$3:$I$326,MATCH('APUS2 (1001 - 1053)'!A3839,[1]EQUIPOS!$A$3:$A$326,0),6)</f>
        <v>4292100117</v>
      </c>
      <c r="M3839" s="72" t="str">
        <f>INDEX([1]EQUIPOS!$A$3:$I$326,MATCH('APUS2 (1001 - 1053)'!A3839,[1]EQUIPOS!$A$3:$A$326,0),7)</f>
        <v>NP</v>
      </c>
      <c r="N3839" s="73">
        <f>INDEX([1]EQUIPOS!$A$3:$I$326,MATCH('APUS2 (1001 - 1053)'!A3839,[1]EQUIPOS!$A$3:$A$326,0),8)</f>
        <v>0</v>
      </c>
      <c r="O3839" s="74">
        <f>INDEX([1]EQUIPOS!$A$3:$I$326,MATCH('APUS2 (1001 - 1053)'!A3839,[1]EQUIPOS!$A$3:$A$326,0),9)</f>
        <v>0</v>
      </c>
      <c r="P3839" s="7">
        <f t="shared" ref="P3839:P3840" si="579">+P3838+1</f>
        <v>3905</v>
      </c>
      <c r="Q3839" s="8">
        <f t="shared" ref="Q3839" si="580">IF($A3839=0," ",$P3838)</f>
        <v>3904</v>
      </c>
    </row>
    <row r="3840" spans="1:17" s="9" customFormat="1" ht="16.5" thickTop="1" thickBot="1" x14ac:dyDescent="0.3">
      <c r="A3840" s="1"/>
      <c r="B3840" s="75"/>
      <c r="C3840" s="76"/>
      <c r="D3840" s="77"/>
      <c r="E3840" s="78"/>
      <c r="F3840" s="79"/>
      <c r="G3840" s="79"/>
      <c r="H3840" s="80"/>
      <c r="I3840" s="81"/>
      <c r="J3840" s="64"/>
      <c r="K3840" s="70"/>
      <c r="L3840" s="82"/>
      <c r="M3840" s="83"/>
      <c r="N3840" s="84"/>
      <c r="O3840" s="85"/>
      <c r="P3840" s="7">
        <f t="shared" si="579"/>
        <v>3906</v>
      </c>
      <c r="Q3840" s="8">
        <f t="shared" ref="Q3840" si="581">+$Q3839</f>
        <v>3904</v>
      </c>
    </row>
    <row r="3841" spans="1:17" s="9" customFormat="1" ht="16.5" thickTop="1" thickBot="1" x14ac:dyDescent="0.3">
      <c r="A3841" s="1"/>
      <c r="B3841" s="75"/>
      <c r="C3841" s="76"/>
      <c r="D3841" s="77"/>
      <c r="E3841" s="78"/>
      <c r="F3841" s="79"/>
      <c r="G3841" s="79"/>
      <c r="H3841" s="80"/>
      <c r="I3841" s="81"/>
      <c r="J3841" s="64"/>
      <c r="K3841" s="70"/>
      <c r="L3841" s="82"/>
      <c r="M3841" s="83"/>
      <c r="N3841" s="84"/>
      <c r="O3841" s="85"/>
      <c r="P3841" s="7">
        <f t="shared" si="576"/>
        <v>3907</v>
      </c>
      <c r="Q3841" s="8"/>
    </row>
    <row r="3842" spans="1:17" s="9" customFormat="1" ht="16.5" thickTop="1" thickBot="1" x14ac:dyDescent="0.3">
      <c r="A3842" s="1"/>
      <c r="B3842" s="75"/>
      <c r="C3842" s="76"/>
      <c r="D3842" s="77"/>
      <c r="E3842" s="78"/>
      <c r="F3842" s="79"/>
      <c r="G3842" s="79"/>
      <c r="H3842" s="80"/>
      <c r="I3842" s="81"/>
      <c r="J3842" s="64"/>
      <c r="K3842" s="70"/>
      <c r="L3842" s="82"/>
      <c r="M3842" s="83"/>
      <c r="N3842" s="84"/>
      <c r="O3842" s="85"/>
      <c r="P3842" s="7">
        <f t="shared" si="576"/>
        <v>3908</v>
      </c>
      <c r="Q3842" s="8"/>
    </row>
    <row r="3843" spans="1:17" s="9" customFormat="1" ht="16.5" thickTop="1" thickBot="1" x14ac:dyDescent="0.3">
      <c r="A3843" s="1"/>
      <c r="B3843" s="75"/>
      <c r="C3843" s="76"/>
      <c r="D3843" s="77"/>
      <c r="E3843" s="78"/>
      <c r="F3843" s="79"/>
      <c r="G3843" s="79"/>
      <c r="H3843" s="80"/>
      <c r="I3843" s="81"/>
      <c r="J3843" s="64"/>
      <c r="K3843" s="70"/>
      <c r="L3843" s="82"/>
      <c r="M3843" s="83"/>
      <c r="N3843" s="84"/>
      <c r="O3843" s="85"/>
      <c r="P3843" s="7">
        <f t="shared" si="576"/>
        <v>3909</v>
      </c>
      <c r="Q3843" s="8"/>
    </row>
    <row r="3844" spans="1:17" s="9" customFormat="1" ht="16.5" thickTop="1" thickBot="1" x14ac:dyDescent="0.3">
      <c r="A3844" s="1"/>
      <c r="B3844" s="75"/>
      <c r="C3844" s="76"/>
      <c r="D3844" s="77"/>
      <c r="E3844" s="78"/>
      <c r="F3844" s="79"/>
      <c r="G3844" s="86"/>
      <c r="H3844" s="80"/>
      <c r="I3844" s="81"/>
      <c r="J3844" s="64"/>
      <c r="K3844" s="87"/>
      <c r="L3844" s="82"/>
      <c r="M3844" s="83"/>
      <c r="N3844" s="84"/>
      <c r="O3844" s="85"/>
      <c r="P3844" s="7">
        <f t="shared" si="576"/>
        <v>3910</v>
      </c>
      <c r="Q3844" s="8"/>
    </row>
    <row r="3845" spans="1:17" s="9" customFormat="1" ht="16.5" thickTop="1" thickBot="1" x14ac:dyDescent="0.3">
      <c r="A3845" s="1"/>
      <c r="B3845" s="75"/>
      <c r="C3845" s="76"/>
      <c r="D3845" s="77"/>
      <c r="E3845" s="78"/>
      <c r="F3845" s="79"/>
      <c r="G3845" s="86"/>
      <c r="H3845" s="80"/>
      <c r="I3845" s="81"/>
      <c r="J3845" s="64"/>
      <c r="K3845" s="87"/>
      <c r="L3845" s="82"/>
      <c r="M3845" s="83"/>
      <c r="N3845" s="84"/>
      <c r="O3845" s="85"/>
      <c r="P3845" s="7">
        <f t="shared" si="576"/>
        <v>3911</v>
      </c>
      <c r="Q3845" s="8"/>
    </row>
    <row r="3846" spans="1:17" s="9" customFormat="1" ht="16.5" thickTop="1" thickBot="1" x14ac:dyDescent="0.3">
      <c r="A3846" s="1"/>
      <c r="B3846" s="75"/>
      <c r="C3846" s="76"/>
      <c r="D3846" s="77"/>
      <c r="E3846" s="78"/>
      <c r="F3846" s="79"/>
      <c r="G3846" s="86"/>
      <c r="H3846" s="80"/>
      <c r="I3846" s="81"/>
      <c r="J3846" s="64"/>
      <c r="K3846" s="87"/>
      <c r="L3846" s="82"/>
      <c r="M3846" s="83"/>
      <c r="N3846" s="84"/>
      <c r="O3846" s="85"/>
      <c r="P3846" s="7">
        <f t="shared" si="576"/>
        <v>3912</v>
      </c>
      <c r="Q3846" s="8"/>
    </row>
    <row r="3847" spans="1:17" s="9" customFormat="1" ht="16.5" thickTop="1" thickBot="1" x14ac:dyDescent="0.3">
      <c r="A3847" s="1"/>
      <c r="B3847" s="75"/>
      <c r="C3847" s="76"/>
      <c r="D3847" s="77"/>
      <c r="E3847" s="78"/>
      <c r="F3847" s="79"/>
      <c r="G3847" s="86"/>
      <c r="H3847" s="80"/>
      <c r="I3847" s="81"/>
      <c r="J3847" s="64"/>
      <c r="K3847" s="87"/>
      <c r="L3847" s="82"/>
      <c r="M3847" s="83"/>
      <c r="N3847" s="84"/>
      <c r="O3847" s="85"/>
      <c r="P3847" s="7">
        <f t="shared" si="576"/>
        <v>3913</v>
      </c>
      <c r="Q3847" s="8"/>
    </row>
    <row r="3848" spans="1:17" s="9" customFormat="1" ht="16.5" thickTop="1" thickBot="1" x14ac:dyDescent="0.3">
      <c r="A3848" s="1"/>
      <c r="B3848" s="75"/>
      <c r="C3848" s="76"/>
      <c r="D3848" s="77"/>
      <c r="E3848" s="78"/>
      <c r="F3848" s="79"/>
      <c r="G3848" s="86"/>
      <c r="H3848" s="80"/>
      <c r="I3848" s="81"/>
      <c r="J3848" s="64"/>
      <c r="K3848" s="87"/>
      <c r="L3848" s="82"/>
      <c r="M3848" s="83"/>
      <c r="N3848" s="84"/>
      <c r="O3848" s="85"/>
      <c r="P3848" s="7">
        <f t="shared" si="576"/>
        <v>3914</v>
      </c>
      <c r="Q3848" s="8"/>
    </row>
    <row r="3849" spans="1:17" s="9" customFormat="1" ht="16.5" thickTop="1" thickBot="1" x14ac:dyDescent="0.3">
      <c r="A3849" s="1"/>
      <c r="B3849" s="75"/>
      <c r="C3849" s="76"/>
      <c r="D3849" s="77"/>
      <c r="E3849" s="78"/>
      <c r="F3849" s="79"/>
      <c r="G3849" s="86"/>
      <c r="H3849" s="80"/>
      <c r="I3849" s="81"/>
      <c r="J3849" s="64"/>
      <c r="K3849" s="87"/>
      <c r="L3849" s="82"/>
      <c r="M3849" s="83"/>
      <c r="N3849" s="84"/>
      <c r="O3849" s="85"/>
      <c r="P3849" s="7">
        <f t="shared" si="576"/>
        <v>3915</v>
      </c>
      <c r="Q3849" s="8"/>
    </row>
    <row r="3850" spans="1:17" s="9" customFormat="1" ht="16.5" thickTop="1" thickBot="1" x14ac:dyDescent="0.3">
      <c r="A3850" s="1"/>
      <c r="B3850" s="75"/>
      <c r="C3850" s="76"/>
      <c r="D3850" s="77"/>
      <c r="E3850" s="78"/>
      <c r="F3850" s="79"/>
      <c r="G3850" s="86"/>
      <c r="H3850" s="80"/>
      <c r="I3850" s="81"/>
      <c r="J3850" s="64"/>
      <c r="K3850" s="87"/>
      <c r="L3850" s="82"/>
      <c r="M3850" s="83"/>
      <c r="N3850" s="84"/>
      <c r="O3850" s="85"/>
      <c r="P3850" s="7">
        <f t="shared" si="576"/>
        <v>3916</v>
      </c>
      <c r="Q3850" s="8"/>
    </row>
    <row r="3851" spans="1:17" s="9" customFormat="1" ht="16.5" thickTop="1" thickBot="1" x14ac:dyDescent="0.3">
      <c r="A3851" s="1"/>
      <c r="B3851" s="88"/>
      <c r="C3851" s="89"/>
      <c r="D3851" s="90"/>
      <c r="E3851" s="91"/>
      <c r="F3851" s="92"/>
      <c r="G3851" s="93"/>
      <c r="H3851" s="94"/>
      <c r="I3851" s="95"/>
      <c r="J3851" s="64"/>
      <c r="K3851" s="96"/>
      <c r="L3851" s="97"/>
      <c r="M3851" s="98"/>
      <c r="N3851" s="99"/>
      <c r="O3851" s="100"/>
      <c r="P3851" s="7">
        <f t="shared" si="576"/>
        <v>3917</v>
      </c>
      <c r="Q3851" s="8"/>
    </row>
    <row r="3852" spans="1:17" s="9" customFormat="1" ht="16.5" thickTop="1" thickBot="1" x14ac:dyDescent="0.3">
      <c r="A3852" s="1"/>
      <c r="B3852" s="101"/>
      <c r="C3852" s="101"/>
      <c r="D3852" s="101"/>
      <c r="E3852" s="101"/>
      <c r="F3852" s="101"/>
      <c r="G3852" s="101"/>
      <c r="H3852" s="102" t="s">
        <v>29</v>
      </c>
      <c r="I3852" s="103">
        <f>SUM(I3839:I3851)</f>
        <v>0.10638450000000002</v>
      </c>
      <c r="J3852" s="104"/>
      <c r="K3852" s="105">
        <f>SUM(K3839:K3851)</f>
        <v>8.0028014186836677E-4</v>
      </c>
      <c r="L3852" s="106"/>
      <c r="M3852" s="107"/>
      <c r="N3852" s="108"/>
      <c r="O3852" s="105">
        <f>SUM(O3839:O3851)</f>
        <v>0</v>
      </c>
      <c r="P3852" s="7">
        <f t="shared" si="576"/>
        <v>3918</v>
      </c>
      <c r="Q3852" s="8"/>
    </row>
    <row r="3853" spans="1:17" s="9" customFormat="1" ht="16.5" customHeight="1" thickTop="1" thickBot="1" x14ac:dyDescent="0.3">
      <c r="A3853" s="1"/>
      <c r="B3853" s="58" t="s">
        <v>30</v>
      </c>
      <c r="C3853" s="109"/>
      <c r="D3853" s="109"/>
      <c r="E3853" s="109"/>
      <c r="F3853" s="109"/>
      <c r="G3853" s="109"/>
      <c r="H3853" s="110"/>
      <c r="I3853" s="111"/>
      <c r="J3853" s="60"/>
      <c r="K3853" s="61" t="s">
        <v>14</v>
      </c>
      <c r="L3853" s="61" t="s">
        <v>15</v>
      </c>
      <c r="M3853" s="61" t="s">
        <v>16</v>
      </c>
      <c r="N3853" s="61" t="s">
        <v>17</v>
      </c>
      <c r="O3853" s="61" t="s">
        <v>18</v>
      </c>
      <c r="P3853" s="7">
        <f t="shared" si="576"/>
        <v>3919</v>
      </c>
      <c r="Q3853" s="8"/>
    </row>
    <row r="3854" spans="1:17" s="9" customFormat="1" ht="22.5" customHeight="1" thickTop="1" thickBot="1" x14ac:dyDescent="0.3">
      <c r="A3854" s="1"/>
      <c r="B3854" s="112" t="s">
        <v>31</v>
      </c>
      <c r="C3854" s="113"/>
      <c r="D3854" s="114"/>
      <c r="E3854" s="115" t="s">
        <v>20</v>
      </c>
      <c r="F3854" s="115" t="s">
        <v>32</v>
      </c>
      <c r="G3854" s="63" t="s">
        <v>33</v>
      </c>
      <c r="H3854" s="116" t="s">
        <v>23</v>
      </c>
      <c r="I3854" s="116" t="s">
        <v>34</v>
      </c>
      <c r="J3854" s="28"/>
      <c r="K3854" s="61"/>
      <c r="L3854" s="61"/>
      <c r="M3854" s="61"/>
      <c r="N3854" s="61"/>
      <c r="O3854" s="61"/>
      <c r="P3854" s="7">
        <f t="shared" si="576"/>
        <v>3920</v>
      </c>
      <c r="Q3854" s="8"/>
    </row>
    <row r="3855" spans="1:17" s="9" customFormat="1" ht="16.5" customHeight="1" thickTop="1" thickBot="1" x14ac:dyDescent="0.3">
      <c r="A3855" s="1" t="s">
        <v>38</v>
      </c>
      <c r="B3855" s="65" t="str">
        <f>INDEX([1]SUELDOS!$B$3:$O$294,MATCH('APUS2 (1001 - 1053)'!A3855,[1]SUELDOS!$B$3:$B$294,0),2)</f>
        <v>PEON</v>
      </c>
      <c r="C3855" s="66"/>
      <c r="D3855" s="67"/>
      <c r="E3855" s="68">
        <v>1</v>
      </c>
      <c r="F3855" s="68">
        <f>INDEX([1]SUELDOS!$B$3:$O$294,MATCH('APUS2 (1001 - 1053)'!A3855,[1]SUELDOS!$B$3:$B$294,0),10)</f>
        <v>4.2300000000000004</v>
      </c>
      <c r="G3855" s="79">
        <f t="shared" ref="G3855" si="582">+E3855*F3855</f>
        <v>4.2300000000000004</v>
      </c>
      <c r="H3855" s="69">
        <f>I3835</f>
        <v>0.503</v>
      </c>
      <c r="I3855" s="81">
        <f>G3855*H3855</f>
        <v>2.1276900000000003</v>
      </c>
      <c r="J3855" s="64"/>
      <c r="K3855" s="70">
        <f>((I3855*100%)/$I$3904)</f>
        <v>1.6005602837367336E-2</v>
      </c>
      <c r="L3855" s="117">
        <f>INDEX([1]SUELDOS!$B$3:$O$294,MATCH('APUS2 (1001 - 1053)'!A3855,[1]SUELDOS!$B$3:$B$294,0),11)</f>
        <v>851230012</v>
      </c>
      <c r="M3855" s="118" t="str">
        <f>INDEX([1]SUELDOS!$B$3:$O$294,MATCH('APUS2 (1001 - 1053)'!A3855,[1]SUELDOS!$B$3:$B$294,0),12)</f>
        <v>NP</v>
      </c>
      <c r="N3855" s="119">
        <f>INDEX([1]SUELDOS!$B$3:$O$294,MATCH('APUS2 (1001 - 1053)'!A3855,[1]SUELDOS!$B$3:$B$294,0),13)</f>
        <v>0</v>
      </c>
      <c r="O3855" s="120">
        <f>INDEX([1]SUELDOS!$B$3:$O$294,MATCH('APUS2 (1001 - 1053)'!A3855,[1]SUELDOS!$B$3:$B$294,0),14)</f>
        <v>0</v>
      </c>
      <c r="P3855" s="7">
        <f t="shared" si="576"/>
        <v>3921</v>
      </c>
      <c r="Q3855" s="8">
        <f t="shared" ref="Q3855" si="583">+Q3839</f>
        <v>3904</v>
      </c>
    </row>
    <row r="3856" spans="1:17" s="9" customFormat="1" ht="16.5" customHeight="1" thickTop="1" thickBot="1" x14ac:dyDescent="0.3">
      <c r="A3856" s="1"/>
      <c r="B3856" s="75"/>
      <c r="C3856" s="76"/>
      <c r="D3856" s="77"/>
      <c r="E3856" s="79"/>
      <c r="F3856" s="79"/>
      <c r="G3856" s="79"/>
      <c r="H3856" s="80"/>
      <c r="I3856" s="81"/>
      <c r="J3856" s="64"/>
      <c r="K3856" s="70"/>
      <c r="L3856" s="82"/>
      <c r="M3856" s="82"/>
      <c r="N3856" s="121"/>
      <c r="O3856" s="85"/>
      <c r="P3856" s="7">
        <f t="shared" si="576"/>
        <v>3922</v>
      </c>
      <c r="Q3856" s="8"/>
    </row>
    <row r="3857" spans="1:17" s="9" customFormat="1" ht="16.5" thickTop="1" thickBot="1" x14ac:dyDescent="0.3">
      <c r="A3857" s="1"/>
      <c r="B3857" s="75"/>
      <c r="C3857" s="76"/>
      <c r="D3857" s="77"/>
      <c r="E3857" s="79"/>
      <c r="F3857" s="79"/>
      <c r="G3857" s="79"/>
      <c r="H3857" s="80"/>
      <c r="I3857" s="81"/>
      <c r="J3857" s="64"/>
      <c r="K3857" s="70"/>
      <c r="L3857" s="82"/>
      <c r="M3857" s="82"/>
      <c r="N3857" s="121"/>
      <c r="O3857" s="85"/>
      <c r="P3857" s="7">
        <f t="shared" si="576"/>
        <v>3923</v>
      </c>
      <c r="Q3857" s="8"/>
    </row>
    <row r="3858" spans="1:17" s="9" customFormat="1" ht="16.5" thickTop="1" thickBot="1" x14ac:dyDescent="0.3">
      <c r="A3858" s="1"/>
      <c r="B3858" s="75"/>
      <c r="C3858" s="76"/>
      <c r="D3858" s="77"/>
      <c r="E3858" s="79"/>
      <c r="F3858" s="79"/>
      <c r="G3858" s="79"/>
      <c r="H3858" s="80"/>
      <c r="I3858" s="81"/>
      <c r="J3858" s="64"/>
      <c r="K3858" s="70"/>
      <c r="L3858" s="82"/>
      <c r="M3858" s="82"/>
      <c r="N3858" s="121"/>
      <c r="O3858" s="85"/>
      <c r="P3858" s="7">
        <f t="shared" si="576"/>
        <v>3924</v>
      </c>
      <c r="Q3858" s="8"/>
    </row>
    <row r="3859" spans="1:17" s="9" customFormat="1" ht="16.5" thickTop="1" thickBot="1" x14ac:dyDescent="0.3">
      <c r="A3859" s="1"/>
      <c r="B3859" s="75"/>
      <c r="C3859" s="76"/>
      <c r="D3859" s="77"/>
      <c r="E3859" s="79"/>
      <c r="F3859" s="79"/>
      <c r="G3859" s="79"/>
      <c r="H3859" s="80"/>
      <c r="I3859" s="81"/>
      <c r="J3859" s="64"/>
      <c r="K3859" s="70"/>
      <c r="L3859" s="82"/>
      <c r="M3859" s="82"/>
      <c r="N3859" s="121"/>
      <c r="O3859" s="85"/>
      <c r="P3859" s="7">
        <f t="shared" si="576"/>
        <v>3925</v>
      </c>
      <c r="Q3859" s="8"/>
    </row>
    <row r="3860" spans="1:17" s="9" customFormat="1" ht="16.5" thickTop="1" thickBot="1" x14ac:dyDescent="0.3">
      <c r="A3860" s="1"/>
      <c r="B3860" s="75"/>
      <c r="C3860" s="76"/>
      <c r="D3860" s="77"/>
      <c r="E3860" s="79"/>
      <c r="F3860" s="79"/>
      <c r="G3860" s="79"/>
      <c r="H3860" s="80"/>
      <c r="I3860" s="81"/>
      <c r="J3860" s="64"/>
      <c r="K3860" s="70"/>
      <c r="L3860" s="82"/>
      <c r="M3860" s="82"/>
      <c r="N3860" s="121"/>
      <c r="O3860" s="85"/>
      <c r="P3860" s="7">
        <f t="shared" si="576"/>
        <v>3926</v>
      </c>
      <c r="Q3860" s="8"/>
    </row>
    <row r="3861" spans="1:17" s="9" customFormat="1" ht="16.5" thickTop="1" thickBot="1" x14ac:dyDescent="0.3">
      <c r="A3861" s="1"/>
      <c r="B3861" s="75"/>
      <c r="C3861" s="76"/>
      <c r="D3861" s="77"/>
      <c r="E3861" s="78"/>
      <c r="F3861" s="79"/>
      <c r="G3861" s="79"/>
      <c r="H3861" s="80"/>
      <c r="I3861" s="81"/>
      <c r="J3861" s="64"/>
      <c r="K3861" s="70"/>
      <c r="L3861" s="82"/>
      <c r="M3861" s="82"/>
      <c r="N3861" s="121"/>
      <c r="O3861" s="85"/>
      <c r="P3861" s="7">
        <f t="shared" ref="P3861:P3910" si="584">+P3860+1</f>
        <v>3927</v>
      </c>
      <c r="Q3861" s="8"/>
    </row>
    <row r="3862" spans="1:17" s="9" customFormat="1" ht="16.5" thickTop="1" thickBot="1" x14ac:dyDescent="0.3">
      <c r="A3862" s="1"/>
      <c r="B3862" s="75"/>
      <c r="C3862" s="76"/>
      <c r="D3862" s="77"/>
      <c r="E3862" s="78"/>
      <c r="F3862" s="79"/>
      <c r="G3862" s="79"/>
      <c r="H3862" s="80"/>
      <c r="I3862" s="81"/>
      <c r="J3862" s="64"/>
      <c r="K3862" s="87"/>
      <c r="L3862" s="82"/>
      <c r="M3862" s="82"/>
      <c r="N3862" s="121"/>
      <c r="O3862" s="85"/>
      <c r="P3862" s="7">
        <f t="shared" si="584"/>
        <v>3928</v>
      </c>
      <c r="Q3862" s="8"/>
    </row>
    <row r="3863" spans="1:17" s="9" customFormat="1" ht="16.5" thickTop="1" thickBot="1" x14ac:dyDescent="0.3">
      <c r="A3863" s="1"/>
      <c r="B3863" s="75"/>
      <c r="C3863" s="76"/>
      <c r="D3863" s="77"/>
      <c r="E3863" s="78"/>
      <c r="F3863" s="79"/>
      <c r="G3863" s="79"/>
      <c r="H3863" s="80"/>
      <c r="I3863" s="81"/>
      <c r="J3863" s="64"/>
      <c r="K3863" s="87"/>
      <c r="L3863" s="82"/>
      <c r="M3863" s="82"/>
      <c r="N3863" s="121"/>
      <c r="O3863" s="85"/>
      <c r="P3863" s="7">
        <f t="shared" si="584"/>
        <v>3929</v>
      </c>
      <c r="Q3863" s="8"/>
    </row>
    <row r="3864" spans="1:17" s="9" customFormat="1" ht="16.5" thickTop="1" thickBot="1" x14ac:dyDescent="0.3">
      <c r="A3864" s="1"/>
      <c r="B3864" s="75"/>
      <c r="C3864" s="76"/>
      <c r="D3864" s="77"/>
      <c r="E3864" s="78"/>
      <c r="F3864" s="79"/>
      <c r="G3864" s="79"/>
      <c r="H3864" s="80"/>
      <c r="I3864" s="81"/>
      <c r="J3864" s="64"/>
      <c r="K3864" s="87"/>
      <c r="L3864" s="82"/>
      <c r="M3864" s="82"/>
      <c r="N3864" s="121"/>
      <c r="O3864" s="85"/>
      <c r="P3864" s="7">
        <f t="shared" si="584"/>
        <v>3930</v>
      </c>
      <c r="Q3864" s="8"/>
    </row>
    <row r="3865" spans="1:17" s="9" customFormat="1" ht="16.5" thickTop="1" thickBot="1" x14ac:dyDescent="0.3">
      <c r="A3865" s="1"/>
      <c r="B3865" s="75"/>
      <c r="C3865" s="76"/>
      <c r="D3865" s="77"/>
      <c r="E3865" s="78"/>
      <c r="F3865" s="79"/>
      <c r="G3865" s="79"/>
      <c r="H3865" s="80"/>
      <c r="I3865" s="81"/>
      <c r="J3865" s="64"/>
      <c r="K3865" s="87"/>
      <c r="L3865" s="82"/>
      <c r="M3865" s="82"/>
      <c r="N3865" s="121"/>
      <c r="O3865" s="85"/>
      <c r="P3865" s="7">
        <f t="shared" si="584"/>
        <v>3931</v>
      </c>
      <c r="Q3865" s="8"/>
    </row>
    <row r="3866" spans="1:17" s="9" customFormat="1" ht="16.5" thickTop="1" thickBot="1" x14ac:dyDescent="0.3">
      <c r="A3866" s="1"/>
      <c r="B3866" s="75"/>
      <c r="C3866" s="76"/>
      <c r="D3866" s="77"/>
      <c r="E3866" s="78"/>
      <c r="F3866" s="79"/>
      <c r="G3866" s="79"/>
      <c r="H3866" s="80"/>
      <c r="I3866" s="81"/>
      <c r="J3866" s="64"/>
      <c r="K3866" s="87"/>
      <c r="L3866" s="82"/>
      <c r="M3866" s="82"/>
      <c r="N3866" s="121"/>
      <c r="O3866" s="85"/>
      <c r="P3866" s="7">
        <f t="shared" si="584"/>
        <v>3932</v>
      </c>
      <c r="Q3866" s="8"/>
    </row>
    <row r="3867" spans="1:17" s="9" customFormat="1" ht="16.5" thickTop="1" thickBot="1" x14ac:dyDescent="0.3">
      <c r="A3867" s="1"/>
      <c r="B3867" s="122" t="s">
        <v>26</v>
      </c>
      <c r="C3867" s="123"/>
      <c r="D3867" s="124"/>
      <c r="E3867" s="91" t="s">
        <v>26</v>
      </c>
      <c r="F3867" s="125" t="s">
        <v>26</v>
      </c>
      <c r="G3867" s="126" t="s">
        <v>26</v>
      </c>
      <c r="H3867" s="94" t="s">
        <v>26</v>
      </c>
      <c r="I3867" s="127" t="s">
        <v>26</v>
      </c>
      <c r="J3867" s="64"/>
      <c r="K3867" s="96" t="s">
        <v>26</v>
      </c>
      <c r="L3867" s="97" t="s">
        <v>26</v>
      </c>
      <c r="M3867" s="98" t="s">
        <v>26</v>
      </c>
      <c r="N3867" s="99" t="s">
        <v>26</v>
      </c>
      <c r="O3867" s="100" t="s">
        <v>26</v>
      </c>
      <c r="P3867" s="7">
        <f t="shared" si="584"/>
        <v>3933</v>
      </c>
      <c r="Q3867" s="8"/>
    </row>
    <row r="3868" spans="1:17" s="9" customFormat="1" ht="16.5" thickTop="1" thickBot="1" x14ac:dyDescent="0.3">
      <c r="A3868" s="1"/>
      <c r="B3868" s="101"/>
      <c r="C3868" s="101"/>
      <c r="D3868" s="101"/>
      <c r="E3868" s="101"/>
      <c r="F3868" s="101"/>
      <c r="G3868" s="101"/>
      <c r="H3868" s="128" t="s">
        <v>39</v>
      </c>
      <c r="I3868" s="103">
        <f>SUM(I3855:I3867)</f>
        <v>2.1276900000000003</v>
      </c>
      <c r="J3868" s="104"/>
      <c r="K3868" s="105">
        <f>SUM(K3855:K3867)</f>
        <v>1.6005602837367336E-2</v>
      </c>
      <c r="L3868" s="106"/>
      <c r="M3868" s="107"/>
      <c r="N3868" s="108"/>
      <c r="O3868" s="105">
        <f>SUM(O3855:O3867)</f>
        <v>0</v>
      </c>
      <c r="P3868" s="7">
        <f t="shared" si="584"/>
        <v>3934</v>
      </c>
      <c r="Q3868" s="8"/>
    </row>
    <row r="3869" spans="1:17" s="9" customFormat="1" ht="16.5" customHeight="1" thickTop="1" thickBot="1" x14ac:dyDescent="0.3">
      <c r="A3869" s="1"/>
      <c r="B3869" s="58" t="s">
        <v>40</v>
      </c>
      <c r="C3869" s="109"/>
      <c r="D3869" s="109"/>
      <c r="E3869" s="109"/>
      <c r="F3869" s="109"/>
      <c r="G3869" s="109"/>
      <c r="H3869" s="110"/>
      <c r="I3869" s="111"/>
      <c r="J3869" s="60"/>
      <c r="K3869" s="61" t="s">
        <v>14</v>
      </c>
      <c r="L3869" s="61" t="s">
        <v>15</v>
      </c>
      <c r="M3869" s="61" t="s">
        <v>16</v>
      </c>
      <c r="N3869" s="61" t="s">
        <v>17</v>
      </c>
      <c r="O3869" s="61" t="s">
        <v>18</v>
      </c>
      <c r="P3869" s="7">
        <f t="shared" si="584"/>
        <v>3935</v>
      </c>
      <c r="Q3869" s="8"/>
    </row>
    <row r="3870" spans="1:17" s="9" customFormat="1" ht="22.5" thickTop="1" thickBot="1" x14ac:dyDescent="0.3">
      <c r="A3870" s="1"/>
      <c r="B3870" s="112" t="s">
        <v>41</v>
      </c>
      <c r="C3870" s="113"/>
      <c r="D3870" s="113"/>
      <c r="E3870" s="114"/>
      <c r="F3870" s="63" t="s">
        <v>42</v>
      </c>
      <c r="G3870" s="63" t="s">
        <v>20</v>
      </c>
      <c r="H3870" s="63" t="s">
        <v>34</v>
      </c>
      <c r="I3870" s="63" t="s">
        <v>24</v>
      </c>
      <c r="J3870" s="28"/>
      <c r="K3870" s="61"/>
      <c r="L3870" s="61"/>
      <c r="M3870" s="61"/>
      <c r="N3870" s="61"/>
      <c r="O3870" s="61"/>
      <c r="P3870" s="7">
        <f t="shared" si="584"/>
        <v>3936</v>
      </c>
      <c r="Q3870" s="8"/>
    </row>
    <row r="3871" spans="1:17" s="9" customFormat="1" ht="15.75" customHeight="1" thickTop="1" x14ac:dyDescent="0.25">
      <c r="A3871" s="1" t="s">
        <v>164</v>
      </c>
      <c r="B3871" s="129" t="str">
        <f>INDEX('[1]MATERIAL-TRANSPORTE'!$A$3:$K$1016,MATCH('APUS2 (1001 - 1053)'!A3871,'[1]MATERIAL-TRANSPORTE'!$A$3:$A$1016,0),2)</f>
        <v>TANQUETA DE POLIETILENO H 1.20m D 62cm CON BASE</v>
      </c>
      <c r="C3871" s="130"/>
      <c r="D3871" s="130"/>
      <c r="E3871" s="131"/>
      <c r="F3871" s="132" t="str">
        <f>INDEX('[1]MATERIAL-TRANSPORTE'!$A$3:$K$1016,MATCH('APUS2 (1001 - 1053)'!A3871,'[1]MATERIAL-TRANSPORTE'!$A$3:$A$1016,0),6)</f>
        <v>u</v>
      </c>
      <c r="G3871" s="80">
        <v>1</v>
      </c>
      <c r="H3871" s="80">
        <f>INDEX('[1]MATERIAL-TRANSPORTE'!$A$3:$K$1016,MATCH('APUS2 (1001 - 1053)'!A3871,'[1]MATERIAL-TRANSPORTE'!$A$3:$A$1016,0),7)</f>
        <v>130.69999999999999</v>
      </c>
      <c r="I3871" s="81">
        <f>G3871*H3871</f>
        <v>130.69999999999999</v>
      </c>
      <c r="J3871" s="64"/>
      <c r="K3871" s="70">
        <f>((I3871*100%)/$I$3904)</f>
        <v>0.98319411702076431</v>
      </c>
      <c r="L3871" s="82" t="str">
        <f>INDEX('[1]MATERIAL-TRANSPORTE'!$A$3:$K$1016,MATCH('APUS2 (1001 - 1053)'!A3871,'[1]MATERIAL-TRANSPORTE'!$A$3:$A$1016,0),8)</f>
        <v>421901063</v>
      </c>
      <c r="M3871" s="83" t="str">
        <f>INDEX('[1]MATERIAL-TRANSPORTE'!$A$3:$K$1016,MATCH('APUS2 (1001 - 1053)'!A3871,'[1]MATERIAL-TRANSPORTE'!$A$3:$A$1016,0),9)</f>
        <v>NP</v>
      </c>
      <c r="N3871" s="84">
        <f>INDEX('[1]MATERIAL-TRANSPORTE'!$A$3:$K$1016,MATCH('APUS2 (1001 - 1053)'!A3871,'[1]MATERIAL-TRANSPORTE'!$A$3:$A$1016,0),10)</f>
        <v>0</v>
      </c>
      <c r="O3871" s="85">
        <f>INDEX('[1]MATERIAL-TRANSPORTE'!$A$3:$K$1016,MATCH('APUS2 (1001 - 1053)'!A3871,'[1]MATERIAL-TRANSPORTE'!$A$3:$A$1016,0),11)</f>
        <v>0</v>
      </c>
      <c r="P3871" s="7">
        <f t="shared" si="584"/>
        <v>3937</v>
      </c>
      <c r="Q3871" s="8">
        <f t="shared" ref="Q3871" si="585">+Q3855</f>
        <v>3904</v>
      </c>
    </row>
    <row r="3872" spans="1:17" s="9" customFormat="1" x14ac:dyDescent="0.25">
      <c r="A3872" s="1"/>
      <c r="B3872" s="129"/>
      <c r="C3872" s="130"/>
      <c r="D3872" s="130"/>
      <c r="E3872" s="131"/>
      <c r="F3872" s="132"/>
      <c r="G3872" s="80"/>
      <c r="H3872" s="80"/>
      <c r="I3872" s="81"/>
      <c r="J3872" s="64"/>
      <c r="K3872" s="87"/>
      <c r="L3872" s="82"/>
      <c r="M3872" s="83"/>
      <c r="N3872" s="84"/>
      <c r="O3872" s="85"/>
      <c r="P3872" s="7">
        <f t="shared" si="584"/>
        <v>3938</v>
      </c>
      <c r="Q3872" s="8"/>
    </row>
    <row r="3873" spans="1:17" s="9" customFormat="1" x14ac:dyDescent="0.25">
      <c r="A3873" s="1"/>
      <c r="B3873" s="129"/>
      <c r="C3873" s="130"/>
      <c r="D3873" s="130"/>
      <c r="E3873" s="131"/>
      <c r="F3873" s="132"/>
      <c r="G3873" s="80"/>
      <c r="H3873" s="80"/>
      <c r="I3873" s="81"/>
      <c r="J3873" s="64"/>
      <c r="K3873" s="87"/>
      <c r="L3873" s="82"/>
      <c r="M3873" s="83"/>
      <c r="N3873" s="84"/>
      <c r="O3873" s="85"/>
      <c r="P3873" s="7">
        <f t="shared" si="584"/>
        <v>3939</v>
      </c>
      <c r="Q3873" s="8"/>
    </row>
    <row r="3874" spans="1:17" s="9" customFormat="1" x14ac:dyDescent="0.25">
      <c r="A3874" s="1"/>
      <c r="B3874" s="129"/>
      <c r="C3874" s="130"/>
      <c r="D3874" s="130"/>
      <c r="E3874" s="131"/>
      <c r="F3874" s="132"/>
      <c r="G3874" s="80"/>
      <c r="H3874" s="80"/>
      <c r="I3874" s="81"/>
      <c r="J3874" s="64"/>
      <c r="K3874" s="87"/>
      <c r="L3874" s="82"/>
      <c r="M3874" s="83"/>
      <c r="N3874" s="84"/>
      <c r="O3874" s="85"/>
      <c r="P3874" s="7">
        <f t="shared" si="584"/>
        <v>3940</v>
      </c>
      <c r="Q3874" s="8"/>
    </row>
    <row r="3875" spans="1:17" s="9" customFormat="1" x14ac:dyDescent="0.25">
      <c r="A3875" s="1"/>
      <c r="B3875" s="129"/>
      <c r="C3875" s="130"/>
      <c r="D3875" s="130"/>
      <c r="E3875" s="131"/>
      <c r="F3875" s="132"/>
      <c r="G3875" s="80"/>
      <c r="H3875" s="80"/>
      <c r="I3875" s="81"/>
      <c r="J3875" s="64"/>
      <c r="K3875" s="87"/>
      <c r="L3875" s="82"/>
      <c r="M3875" s="83"/>
      <c r="N3875" s="84"/>
      <c r="O3875" s="85"/>
      <c r="P3875" s="7">
        <f t="shared" si="584"/>
        <v>3941</v>
      </c>
      <c r="Q3875" s="8"/>
    </row>
    <row r="3876" spans="1:17" s="9" customFormat="1" x14ac:dyDescent="0.25">
      <c r="A3876" s="1"/>
      <c r="B3876" s="129"/>
      <c r="C3876" s="130"/>
      <c r="D3876" s="130"/>
      <c r="E3876" s="131"/>
      <c r="F3876" s="132"/>
      <c r="G3876" s="80"/>
      <c r="H3876" s="80"/>
      <c r="I3876" s="81"/>
      <c r="J3876" s="64"/>
      <c r="K3876" s="87"/>
      <c r="L3876" s="82"/>
      <c r="M3876" s="83"/>
      <c r="N3876" s="84"/>
      <c r="O3876" s="85"/>
      <c r="P3876" s="7">
        <f t="shared" si="584"/>
        <v>3942</v>
      </c>
      <c r="Q3876" s="8"/>
    </row>
    <row r="3877" spans="1:17" s="9" customFormat="1" x14ac:dyDescent="0.25">
      <c r="A3877" s="1"/>
      <c r="B3877" s="129"/>
      <c r="C3877" s="130"/>
      <c r="D3877" s="130"/>
      <c r="E3877" s="131"/>
      <c r="F3877" s="132"/>
      <c r="G3877" s="80"/>
      <c r="H3877" s="80"/>
      <c r="I3877" s="81"/>
      <c r="J3877" s="64"/>
      <c r="K3877" s="87"/>
      <c r="L3877" s="82"/>
      <c r="M3877" s="83"/>
      <c r="N3877" s="84"/>
      <c r="O3877" s="85"/>
      <c r="P3877" s="7">
        <f t="shared" si="584"/>
        <v>3943</v>
      </c>
      <c r="Q3877" s="8"/>
    </row>
    <row r="3878" spans="1:17" s="9" customFormat="1" x14ac:dyDescent="0.25">
      <c r="A3878" s="1"/>
      <c r="B3878" s="129"/>
      <c r="C3878" s="130"/>
      <c r="D3878" s="130"/>
      <c r="E3878" s="131"/>
      <c r="F3878" s="132"/>
      <c r="G3878" s="80"/>
      <c r="H3878" s="80"/>
      <c r="I3878" s="81"/>
      <c r="J3878" s="64"/>
      <c r="K3878" s="87"/>
      <c r="L3878" s="82"/>
      <c r="M3878" s="83"/>
      <c r="N3878" s="84"/>
      <c r="O3878" s="85"/>
      <c r="P3878" s="7">
        <f t="shared" si="584"/>
        <v>3944</v>
      </c>
      <c r="Q3878" s="8"/>
    </row>
    <row r="3879" spans="1:17" s="9" customFormat="1" x14ac:dyDescent="0.25">
      <c r="A3879" s="1"/>
      <c r="B3879" s="129"/>
      <c r="C3879" s="130"/>
      <c r="D3879" s="130"/>
      <c r="E3879" s="131"/>
      <c r="F3879" s="132"/>
      <c r="G3879" s="80"/>
      <c r="H3879" s="80"/>
      <c r="I3879" s="81"/>
      <c r="J3879" s="64"/>
      <c r="K3879" s="87"/>
      <c r="L3879" s="82"/>
      <c r="M3879" s="83"/>
      <c r="N3879" s="84"/>
      <c r="O3879" s="85"/>
      <c r="P3879" s="7">
        <f t="shared" si="584"/>
        <v>3945</v>
      </c>
      <c r="Q3879" s="8"/>
    </row>
    <row r="3880" spans="1:17" s="9" customFormat="1" x14ac:dyDescent="0.25">
      <c r="A3880" s="1"/>
      <c r="B3880" s="129"/>
      <c r="C3880" s="130"/>
      <c r="D3880" s="130"/>
      <c r="E3880" s="131"/>
      <c r="F3880" s="132"/>
      <c r="G3880" s="80"/>
      <c r="H3880" s="80"/>
      <c r="I3880" s="81"/>
      <c r="J3880" s="64"/>
      <c r="K3880" s="87"/>
      <c r="L3880" s="82"/>
      <c r="M3880" s="83"/>
      <c r="N3880" s="84"/>
      <c r="O3880" s="85"/>
      <c r="P3880" s="7">
        <f t="shared" si="584"/>
        <v>3946</v>
      </c>
      <c r="Q3880" s="8"/>
    </row>
    <row r="3881" spans="1:17" s="9" customFormat="1" x14ac:dyDescent="0.25">
      <c r="A3881" s="1"/>
      <c r="B3881" s="129"/>
      <c r="C3881" s="130"/>
      <c r="D3881" s="130"/>
      <c r="E3881" s="131"/>
      <c r="F3881" s="132"/>
      <c r="G3881" s="80"/>
      <c r="H3881" s="80"/>
      <c r="I3881" s="81"/>
      <c r="J3881" s="64"/>
      <c r="K3881" s="87"/>
      <c r="L3881" s="82"/>
      <c r="M3881" s="83"/>
      <c r="N3881" s="84"/>
      <c r="O3881" s="85"/>
      <c r="P3881" s="7">
        <f t="shared" si="584"/>
        <v>3947</v>
      </c>
      <c r="Q3881" s="8"/>
    </row>
    <row r="3882" spans="1:17" s="9" customFormat="1" x14ac:dyDescent="0.25">
      <c r="A3882" s="1"/>
      <c r="B3882" s="129"/>
      <c r="C3882" s="130"/>
      <c r="D3882" s="130"/>
      <c r="E3882" s="131"/>
      <c r="F3882" s="132"/>
      <c r="G3882" s="80"/>
      <c r="H3882" s="80"/>
      <c r="I3882" s="81"/>
      <c r="J3882" s="64"/>
      <c r="K3882" s="87"/>
      <c r="L3882" s="82"/>
      <c r="M3882" s="83"/>
      <c r="N3882" s="84"/>
      <c r="O3882" s="85"/>
      <c r="P3882" s="7">
        <f t="shared" si="584"/>
        <v>3948</v>
      </c>
      <c r="Q3882" s="8"/>
    </row>
    <row r="3883" spans="1:17" s="9" customFormat="1" x14ac:dyDescent="0.25">
      <c r="A3883" s="1"/>
      <c r="B3883" s="129"/>
      <c r="C3883" s="130"/>
      <c r="D3883" s="130"/>
      <c r="E3883" s="131"/>
      <c r="F3883" s="132"/>
      <c r="G3883" s="80"/>
      <c r="H3883" s="80"/>
      <c r="I3883" s="81"/>
      <c r="J3883" s="64"/>
      <c r="K3883" s="87"/>
      <c r="L3883" s="82"/>
      <c r="M3883" s="83"/>
      <c r="N3883" s="84"/>
      <c r="O3883" s="85"/>
      <c r="P3883" s="7">
        <f t="shared" si="584"/>
        <v>3949</v>
      </c>
      <c r="Q3883" s="8"/>
    </row>
    <row r="3884" spans="1:17" s="9" customFormat="1" x14ac:dyDescent="0.25">
      <c r="A3884" s="1"/>
      <c r="B3884" s="129"/>
      <c r="C3884" s="130"/>
      <c r="D3884" s="130"/>
      <c r="E3884" s="131"/>
      <c r="F3884" s="132"/>
      <c r="G3884" s="80"/>
      <c r="H3884" s="80"/>
      <c r="I3884" s="81"/>
      <c r="J3884" s="64"/>
      <c r="K3884" s="87"/>
      <c r="L3884" s="82"/>
      <c r="M3884" s="83"/>
      <c r="N3884" s="84"/>
      <c r="O3884" s="85"/>
      <c r="P3884" s="7">
        <f t="shared" si="584"/>
        <v>3950</v>
      </c>
      <c r="Q3884" s="8"/>
    </row>
    <row r="3885" spans="1:17" s="9" customFormat="1" x14ac:dyDescent="0.25">
      <c r="A3885" s="1"/>
      <c r="B3885" s="129"/>
      <c r="C3885" s="130"/>
      <c r="D3885" s="130"/>
      <c r="E3885" s="131"/>
      <c r="F3885" s="132"/>
      <c r="G3885" s="80"/>
      <c r="H3885" s="80"/>
      <c r="I3885" s="81"/>
      <c r="J3885" s="64"/>
      <c r="K3885" s="87"/>
      <c r="L3885" s="82"/>
      <c r="M3885" s="83"/>
      <c r="N3885" s="84"/>
      <c r="O3885" s="85"/>
      <c r="P3885" s="7">
        <f t="shared" si="584"/>
        <v>3951</v>
      </c>
      <c r="Q3885" s="8"/>
    </row>
    <row r="3886" spans="1:17" s="9" customFormat="1" x14ac:dyDescent="0.25">
      <c r="A3886" s="1"/>
      <c r="B3886" s="129"/>
      <c r="C3886" s="130"/>
      <c r="D3886" s="130"/>
      <c r="E3886" s="131"/>
      <c r="F3886" s="132"/>
      <c r="G3886" s="80"/>
      <c r="H3886" s="80"/>
      <c r="I3886" s="81"/>
      <c r="J3886" s="64"/>
      <c r="K3886" s="87"/>
      <c r="L3886" s="82"/>
      <c r="M3886" s="83"/>
      <c r="N3886" s="84"/>
      <c r="O3886" s="85"/>
      <c r="P3886" s="7">
        <f t="shared" si="584"/>
        <v>3952</v>
      </c>
      <c r="Q3886" s="8"/>
    </row>
    <row r="3887" spans="1:17" s="9" customFormat="1" x14ac:dyDescent="0.25">
      <c r="A3887" s="1"/>
      <c r="B3887" s="129"/>
      <c r="C3887" s="130"/>
      <c r="D3887" s="130"/>
      <c r="E3887" s="131"/>
      <c r="F3887" s="132"/>
      <c r="G3887" s="80"/>
      <c r="H3887" s="80"/>
      <c r="I3887" s="81"/>
      <c r="J3887" s="64"/>
      <c r="K3887" s="87"/>
      <c r="L3887" s="82"/>
      <c r="M3887" s="83"/>
      <c r="N3887" s="84"/>
      <c r="O3887" s="85"/>
      <c r="P3887" s="7">
        <f t="shared" si="584"/>
        <v>3953</v>
      </c>
      <c r="Q3887" s="8"/>
    </row>
    <row r="3888" spans="1:17" s="9" customFormat="1" x14ac:dyDescent="0.25">
      <c r="A3888" s="1"/>
      <c r="B3888" s="129" t="s">
        <v>26</v>
      </c>
      <c r="C3888" s="130"/>
      <c r="D3888" s="130"/>
      <c r="E3888" s="131"/>
      <c r="F3888" s="132" t="s">
        <v>26</v>
      </c>
      <c r="G3888" s="80" t="s">
        <v>26</v>
      </c>
      <c r="H3888" s="80" t="s">
        <v>26</v>
      </c>
      <c r="I3888" s="81" t="s">
        <v>26</v>
      </c>
      <c r="J3888" s="64"/>
      <c r="K3888" s="87" t="s">
        <v>26</v>
      </c>
      <c r="L3888" s="82" t="s">
        <v>26</v>
      </c>
      <c r="M3888" s="83" t="s">
        <v>26</v>
      </c>
      <c r="N3888" s="84" t="s">
        <v>26</v>
      </c>
      <c r="O3888" s="85" t="s">
        <v>26</v>
      </c>
      <c r="P3888" s="7">
        <f t="shared" si="584"/>
        <v>3954</v>
      </c>
      <c r="Q3888" s="8"/>
    </row>
    <row r="3889" spans="1:17" s="9" customFormat="1" x14ac:dyDescent="0.25">
      <c r="A3889" s="1"/>
      <c r="B3889" s="129" t="s">
        <v>26</v>
      </c>
      <c r="C3889" s="130"/>
      <c r="D3889" s="130"/>
      <c r="E3889" s="131"/>
      <c r="F3889" s="132" t="s">
        <v>26</v>
      </c>
      <c r="G3889" s="80" t="s">
        <v>26</v>
      </c>
      <c r="H3889" s="80" t="s">
        <v>26</v>
      </c>
      <c r="I3889" s="81" t="s">
        <v>26</v>
      </c>
      <c r="J3889" s="64"/>
      <c r="K3889" s="87" t="s">
        <v>26</v>
      </c>
      <c r="L3889" s="82" t="s">
        <v>26</v>
      </c>
      <c r="M3889" s="83" t="s">
        <v>26</v>
      </c>
      <c r="N3889" s="84" t="s">
        <v>26</v>
      </c>
      <c r="O3889" s="85" t="s">
        <v>26</v>
      </c>
      <c r="P3889" s="7">
        <f t="shared" si="584"/>
        <v>3955</v>
      </c>
      <c r="Q3889" s="8"/>
    </row>
    <row r="3890" spans="1:17" s="9" customFormat="1" x14ac:dyDescent="0.25">
      <c r="A3890" s="1"/>
      <c r="B3890" s="129" t="s">
        <v>26</v>
      </c>
      <c r="C3890" s="130"/>
      <c r="D3890" s="130"/>
      <c r="E3890" s="131"/>
      <c r="F3890" s="132" t="s">
        <v>26</v>
      </c>
      <c r="G3890" s="80" t="s">
        <v>26</v>
      </c>
      <c r="H3890" s="80" t="s">
        <v>26</v>
      </c>
      <c r="I3890" s="81" t="s">
        <v>26</v>
      </c>
      <c r="J3890" s="64"/>
      <c r="K3890" s="87" t="s">
        <v>26</v>
      </c>
      <c r="L3890" s="82" t="s">
        <v>26</v>
      </c>
      <c r="M3890" s="83" t="s">
        <v>26</v>
      </c>
      <c r="N3890" s="84" t="s">
        <v>26</v>
      </c>
      <c r="O3890" s="85" t="s">
        <v>26</v>
      </c>
      <c r="P3890" s="7">
        <f t="shared" si="584"/>
        <v>3956</v>
      </c>
      <c r="Q3890" s="8"/>
    </row>
    <row r="3891" spans="1:17" s="9" customFormat="1" x14ac:dyDescent="0.25">
      <c r="A3891" s="1"/>
      <c r="B3891" s="129" t="s">
        <v>26</v>
      </c>
      <c r="C3891" s="130"/>
      <c r="D3891" s="130"/>
      <c r="E3891" s="131"/>
      <c r="F3891" s="132" t="s">
        <v>26</v>
      </c>
      <c r="G3891" s="80" t="s">
        <v>26</v>
      </c>
      <c r="H3891" s="80" t="s">
        <v>26</v>
      </c>
      <c r="I3891" s="81" t="s">
        <v>26</v>
      </c>
      <c r="J3891" s="64"/>
      <c r="K3891" s="87" t="s">
        <v>26</v>
      </c>
      <c r="L3891" s="82" t="s">
        <v>26</v>
      </c>
      <c r="M3891" s="83" t="s">
        <v>26</v>
      </c>
      <c r="N3891" s="84" t="s">
        <v>26</v>
      </c>
      <c r="O3891" s="85" t="s">
        <v>26</v>
      </c>
      <c r="P3891" s="7">
        <f t="shared" si="584"/>
        <v>3957</v>
      </c>
      <c r="Q3891" s="8"/>
    </row>
    <row r="3892" spans="1:17" s="9" customFormat="1" x14ac:dyDescent="0.25">
      <c r="A3892" s="1"/>
      <c r="B3892" s="129" t="s">
        <v>26</v>
      </c>
      <c r="C3892" s="130"/>
      <c r="D3892" s="130"/>
      <c r="E3892" s="131"/>
      <c r="F3892" s="132" t="s">
        <v>26</v>
      </c>
      <c r="G3892" s="80" t="s">
        <v>26</v>
      </c>
      <c r="H3892" s="80" t="s">
        <v>26</v>
      </c>
      <c r="I3892" s="81" t="s">
        <v>26</v>
      </c>
      <c r="J3892" s="64"/>
      <c r="K3892" s="87" t="s">
        <v>26</v>
      </c>
      <c r="L3892" s="82" t="s">
        <v>26</v>
      </c>
      <c r="M3892" s="83" t="s">
        <v>26</v>
      </c>
      <c r="N3892" s="84" t="s">
        <v>26</v>
      </c>
      <c r="O3892" s="85" t="s">
        <v>26</v>
      </c>
      <c r="P3892" s="7">
        <f t="shared" si="584"/>
        <v>3958</v>
      </c>
      <c r="Q3892" s="8"/>
    </row>
    <row r="3893" spans="1:17" s="9" customFormat="1" x14ac:dyDescent="0.25">
      <c r="A3893" s="1"/>
      <c r="B3893" s="129" t="s">
        <v>26</v>
      </c>
      <c r="C3893" s="130"/>
      <c r="D3893" s="130"/>
      <c r="E3893" s="131"/>
      <c r="F3893" s="132" t="s">
        <v>26</v>
      </c>
      <c r="G3893" s="80" t="s">
        <v>26</v>
      </c>
      <c r="H3893" s="80" t="s">
        <v>26</v>
      </c>
      <c r="I3893" s="81" t="s">
        <v>26</v>
      </c>
      <c r="J3893" s="64"/>
      <c r="K3893" s="87" t="s">
        <v>26</v>
      </c>
      <c r="L3893" s="82" t="s">
        <v>26</v>
      </c>
      <c r="M3893" s="83" t="s">
        <v>26</v>
      </c>
      <c r="N3893" s="84" t="s">
        <v>26</v>
      </c>
      <c r="O3893" s="85" t="s">
        <v>26</v>
      </c>
      <c r="P3893" s="7">
        <f t="shared" si="584"/>
        <v>3959</v>
      </c>
      <c r="Q3893" s="8"/>
    </row>
    <row r="3894" spans="1:17" s="9" customFormat="1" x14ac:dyDescent="0.25">
      <c r="A3894" s="1"/>
      <c r="B3894" s="129" t="s">
        <v>26</v>
      </c>
      <c r="C3894" s="130"/>
      <c r="D3894" s="130"/>
      <c r="E3894" s="131"/>
      <c r="F3894" s="132" t="s">
        <v>26</v>
      </c>
      <c r="G3894" s="80" t="s">
        <v>26</v>
      </c>
      <c r="H3894" s="80" t="s">
        <v>26</v>
      </c>
      <c r="I3894" s="81" t="s">
        <v>26</v>
      </c>
      <c r="J3894" s="64"/>
      <c r="K3894" s="87" t="s">
        <v>26</v>
      </c>
      <c r="L3894" s="82" t="s">
        <v>26</v>
      </c>
      <c r="M3894" s="83" t="s">
        <v>26</v>
      </c>
      <c r="N3894" s="84" t="s">
        <v>26</v>
      </c>
      <c r="O3894" s="85" t="s">
        <v>26</v>
      </c>
      <c r="P3894" s="7">
        <f t="shared" si="584"/>
        <v>3960</v>
      </c>
      <c r="Q3894" s="8"/>
    </row>
    <row r="3895" spans="1:17" s="9" customFormat="1" x14ac:dyDescent="0.25">
      <c r="A3895" s="1"/>
      <c r="B3895" s="129" t="s">
        <v>26</v>
      </c>
      <c r="C3895" s="130"/>
      <c r="D3895" s="130"/>
      <c r="E3895" s="131"/>
      <c r="F3895" s="132" t="s">
        <v>26</v>
      </c>
      <c r="G3895" s="80" t="s">
        <v>26</v>
      </c>
      <c r="H3895" s="80" t="s">
        <v>26</v>
      </c>
      <c r="I3895" s="81" t="s">
        <v>26</v>
      </c>
      <c r="J3895" s="64"/>
      <c r="K3895" s="87" t="s">
        <v>26</v>
      </c>
      <c r="L3895" s="82" t="s">
        <v>26</v>
      </c>
      <c r="M3895" s="83" t="s">
        <v>26</v>
      </c>
      <c r="N3895" s="84" t="s">
        <v>26</v>
      </c>
      <c r="O3895" s="85" t="s">
        <v>26</v>
      </c>
      <c r="P3895" s="7">
        <f t="shared" si="584"/>
        <v>3961</v>
      </c>
      <c r="Q3895" s="8"/>
    </row>
    <row r="3896" spans="1:17" s="9" customFormat="1" ht="15.75" thickBot="1" x14ac:dyDescent="0.3">
      <c r="A3896" s="1"/>
      <c r="B3896" s="122" t="s">
        <v>26</v>
      </c>
      <c r="C3896" s="123"/>
      <c r="D3896" s="123"/>
      <c r="E3896" s="124"/>
      <c r="F3896" s="133" t="s">
        <v>26</v>
      </c>
      <c r="G3896" s="94" t="s">
        <v>26</v>
      </c>
      <c r="H3896" s="94" t="s">
        <v>26</v>
      </c>
      <c r="I3896" s="95" t="s">
        <v>26</v>
      </c>
      <c r="J3896" s="64"/>
      <c r="K3896" s="96" t="s">
        <v>26</v>
      </c>
      <c r="L3896" s="97" t="s">
        <v>26</v>
      </c>
      <c r="M3896" s="98" t="s">
        <v>26</v>
      </c>
      <c r="N3896" s="99" t="s">
        <v>26</v>
      </c>
      <c r="O3896" s="100" t="s">
        <v>26</v>
      </c>
      <c r="P3896" s="7">
        <f t="shared" si="584"/>
        <v>3962</v>
      </c>
      <c r="Q3896" s="8"/>
    </row>
    <row r="3897" spans="1:17" s="9" customFormat="1" ht="16.5" thickTop="1" thickBot="1" x14ac:dyDescent="0.3">
      <c r="A3897" s="1"/>
      <c r="B3897" s="101"/>
      <c r="C3897" s="101"/>
      <c r="D3897" s="101"/>
      <c r="E3897" s="101"/>
      <c r="F3897" s="101"/>
      <c r="G3897" s="101"/>
      <c r="H3897" s="128" t="s">
        <v>50</v>
      </c>
      <c r="I3897" s="103">
        <f>SUM(I3871:I3896)</f>
        <v>130.69999999999999</v>
      </c>
      <c r="J3897" s="104"/>
      <c r="K3897" s="105">
        <f>SUM(K3871:K3896)</f>
        <v>0.98319411702076431</v>
      </c>
      <c r="L3897" s="106"/>
      <c r="M3897" s="107"/>
      <c r="N3897" s="108"/>
      <c r="O3897" s="105">
        <f>SUM(O3871:O3896)</f>
        <v>0</v>
      </c>
      <c r="P3897" s="7">
        <f t="shared" si="584"/>
        <v>3963</v>
      </c>
      <c r="Q3897" s="8"/>
    </row>
    <row r="3898" spans="1:17" s="9" customFormat="1" ht="16.5" customHeight="1" thickTop="1" thickBot="1" x14ac:dyDescent="0.3">
      <c r="A3898" s="1"/>
      <c r="B3898" s="58" t="s">
        <v>51</v>
      </c>
      <c r="C3898" s="109"/>
      <c r="D3898" s="109"/>
      <c r="E3898" s="109"/>
      <c r="F3898" s="109"/>
      <c r="G3898" s="109"/>
      <c r="H3898" s="110"/>
      <c r="I3898" s="111"/>
      <c r="J3898" s="60"/>
      <c r="K3898" s="134" t="s">
        <v>14</v>
      </c>
      <c r="L3898" s="61" t="s">
        <v>15</v>
      </c>
      <c r="M3898" s="61" t="s">
        <v>16</v>
      </c>
      <c r="N3898" s="61" t="s">
        <v>17</v>
      </c>
      <c r="O3898" s="61" t="s">
        <v>18</v>
      </c>
      <c r="P3898" s="7">
        <f t="shared" si="584"/>
        <v>3964</v>
      </c>
      <c r="Q3898" s="8"/>
    </row>
    <row r="3899" spans="1:17" s="9" customFormat="1" ht="22.5" customHeight="1" thickTop="1" thickBot="1" x14ac:dyDescent="0.3">
      <c r="A3899" s="1"/>
      <c r="B3899" s="112" t="s">
        <v>52</v>
      </c>
      <c r="C3899" s="113"/>
      <c r="D3899" s="113"/>
      <c r="E3899" s="114"/>
      <c r="F3899" s="115" t="s">
        <v>42</v>
      </c>
      <c r="G3899" s="63" t="s">
        <v>20</v>
      </c>
      <c r="H3899" s="63" t="s">
        <v>34</v>
      </c>
      <c r="I3899" s="63" t="s">
        <v>34</v>
      </c>
      <c r="J3899" s="28"/>
      <c r="K3899" s="135"/>
      <c r="L3899" s="61"/>
      <c r="M3899" s="61"/>
      <c r="N3899" s="61"/>
      <c r="O3899" s="61"/>
      <c r="P3899" s="7">
        <f t="shared" si="584"/>
        <v>3965</v>
      </c>
      <c r="Q3899" s="8"/>
    </row>
    <row r="3900" spans="1:17" s="9" customFormat="1" ht="15.75" thickTop="1" x14ac:dyDescent="0.25">
      <c r="A3900" s="1"/>
      <c r="B3900" s="136"/>
      <c r="C3900" s="137"/>
      <c r="D3900" s="137"/>
      <c r="E3900" s="138"/>
      <c r="F3900" s="139"/>
      <c r="G3900" s="69"/>
      <c r="H3900" s="69"/>
      <c r="I3900" s="81"/>
      <c r="J3900" s="64"/>
      <c r="K3900" s="70"/>
      <c r="L3900" s="117"/>
      <c r="M3900" s="118"/>
      <c r="N3900" s="119"/>
      <c r="O3900" s="120"/>
      <c r="P3900" s="7">
        <f t="shared" si="584"/>
        <v>3966</v>
      </c>
      <c r="Q3900" s="8">
        <f t="shared" ref="Q3900" si="586">+Q3871</f>
        <v>3904</v>
      </c>
    </row>
    <row r="3901" spans="1:17" s="9" customFormat="1" ht="15.75" thickBot="1" x14ac:dyDescent="0.3">
      <c r="A3901" s="1"/>
      <c r="B3901" s="140" t="s">
        <v>26</v>
      </c>
      <c r="C3901" s="141"/>
      <c r="D3901" s="141"/>
      <c r="E3901" s="142"/>
      <c r="F3901" s="143">
        <v>0</v>
      </c>
      <c r="G3901" s="144" t="s">
        <v>26</v>
      </c>
      <c r="H3901" s="143">
        <v>0</v>
      </c>
      <c r="I3901" s="143">
        <v>0</v>
      </c>
      <c r="J3901" s="64"/>
      <c r="K3901" s="145" t="s">
        <v>26</v>
      </c>
      <c r="L3901" s="146" t="s">
        <v>26</v>
      </c>
      <c r="M3901" s="147" t="s">
        <v>26</v>
      </c>
      <c r="N3901" s="143">
        <v>0</v>
      </c>
      <c r="O3901" s="143">
        <v>0</v>
      </c>
      <c r="P3901" s="7">
        <f t="shared" si="584"/>
        <v>3967</v>
      </c>
      <c r="Q3901" s="8"/>
    </row>
    <row r="3902" spans="1:17" s="9" customFormat="1" ht="16.5" thickTop="1" thickBot="1" x14ac:dyDescent="0.3">
      <c r="A3902" s="1"/>
      <c r="B3902" s="101"/>
      <c r="C3902" s="101"/>
      <c r="D3902" s="101"/>
      <c r="E3902" s="101"/>
      <c r="F3902" s="101"/>
      <c r="G3902" s="101"/>
      <c r="H3902" s="128" t="s">
        <v>53</v>
      </c>
      <c r="I3902" s="103">
        <f>SUM(I3900:I3901)</f>
        <v>0</v>
      </c>
      <c r="J3902" s="28"/>
      <c r="K3902" s="148">
        <f>SUM(K3900:K3901)</f>
        <v>0</v>
      </c>
      <c r="L3902" s="149"/>
      <c r="M3902" s="150"/>
      <c r="N3902" s="151"/>
      <c r="O3902" s="148">
        <f>SUM(O3900:O3901)</f>
        <v>0</v>
      </c>
      <c r="P3902" s="7">
        <f t="shared" si="584"/>
        <v>3968</v>
      </c>
      <c r="Q3902" s="8"/>
    </row>
    <row r="3903" spans="1:17" s="9" customFormat="1" ht="16.5" thickTop="1" thickBot="1" x14ac:dyDescent="0.3">
      <c r="A3903" s="1"/>
      <c r="B3903" s="28"/>
      <c r="C3903" s="28"/>
      <c r="D3903" s="28"/>
      <c r="E3903" s="152"/>
      <c r="F3903" s="152"/>
      <c r="G3903" s="152"/>
      <c r="H3903" s="153"/>
      <c r="I3903" s="154"/>
      <c r="J3903" s="28"/>
      <c r="K3903" s="155"/>
      <c r="L3903" s="156"/>
      <c r="M3903" s="156"/>
      <c r="N3903" s="156"/>
      <c r="O3903" s="157"/>
      <c r="P3903" s="7">
        <f t="shared" si="584"/>
        <v>3969</v>
      </c>
      <c r="Q3903" s="8"/>
    </row>
    <row r="3904" spans="1:17" s="9" customFormat="1" ht="16.5" customHeight="1" thickTop="1" thickBot="1" x14ac:dyDescent="0.3">
      <c r="A3904" s="1"/>
      <c r="B3904" s="28"/>
      <c r="C3904" s="28"/>
      <c r="D3904" s="158"/>
      <c r="E3904" s="159" t="s">
        <v>54</v>
      </c>
      <c r="F3904" s="159"/>
      <c r="G3904" s="159"/>
      <c r="H3904" s="159"/>
      <c r="I3904" s="160">
        <f>I3852+I3868+I3897+I3902</f>
        <v>132.93407449999998</v>
      </c>
      <c r="J3904" s="28"/>
      <c r="K3904" s="161"/>
      <c r="L3904" s="162"/>
      <c r="M3904" s="162"/>
      <c r="N3904" s="162"/>
      <c r="O3904" s="163"/>
      <c r="P3904" s="7">
        <f t="shared" si="584"/>
        <v>3970</v>
      </c>
      <c r="Q3904" s="8"/>
    </row>
    <row r="3905" spans="1:17" s="9" customFormat="1" ht="16.5" thickTop="1" thickBot="1" x14ac:dyDescent="0.3">
      <c r="A3905" s="1"/>
      <c r="B3905" s="28"/>
      <c r="C3905" s="28"/>
      <c r="D3905" s="158"/>
      <c r="E3905" s="164" t="s">
        <v>55</v>
      </c>
      <c r="F3905" s="164"/>
      <c r="G3905" s="164"/>
      <c r="H3905" s="165">
        <v>0.2</v>
      </c>
      <c r="I3905" s="166">
        <f>I3904*H3905</f>
        <v>26.586814899999997</v>
      </c>
      <c r="J3905" s="28"/>
      <c r="K3905" s="167"/>
      <c r="L3905" s="168"/>
      <c r="M3905" s="168"/>
      <c r="N3905" s="168"/>
      <c r="O3905" s="169"/>
      <c r="P3905" s="7">
        <f t="shared" si="584"/>
        <v>3971</v>
      </c>
      <c r="Q3905" s="8"/>
    </row>
    <row r="3906" spans="1:17" s="9" customFormat="1" ht="16.5" thickTop="1" thickBot="1" x14ac:dyDescent="0.3">
      <c r="A3906" s="1"/>
      <c r="B3906" s="28"/>
      <c r="C3906" s="28"/>
      <c r="D3906" s="158"/>
      <c r="E3906" s="170" t="s">
        <v>56</v>
      </c>
      <c r="F3906" s="170"/>
      <c r="G3906" s="170"/>
      <c r="H3906" s="171">
        <v>0</v>
      </c>
      <c r="I3906" s="166">
        <v>0</v>
      </c>
      <c r="J3906" s="28"/>
      <c r="K3906" s="172">
        <f>+K3852+K3868+K3897+K3902</f>
        <v>1</v>
      </c>
      <c r="L3906" s="173"/>
      <c r="M3906" s="174"/>
      <c r="N3906" s="175"/>
      <c r="O3906" s="172">
        <f>+O3852+O3868+O3897+O3902</f>
        <v>0</v>
      </c>
      <c r="P3906" s="7">
        <f t="shared" si="584"/>
        <v>3972</v>
      </c>
      <c r="Q3906" s="8"/>
    </row>
    <row r="3907" spans="1:17" s="9" customFormat="1" ht="16.5" thickTop="1" thickBot="1" x14ac:dyDescent="0.3">
      <c r="A3907" s="1"/>
      <c r="B3907" s="28" t="s">
        <v>27</v>
      </c>
      <c r="C3907" s="28"/>
      <c r="D3907" s="158"/>
      <c r="E3907" s="170" t="s">
        <v>57</v>
      </c>
      <c r="F3907" s="170"/>
      <c r="G3907" s="170"/>
      <c r="H3907" s="170"/>
      <c r="I3907" s="166">
        <f>+I3904+I3905</f>
        <v>159.52088939999999</v>
      </c>
      <c r="J3907" s="28"/>
      <c r="K3907" s="176" t="s">
        <v>58</v>
      </c>
      <c r="L3907" s="177"/>
      <c r="M3907" s="178"/>
      <c r="N3907" s="179"/>
      <c r="O3907" s="176" t="s">
        <v>59</v>
      </c>
      <c r="P3907" s="7">
        <f t="shared" si="584"/>
        <v>3973</v>
      </c>
      <c r="Q3907" s="8"/>
    </row>
    <row r="3908" spans="1:17" s="9" customFormat="1" ht="16.5" thickTop="1" thickBot="1" x14ac:dyDescent="0.3">
      <c r="A3908" s="1"/>
      <c r="B3908" s="28" t="s">
        <v>27</v>
      </c>
      <c r="C3908" s="28"/>
      <c r="D3908" s="158"/>
      <c r="E3908" s="180" t="s">
        <v>60</v>
      </c>
      <c r="F3908" s="181"/>
      <c r="G3908" s="181"/>
      <c r="H3908" s="182"/>
      <c r="I3908" s="183">
        <f>ROUND(I3907,2)</f>
        <v>159.52000000000001</v>
      </c>
      <c r="J3908" s="152"/>
      <c r="K3908" s="184"/>
      <c r="L3908" s="185"/>
      <c r="M3908" s="184"/>
      <c r="N3908" s="185"/>
      <c r="O3908" s="185"/>
      <c r="P3908" s="7">
        <f t="shared" si="584"/>
        <v>3974</v>
      </c>
      <c r="Q3908" s="8"/>
    </row>
    <row r="3909" spans="1:17" s="9" customFormat="1" ht="15.75" thickTop="1" x14ac:dyDescent="0.25">
      <c r="A3909" s="1"/>
      <c r="B3909" s="5"/>
      <c r="C3909" s="5"/>
      <c r="D3909" s="28"/>
      <c r="E3909" s="101"/>
      <c r="F3909" s="101"/>
      <c r="G3909" s="101"/>
      <c r="H3909" s="186"/>
      <c r="I3909" s="101"/>
      <c r="J3909" s="28"/>
      <c r="K3909" s="14"/>
      <c r="L3909" s="15"/>
      <c r="M3909" s="14"/>
      <c r="N3909" s="15"/>
      <c r="O3909" s="15"/>
      <c r="P3909" s="7">
        <f t="shared" si="584"/>
        <v>3975</v>
      </c>
      <c r="Q3909" s="8"/>
    </row>
    <row r="3910" spans="1:17" s="9" customFormat="1" x14ac:dyDescent="0.25">
      <c r="A3910" s="1"/>
      <c r="B3910" s="5"/>
      <c r="C3910" s="5"/>
      <c r="D3910" s="28"/>
      <c r="E3910" s="101"/>
      <c r="F3910" s="101"/>
      <c r="G3910" s="101"/>
      <c r="H3910" s="186"/>
      <c r="I3910" s="101"/>
      <c r="J3910" s="28"/>
      <c r="K3910" s="14"/>
      <c r="L3910" s="15"/>
      <c r="M3910" s="14"/>
      <c r="N3910" s="15"/>
      <c r="O3910" s="15"/>
      <c r="P3910" s="7">
        <f t="shared" si="584"/>
        <v>3976</v>
      </c>
      <c r="Q3910" s="8"/>
    </row>
    <row r="3911" spans="1:17" s="9" customFormat="1" ht="15.75" thickBot="1" x14ac:dyDescent="0.3">
      <c r="A3911" s="1"/>
      <c r="B3911" s="2"/>
      <c r="C3911" s="2"/>
      <c r="D3911" s="2"/>
      <c r="E3911" s="2"/>
      <c r="F3911" s="2"/>
      <c r="G3911" s="2"/>
      <c r="H3911" s="3"/>
      <c r="I3911" s="4"/>
      <c r="J3911" s="5"/>
      <c r="K3911" s="6"/>
      <c r="L3911" s="6"/>
      <c r="M3911" s="6"/>
      <c r="N3911" s="6"/>
      <c r="O3911" s="6"/>
      <c r="P3911" s="7"/>
      <c r="Q3911" s="8"/>
    </row>
    <row r="3912" spans="1:17" s="9" customFormat="1" ht="16.5" thickTop="1" thickBot="1" x14ac:dyDescent="0.3">
      <c r="A3912" s="1"/>
      <c r="B3912" s="10" t="s">
        <v>0</v>
      </c>
      <c r="C3912" s="11" t="str">
        <f>'[1]PRESUPUESTO REFERENCIAL'!$B$6</f>
        <v>CONSTRUCCIÓN DEL MALECÓN EN LA PARROQUIA URBANA SATÉLITE LA AURORA</v>
      </c>
      <c r="D3912" s="12"/>
      <c r="E3912" s="12"/>
      <c r="F3912" s="12"/>
      <c r="G3912" s="12"/>
      <c r="H3912" s="12"/>
      <c r="I3912" s="13"/>
      <c r="J3912" s="5"/>
      <c r="K3912" s="14"/>
      <c r="L3912" s="14"/>
      <c r="M3912" s="14"/>
      <c r="N3912" s="14"/>
      <c r="O3912" s="15"/>
      <c r="P3912" s="7"/>
      <c r="Q3912" s="8"/>
    </row>
    <row r="3913" spans="1:17" s="9" customFormat="1" ht="15.75" thickTop="1" x14ac:dyDescent="0.25">
      <c r="A3913" s="1"/>
      <c r="B3913" s="16" t="s">
        <v>1</v>
      </c>
      <c r="C3913" s="17"/>
      <c r="D3913" s="17"/>
      <c r="E3913" s="17"/>
      <c r="F3913" s="17"/>
      <c r="G3913" s="17"/>
      <c r="H3913" s="17"/>
      <c r="I3913" s="18"/>
      <c r="J3913" s="5"/>
      <c r="K3913" s="14"/>
      <c r="L3913" s="14"/>
      <c r="M3913" s="14"/>
      <c r="N3913" s="14"/>
      <c r="O3913" s="15"/>
      <c r="P3913" s="7"/>
      <c r="Q3913" s="8"/>
    </row>
    <row r="3914" spans="1:17" s="9" customFormat="1" x14ac:dyDescent="0.25">
      <c r="A3914" s="1"/>
      <c r="B3914" s="5"/>
      <c r="C3914" s="5"/>
      <c r="D3914" s="5"/>
      <c r="E3914" s="5"/>
      <c r="F3914" s="5"/>
      <c r="G3914" s="19"/>
      <c r="H3914" s="19"/>
      <c r="I3914" s="19"/>
      <c r="J3914" s="5"/>
      <c r="K3914" s="14"/>
      <c r="L3914" s="14"/>
      <c r="M3914" s="14"/>
      <c r="N3914" s="14"/>
      <c r="O3914" s="15"/>
      <c r="P3914" s="7"/>
      <c r="Q3914" s="8"/>
    </row>
    <row r="3915" spans="1:17" s="9" customFormat="1" x14ac:dyDescent="0.25">
      <c r="A3915" s="1"/>
      <c r="B3915" s="5"/>
      <c r="C3915" s="20" t="s">
        <v>2</v>
      </c>
      <c r="D3915" s="21" t="s">
        <v>3</v>
      </c>
      <c r="E3915" s="22"/>
      <c r="F3915" s="22"/>
      <c r="G3915" s="19"/>
      <c r="H3915" s="19"/>
      <c r="I3915" s="19"/>
      <c r="J3915" s="5"/>
      <c r="K3915" s="14"/>
      <c r="L3915" s="14"/>
      <c r="M3915" s="14"/>
      <c r="N3915" s="14"/>
      <c r="O3915" s="15"/>
      <c r="P3915" s="7"/>
      <c r="Q3915" s="8"/>
    </row>
    <row r="3916" spans="1:17" s="9" customFormat="1" x14ac:dyDescent="0.25">
      <c r="A3916" s="1"/>
      <c r="B3916" s="5"/>
      <c r="C3916" s="20" t="s">
        <v>4</v>
      </c>
      <c r="D3916" s="21" t="s">
        <v>5</v>
      </c>
      <c r="E3916" s="5"/>
      <c r="F3916" s="5"/>
      <c r="G3916" s="19"/>
      <c r="H3916" s="19"/>
      <c r="I3916" s="19"/>
      <c r="J3916" s="5"/>
      <c r="K3916" s="14"/>
      <c r="L3916" s="14"/>
      <c r="M3916" s="14"/>
      <c r="N3916" s="14"/>
      <c r="O3916" s="15"/>
      <c r="P3916" s="7"/>
      <c r="Q3916" s="8"/>
    </row>
    <row r="3917" spans="1:17" s="9" customFormat="1" x14ac:dyDescent="0.25">
      <c r="A3917" s="1"/>
      <c r="B3917" s="23"/>
      <c r="C3917" s="2"/>
      <c r="D3917" s="24"/>
      <c r="E3917" s="2"/>
      <c r="F3917" s="2"/>
      <c r="G3917" s="19"/>
      <c r="H3917" s="19"/>
      <c r="I3917" s="19"/>
      <c r="J3917" s="5"/>
      <c r="K3917" s="14"/>
      <c r="L3917" s="14"/>
      <c r="M3917" s="14"/>
      <c r="N3917" s="14"/>
      <c r="O3917" s="15"/>
      <c r="P3917" s="7"/>
      <c r="Q3917" s="8"/>
    </row>
    <row r="3918" spans="1:17" s="9" customFormat="1" ht="15.75" thickBot="1" x14ac:dyDescent="0.3">
      <c r="A3918" s="1"/>
      <c r="B3918" s="25" t="s">
        <v>6</v>
      </c>
      <c r="C3918" s="26"/>
      <c r="D3918" s="26"/>
      <c r="E3918" s="26"/>
      <c r="F3918" s="26"/>
      <c r="G3918" s="26"/>
      <c r="H3918" s="26"/>
      <c r="I3918" s="27"/>
      <c r="J3918" s="28"/>
      <c r="K3918" s="29"/>
      <c r="L3918" s="30"/>
      <c r="M3918" s="30"/>
      <c r="N3918" s="30"/>
      <c r="O3918" s="31"/>
      <c r="P3918" s="7"/>
      <c r="Q3918" s="8"/>
    </row>
    <row r="3919" spans="1:17" s="9" customFormat="1" ht="15.75" customHeight="1" thickTop="1" x14ac:dyDescent="0.25">
      <c r="A3919" s="1"/>
      <c r="B3919" s="32"/>
      <c r="C3919" s="33"/>
      <c r="D3919" s="34"/>
      <c r="E3919" s="34"/>
      <c r="F3919" s="34"/>
      <c r="G3919" s="34"/>
      <c r="H3919" s="35"/>
      <c r="I3919" s="36" t="s">
        <v>7</v>
      </c>
      <c r="J3919" s="37"/>
      <c r="K3919" s="38" t="s">
        <v>8</v>
      </c>
      <c r="L3919" s="39"/>
      <c r="M3919" s="39"/>
      <c r="N3919" s="39"/>
      <c r="O3919" s="40"/>
      <c r="P3919" s="7"/>
      <c r="Q3919" s="8"/>
    </row>
    <row r="3920" spans="1:17" s="9" customFormat="1" x14ac:dyDescent="0.25">
      <c r="A3920" s="1"/>
      <c r="B3920" s="41" t="s">
        <v>9</v>
      </c>
      <c r="C3920" s="42">
        <f>+'[1]PRESUPUESTO REFERENCIAL'!B1171</f>
        <v>1047</v>
      </c>
      <c r="D3920" s="43"/>
      <c r="E3920" s="41" t="s">
        <v>10</v>
      </c>
      <c r="F3920" s="44" t="str">
        <f>+'[1]PRESUPUESTO REFERENCIAL'!D1171</f>
        <v>u</v>
      </c>
      <c r="G3920" s="45"/>
      <c r="H3920" s="46" t="s">
        <v>11</v>
      </c>
      <c r="I3920" s="47">
        <v>0.25</v>
      </c>
      <c r="J3920" s="37"/>
      <c r="K3920" s="48"/>
      <c r="L3920" s="49"/>
      <c r="M3920" s="49"/>
      <c r="N3920" s="49"/>
      <c r="O3920" s="50"/>
      <c r="P3920" s="7"/>
      <c r="Q3920" s="8"/>
    </row>
    <row r="3921" spans="1:17" s="9" customFormat="1" ht="15.75" thickBot="1" x14ac:dyDescent="0.3">
      <c r="A3921" s="1"/>
      <c r="B3921" s="51" t="s">
        <v>12</v>
      </c>
      <c r="C3921" s="52" t="str">
        <f>+'[1]PRESUPUESTO REFERENCIAL'!C1171</f>
        <v>CONOS DE SEGURIDAD H: 70cm CON REFLECTIVO CON BASE DE CAUCHO</v>
      </c>
      <c r="D3921" s="53"/>
      <c r="E3921" s="53"/>
      <c r="F3921" s="53"/>
      <c r="G3921" s="53"/>
      <c r="H3921" s="53"/>
      <c r="I3921" s="54"/>
      <c r="J3921" s="28"/>
      <c r="K3921" s="55"/>
      <c r="L3921" s="56"/>
      <c r="M3921" s="56"/>
      <c r="N3921" s="56"/>
      <c r="O3921" s="57"/>
      <c r="P3921" s="7"/>
      <c r="Q3921" s="8"/>
    </row>
    <row r="3922" spans="1:17" s="9" customFormat="1" ht="16.5" customHeight="1" thickTop="1" thickBot="1" x14ac:dyDescent="0.3">
      <c r="A3922" s="1"/>
      <c r="B3922" s="58" t="s">
        <v>13</v>
      </c>
      <c r="C3922" s="59"/>
      <c r="D3922" s="59"/>
      <c r="E3922" s="59"/>
      <c r="F3922" s="59"/>
      <c r="G3922" s="59"/>
      <c r="H3922" s="59"/>
      <c r="I3922" s="59"/>
      <c r="J3922" s="60"/>
      <c r="K3922" s="61" t="s">
        <v>14</v>
      </c>
      <c r="L3922" s="61" t="s">
        <v>15</v>
      </c>
      <c r="M3922" s="61" t="s">
        <v>16</v>
      </c>
      <c r="N3922" s="61" t="s">
        <v>17</v>
      </c>
      <c r="O3922" s="61" t="s">
        <v>18</v>
      </c>
      <c r="P3922" s="7"/>
      <c r="Q3922" s="8"/>
    </row>
    <row r="3923" spans="1:17" s="9" customFormat="1" ht="22.5" thickTop="1" thickBot="1" x14ac:dyDescent="0.3">
      <c r="A3923" s="1"/>
      <c r="B3923" s="62" t="s">
        <v>19</v>
      </c>
      <c r="C3923" s="62"/>
      <c r="D3923" s="62"/>
      <c r="E3923" s="63" t="s">
        <v>20</v>
      </c>
      <c r="F3923" s="63" t="s">
        <v>21</v>
      </c>
      <c r="G3923" s="63" t="s">
        <v>22</v>
      </c>
      <c r="H3923" s="63" t="s">
        <v>23</v>
      </c>
      <c r="I3923" s="63" t="s">
        <v>24</v>
      </c>
      <c r="J3923" s="64"/>
      <c r="K3923" s="61"/>
      <c r="L3923" s="61"/>
      <c r="M3923" s="61"/>
      <c r="N3923" s="61"/>
      <c r="O3923" s="61"/>
      <c r="P3923" s="7">
        <f t="shared" ref="P3923" si="587">ROW(A3924)+65</f>
        <v>3989</v>
      </c>
      <c r="Q3923" s="8"/>
    </row>
    <row r="3924" spans="1:17" s="9" customFormat="1" ht="16.5" customHeight="1" thickTop="1" thickBot="1" x14ac:dyDescent="0.3">
      <c r="A3924" s="1" t="s">
        <v>25</v>
      </c>
      <c r="B3924" s="65" t="str">
        <f>INDEX([1]EQUIPOS!$A$3:$I$326,MATCH('APUS2 (1001 - 1053)'!A3924,[1]EQUIPOS!$A$3:$A$326,0),2)</f>
        <v>HERRAMIENTA MENOR (5% MO)</v>
      </c>
      <c r="C3924" s="66"/>
      <c r="D3924" s="67"/>
      <c r="E3924" s="68" t="s">
        <v>26</v>
      </c>
      <c r="F3924" s="68">
        <v>0.05</v>
      </c>
      <c r="G3924" s="68" t="s">
        <v>27</v>
      </c>
      <c r="H3924" s="68" t="s">
        <v>26</v>
      </c>
      <c r="I3924" s="69">
        <f>I3953*5%</f>
        <v>5.2875000000000005E-2</v>
      </c>
      <c r="J3924" s="64"/>
      <c r="K3924" s="70">
        <f>((I3924*100%)/$I$3989)</f>
        <v>2.0965191833983436E-3</v>
      </c>
      <c r="L3924" s="71">
        <f>INDEX([1]EQUIPOS!$A$3:$I$326,MATCH('APUS2 (1001 - 1053)'!A3924,[1]EQUIPOS!$A$3:$A$326,0),6)</f>
        <v>4292100117</v>
      </c>
      <c r="M3924" s="72" t="str">
        <f>INDEX([1]EQUIPOS!$A$3:$I$326,MATCH('APUS2 (1001 - 1053)'!A3924,[1]EQUIPOS!$A$3:$A$326,0),7)</f>
        <v>NP</v>
      </c>
      <c r="N3924" s="73">
        <f>INDEX([1]EQUIPOS!$A$3:$I$326,MATCH('APUS2 (1001 - 1053)'!A3924,[1]EQUIPOS!$A$3:$A$326,0),8)</f>
        <v>0</v>
      </c>
      <c r="O3924" s="74">
        <f>INDEX([1]EQUIPOS!$A$3:$I$326,MATCH('APUS2 (1001 - 1053)'!A3924,[1]EQUIPOS!$A$3:$A$326,0),9)</f>
        <v>0</v>
      </c>
      <c r="P3924" s="7">
        <f t="shared" ref="P3924:P3987" si="588">+P3923+1</f>
        <v>3990</v>
      </c>
      <c r="Q3924" s="8">
        <f t="shared" ref="Q3924" si="589">IF($A3924=0," ",$P3923)</f>
        <v>3989</v>
      </c>
    </row>
    <row r="3925" spans="1:17" s="9" customFormat="1" ht="16.5" thickTop="1" thickBot="1" x14ac:dyDescent="0.3">
      <c r="A3925" s="1"/>
      <c r="B3925" s="75"/>
      <c r="C3925" s="76"/>
      <c r="D3925" s="77"/>
      <c r="E3925" s="78"/>
      <c r="F3925" s="79"/>
      <c r="G3925" s="79"/>
      <c r="H3925" s="80"/>
      <c r="I3925" s="81"/>
      <c r="J3925" s="64"/>
      <c r="K3925" s="70"/>
      <c r="L3925" s="82"/>
      <c r="M3925" s="83"/>
      <c r="N3925" s="84"/>
      <c r="O3925" s="85"/>
      <c r="P3925" s="7">
        <f t="shared" si="588"/>
        <v>3991</v>
      </c>
      <c r="Q3925" s="8">
        <f t="shared" ref="Q3925" si="590">+$Q3924</f>
        <v>3989</v>
      </c>
    </row>
    <row r="3926" spans="1:17" s="9" customFormat="1" ht="16.5" thickTop="1" thickBot="1" x14ac:dyDescent="0.3">
      <c r="A3926" s="1"/>
      <c r="B3926" s="75"/>
      <c r="C3926" s="76"/>
      <c r="D3926" s="77"/>
      <c r="E3926" s="78"/>
      <c r="F3926" s="79"/>
      <c r="G3926" s="79"/>
      <c r="H3926" s="80"/>
      <c r="I3926" s="81"/>
      <c r="J3926" s="64"/>
      <c r="K3926" s="70"/>
      <c r="L3926" s="82"/>
      <c r="M3926" s="83"/>
      <c r="N3926" s="84"/>
      <c r="O3926" s="85"/>
      <c r="P3926" s="7">
        <f t="shared" si="588"/>
        <v>3992</v>
      </c>
      <c r="Q3926" s="8"/>
    </row>
    <row r="3927" spans="1:17" s="9" customFormat="1" ht="16.5" thickTop="1" thickBot="1" x14ac:dyDescent="0.3">
      <c r="A3927" s="1"/>
      <c r="B3927" s="75"/>
      <c r="C3927" s="76"/>
      <c r="D3927" s="77"/>
      <c r="E3927" s="78"/>
      <c r="F3927" s="79"/>
      <c r="G3927" s="79"/>
      <c r="H3927" s="80"/>
      <c r="I3927" s="81"/>
      <c r="J3927" s="64"/>
      <c r="K3927" s="70"/>
      <c r="L3927" s="82"/>
      <c r="M3927" s="83"/>
      <c r="N3927" s="84"/>
      <c r="O3927" s="85"/>
      <c r="P3927" s="7">
        <f t="shared" si="588"/>
        <v>3993</v>
      </c>
      <c r="Q3927" s="8"/>
    </row>
    <row r="3928" spans="1:17" s="9" customFormat="1" ht="16.5" thickTop="1" thickBot="1" x14ac:dyDescent="0.3">
      <c r="A3928" s="1"/>
      <c r="B3928" s="75"/>
      <c r="C3928" s="76"/>
      <c r="D3928" s="77"/>
      <c r="E3928" s="78"/>
      <c r="F3928" s="79"/>
      <c r="G3928" s="79"/>
      <c r="H3928" s="80"/>
      <c r="I3928" s="81"/>
      <c r="J3928" s="64"/>
      <c r="K3928" s="70"/>
      <c r="L3928" s="82"/>
      <c r="M3928" s="83"/>
      <c r="N3928" s="84"/>
      <c r="O3928" s="85"/>
      <c r="P3928" s="7">
        <f t="shared" si="588"/>
        <v>3994</v>
      </c>
      <c r="Q3928" s="8"/>
    </row>
    <row r="3929" spans="1:17" s="9" customFormat="1" ht="16.5" thickTop="1" thickBot="1" x14ac:dyDescent="0.3">
      <c r="A3929" s="1"/>
      <c r="B3929" s="75"/>
      <c r="C3929" s="76"/>
      <c r="D3929" s="77"/>
      <c r="E3929" s="78"/>
      <c r="F3929" s="79"/>
      <c r="G3929" s="86"/>
      <c r="H3929" s="80"/>
      <c r="I3929" s="81"/>
      <c r="J3929" s="64"/>
      <c r="K3929" s="87"/>
      <c r="L3929" s="82"/>
      <c r="M3929" s="83"/>
      <c r="N3929" s="84"/>
      <c r="O3929" s="85"/>
      <c r="P3929" s="7">
        <f t="shared" si="588"/>
        <v>3995</v>
      </c>
      <c r="Q3929" s="8"/>
    </row>
    <row r="3930" spans="1:17" s="9" customFormat="1" ht="16.5" thickTop="1" thickBot="1" x14ac:dyDescent="0.3">
      <c r="A3930" s="1"/>
      <c r="B3930" s="75"/>
      <c r="C3930" s="76"/>
      <c r="D3930" s="77"/>
      <c r="E3930" s="78"/>
      <c r="F3930" s="79"/>
      <c r="G3930" s="86"/>
      <c r="H3930" s="80"/>
      <c r="I3930" s="81"/>
      <c r="J3930" s="64"/>
      <c r="K3930" s="87"/>
      <c r="L3930" s="82"/>
      <c r="M3930" s="83"/>
      <c r="N3930" s="84"/>
      <c r="O3930" s="85"/>
      <c r="P3930" s="7">
        <f t="shared" si="588"/>
        <v>3996</v>
      </c>
      <c r="Q3930" s="8"/>
    </row>
    <row r="3931" spans="1:17" s="9" customFormat="1" ht="16.5" thickTop="1" thickBot="1" x14ac:dyDescent="0.3">
      <c r="A3931" s="1"/>
      <c r="B3931" s="75"/>
      <c r="C3931" s="76"/>
      <c r="D3931" s="77"/>
      <c r="E3931" s="78"/>
      <c r="F3931" s="79"/>
      <c r="G3931" s="86"/>
      <c r="H3931" s="80"/>
      <c r="I3931" s="81"/>
      <c r="J3931" s="64"/>
      <c r="K3931" s="87"/>
      <c r="L3931" s="82"/>
      <c r="M3931" s="83"/>
      <c r="N3931" s="84"/>
      <c r="O3931" s="85"/>
      <c r="P3931" s="7">
        <f t="shared" si="588"/>
        <v>3997</v>
      </c>
      <c r="Q3931" s="8"/>
    </row>
    <row r="3932" spans="1:17" s="9" customFormat="1" ht="16.5" thickTop="1" thickBot="1" x14ac:dyDescent="0.3">
      <c r="A3932" s="1"/>
      <c r="B3932" s="75"/>
      <c r="C3932" s="76"/>
      <c r="D3932" s="77"/>
      <c r="E3932" s="78"/>
      <c r="F3932" s="79"/>
      <c r="G3932" s="86"/>
      <c r="H3932" s="80"/>
      <c r="I3932" s="81"/>
      <c r="J3932" s="64"/>
      <c r="K3932" s="87"/>
      <c r="L3932" s="82"/>
      <c r="M3932" s="83"/>
      <c r="N3932" s="84"/>
      <c r="O3932" s="85"/>
      <c r="P3932" s="7">
        <f t="shared" si="588"/>
        <v>3998</v>
      </c>
      <c r="Q3932" s="8"/>
    </row>
    <row r="3933" spans="1:17" s="9" customFormat="1" ht="16.5" thickTop="1" thickBot="1" x14ac:dyDescent="0.3">
      <c r="A3933" s="1"/>
      <c r="B3933" s="75"/>
      <c r="C3933" s="76"/>
      <c r="D3933" s="77"/>
      <c r="E3933" s="78"/>
      <c r="F3933" s="79"/>
      <c r="G3933" s="86"/>
      <c r="H3933" s="80"/>
      <c r="I3933" s="81"/>
      <c r="J3933" s="64"/>
      <c r="K3933" s="87"/>
      <c r="L3933" s="82"/>
      <c r="M3933" s="83"/>
      <c r="N3933" s="84"/>
      <c r="O3933" s="85"/>
      <c r="P3933" s="7">
        <f t="shared" si="588"/>
        <v>3999</v>
      </c>
      <c r="Q3933" s="8"/>
    </row>
    <row r="3934" spans="1:17" s="9" customFormat="1" ht="16.5" thickTop="1" thickBot="1" x14ac:dyDescent="0.3">
      <c r="A3934" s="1"/>
      <c r="B3934" s="75"/>
      <c r="C3934" s="76"/>
      <c r="D3934" s="77"/>
      <c r="E3934" s="78"/>
      <c r="F3934" s="79"/>
      <c r="G3934" s="86"/>
      <c r="H3934" s="80"/>
      <c r="I3934" s="81"/>
      <c r="J3934" s="64"/>
      <c r="K3934" s="87"/>
      <c r="L3934" s="82"/>
      <c r="M3934" s="83"/>
      <c r="N3934" s="84"/>
      <c r="O3934" s="85"/>
      <c r="P3934" s="7">
        <f t="shared" si="588"/>
        <v>4000</v>
      </c>
      <c r="Q3934" s="8"/>
    </row>
    <row r="3935" spans="1:17" s="9" customFormat="1" ht="16.5" thickTop="1" thickBot="1" x14ac:dyDescent="0.3">
      <c r="A3935" s="1"/>
      <c r="B3935" s="75"/>
      <c r="C3935" s="76"/>
      <c r="D3935" s="77"/>
      <c r="E3935" s="78"/>
      <c r="F3935" s="79"/>
      <c r="G3935" s="86"/>
      <c r="H3935" s="80"/>
      <c r="I3935" s="81"/>
      <c r="J3935" s="64"/>
      <c r="K3935" s="87"/>
      <c r="L3935" s="82"/>
      <c r="M3935" s="83"/>
      <c r="N3935" s="84"/>
      <c r="O3935" s="85"/>
      <c r="P3935" s="7">
        <f t="shared" si="588"/>
        <v>4001</v>
      </c>
      <c r="Q3935" s="8"/>
    </row>
    <row r="3936" spans="1:17" s="9" customFormat="1" ht="16.5" thickTop="1" thickBot="1" x14ac:dyDescent="0.3">
      <c r="A3936" s="1"/>
      <c r="B3936" s="88"/>
      <c r="C3936" s="89"/>
      <c r="D3936" s="90"/>
      <c r="E3936" s="91"/>
      <c r="F3936" s="92"/>
      <c r="G3936" s="93"/>
      <c r="H3936" s="94"/>
      <c r="I3936" s="95"/>
      <c r="J3936" s="64"/>
      <c r="K3936" s="96"/>
      <c r="L3936" s="97"/>
      <c r="M3936" s="98"/>
      <c r="N3936" s="99"/>
      <c r="O3936" s="100"/>
      <c r="P3936" s="7">
        <f t="shared" si="588"/>
        <v>4002</v>
      </c>
      <c r="Q3936" s="8"/>
    </row>
    <row r="3937" spans="1:17" s="9" customFormat="1" ht="16.5" thickTop="1" thickBot="1" x14ac:dyDescent="0.3">
      <c r="A3937" s="1"/>
      <c r="B3937" s="101"/>
      <c r="C3937" s="101"/>
      <c r="D3937" s="101"/>
      <c r="E3937" s="101"/>
      <c r="F3937" s="101"/>
      <c r="G3937" s="101"/>
      <c r="H3937" s="102" t="s">
        <v>29</v>
      </c>
      <c r="I3937" s="103">
        <f>SUM(I3924:I3936)</f>
        <v>5.2875000000000005E-2</v>
      </c>
      <c r="J3937" s="104"/>
      <c r="K3937" s="105">
        <f>SUM(K3924:K3936)</f>
        <v>2.0965191833983436E-3</v>
      </c>
      <c r="L3937" s="106"/>
      <c r="M3937" s="107"/>
      <c r="N3937" s="108"/>
      <c r="O3937" s="105">
        <f>SUM(O3924:O3936)</f>
        <v>0</v>
      </c>
      <c r="P3937" s="7">
        <f t="shared" si="588"/>
        <v>4003</v>
      </c>
      <c r="Q3937" s="8"/>
    </row>
    <row r="3938" spans="1:17" s="9" customFormat="1" ht="16.5" customHeight="1" thickTop="1" thickBot="1" x14ac:dyDescent="0.3">
      <c r="A3938" s="1"/>
      <c r="B3938" s="58" t="s">
        <v>30</v>
      </c>
      <c r="C3938" s="109"/>
      <c r="D3938" s="109"/>
      <c r="E3938" s="109"/>
      <c r="F3938" s="109"/>
      <c r="G3938" s="109"/>
      <c r="H3938" s="110"/>
      <c r="I3938" s="111"/>
      <c r="J3938" s="60"/>
      <c r="K3938" s="61" t="s">
        <v>14</v>
      </c>
      <c r="L3938" s="61" t="s">
        <v>15</v>
      </c>
      <c r="M3938" s="61" t="s">
        <v>16</v>
      </c>
      <c r="N3938" s="61" t="s">
        <v>17</v>
      </c>
      <c r="O3938" s="61" t="s">
        <v>18</v>
      </c>
      <c r="P3938" s="7">
        <f t="shared" si="588"/>
        <v>4004</v>
      </c>
      <c r="Q3938" s="8"/>
    </row>
    <row r="3939" spans="1:17" s="9" customFormat="1" ht="22.5" customHeight="1" thickTop="1" thickBot="1" x14ac:dyDescent="0.3">
      <c r="A3939" s="1"/>
      <c r="B3939" s="112" t="s">
        <v>31</v>
      </c>
      <c r="C3939" s="113"/>
      <c r="D3939" s="114"/>
      <c r="E3939" s="115" t="s">
        <v>20</v>
      </c>
      <c r="F3939" s="115" t="s">
        <v>32</v>
      </c>
      <c r="G3939" s="63" t="s">
        <v>33</v>
      </c>
      <c r="H3939" s="116" t="s">
        <v>23</v>
      </c>
      <c r="I3939" s="116" t="s">
        <v>34</v>
      </c>
      <c r="J3939" s="28"/>
      <c r="K3939" s="61"/>
      <c r="L3939" s="61"/>
      <c r="M3939" s="61"/>
      <c r="N3939" s="61"/>
      <c r="O3939" s="61"/>
      <c r="P3939" s="7">
        <f t="shared" si="588"/>
        <v>4005</v>
      </c>
      <c r="Q3939" s="8"/>
    </row>
    <row r="3940" spans="1:17" s="9" customFormat="1" ht="16.5" customHeight="1" thickTop="1" thickBot="1" x14ac:dyDescent="0.3">
      <c r="A3940" s="1" t="s">
        <v>38</v>
      </c>
      <c r="B3940" s="65" t="str">
        <f>INDEX([1]SUELDOS!$B$3:$O$294,MATCH('APUS2 (1001 - 1053)'!A3940,[1]SUELDOS!$B$3:$B$294,0),2)</f>
        <v>PEON</v>
      </c>
      <c r="C3940" s="66"/>
      <c r="D3940" s="67"/>
      <c r="E3940" s="68">
        <v>1</v>
      </c>
      <c r="F3940" s="68">
        <f>INDEX([1]SUELDOS!$B$3:$O$294,MATCH('APUS2 (1001 - 1053)'!A3940,[1]SUELDOS!$B$3:$B$294,0),10)</f>
        <v>4.2300000000000004</v>
      </c>
      <c r="G3940" s="79">
        <f t="shared" ref="G3940" si="591">+E3940*F3940</f>
        <v>4.2300000000000004</v>
      </c>
      <c r="H3940" s="69">
        <f>I3920</f>
        <v>0.25</v>
      </c>
      <c r="I3940" s="81">
        <f t="shared" ref="I3940" si="592">G3940*H3940</f>
        <v>1.0575000000000001</v>
      </c>
      <c r="J3940" s="64"/>
      <c r="K3940" s="70">
        <f>((I3940*100%)/$I$3989)</f>
        <v>4.1930383667966878E-2</v>
      </c>
      <c r="L3940" s="117">
        <f>INDEX([1]SUELDOS!$B$3:$O$294,MATCH('APUS2 (1001 - 1053)'!A3940,[1]SUELDOS!$B$3:$B$294,0),11)</f>
        <v>851230012</v>
      </c>
      <c r="M3940" s="118" t="str">
        <f>INDEX([1]SUELDOS!$B$3:$O$294,MATCH('APUS2 (1001 - 1053)'!A3940,[1]SUELDOS!$B$3:$B$294,0),12)</f>
        <v>NP</v>
      </c>
      <c r="N3940" s="119">
        <f>INDEX([1]SUELDOS!$B$3:$O$294,MATCH('APUS2 (1001 - 1053)'!A3940,[1]SUELDOS!$B$3:$B$294,0),13)</f>
        <v>0</v>
      </c>
      <c r="O3940" s="120">
        <f>INDEX([1]SUELDOS!$B$3:$O$294,MATCH('APUS2 (1001 - 1053)'!A3940,[1]SUELDOS!$B$3:$B$294,0),14)</f>
        <v>0</v>
      </c>
      <c r="P3940" s="7">
        <f t="shared" si="588"/>
        <v>4006</v>
      </c>
      <c r="Q3940" s="8">
        <f t="shared" ref="Q3940" si="593">+Q3924</f>
        <v>3989</v>
      </c>
    </row>
    <row r="3941" spans="1:17" s="9" customFormat="1" ht="16.5" customHeight="1" thickTop="1" thickBot="1" x14ac:dyDescent="0.3">
      <c r="A3941" s="1"/>
      <c r="B3941" s="75"/>
      <c r="C3941" s="76"/>
      <c r="D3941" s="77"/>
      <c r="E3941" s="79"/>
      <c r="F3941" s="79"/>
      <c r="G3941" s="79"/>
      <c r="H3941" s="80"/>
      <c r="I3941" s="81"/>
      <c r="J3941" s="64"/>
      <c r="K3941" s="70"/>
      <c r="L3941" s="82"/>
      <c r="M3941" s="82"/>
      <c r="N3941" s="121"/>
      <c r="O3941" s="85"/>
      <c r="P3941" s="7">
        <f t="shared" si="588"/>
        <v>4007</v>
      </c>
      <c r="Q3941" s="8"/>
    </row>
    <row r="3942" spans="1:17" s="9" customFormat="1" ht="16.5" thickTop="1" thickBot="1" x14ac:dyDescent="0.3">
      <c r="A3942" s="1"/>
      <c r="B3942" s="75"/>
      <c r="C3942" s="76"/>
      <c r="D3942" s="77"/>
      <c r="E3942" s="79"/>
      <c r="F3942" s="79"/>
      <c r="G3942" s="79"/>
      <c r="H3942" s="80"/>
      <c r="I3942" s="81"/>
      <c r="J3942" s="64"/>
      <c r="K3942" s="70"/>
      <c r="L3942" s="82"/>
      <c r="M3942" s="82"/>
      <c r="N3942" s="121"/>
      <c r="O3942" s="85"/>
      <c r="P3942" s="7">
        <f t="shared" si="588"/>
        <v>4008</v>
      </c>
      <c r="Q3942" s="8"/>
    </row>
    <row r="3943" spans="1:17" s="9" customFormat="1" ht="16.5" thickTop="1" thickBot="1" x14ac:dyDescent="0.3">
      <c r="A3943" s="1"/>
      <c r="B3943" s="75"/>
      <c r="C3943" s="76"/>
      <c r="D3943" s="77"/>
      <c r="E3943" s="79"/>
      <c r="F3943" s="79"/>
      <c r="G3943" s="79"/>
      <c r="H3943" s="80"/>
      <c r="I3943" s="81"/>
      <c r="J3943" s="64"/>
      <c r="K3943" s="70"/>
      <c r="L3943" s="82"/>
      <c r="M3943" s="82"/>
      <c r="N3943" s="121"/>
      <c r="O3943" s="85"/>
      <c r="P3943" s="7">
        <f t="shared" si="588"/>
        <v>4009</v>
      </c>
      <c r="Q3943" s="8"/>
    </row>
    <row r="3944" spans="1:17" s="9" customFormat="1" ht="16.5" thickTop="1" thickBot="1" x14ac:dyDescent="0.3">
      <c r="A3944" s="1"/>
      <c r="B3944" s="75"/>
      <c r="C3944" s="76"/>
      <c r="D3944" s="77"/>
      <c r="E3944" s="79"/>
      <c r="F3944" s="79"/>
      <c r="G3944" s="79"/>
      <c r="H3944" s="80"/>
      <c r="I3944" s="81"/>
      <c r="J3944" s="64"/>
      <c r="K3944" s="70"/>
      <c r="L3944" s="82"/>
      <c r="M3944" s="82"/>
      <c r="N3944" s="121"/>
      <c r="O3944" s="85"/>
      <c r="P3944" s="7">
        <f t="shared" si="588"/>
        <v>4010</v>
      </c>
      <c r="Q3944" s="8"/>
    </row>
    <row r="3945" spans="1:17" s="9" customFormat="1" ht="16.5" thickTop="1" thickBot="1" x14ac:dyDescent="0.3">
      <c r="A3945" s="1"/>
      <c r="B3945" s="75"/>
      <c r="C3945" s="76"/>
      <c r="D3945" s="77"/>
      <c r="E3945" s="79"/>
      <c r="F3945" s="79"/>
      <c r="G3945" s="79"/>
      <c r="H3945" s="80"/>
      <c r="I3945" s="81"/>
      <c r="J3945" s="64"/>
      <c r="K3945" s="70"/>
      <c r="L3945" s="82"/>
      <c r="M3945" s="82"/>
      <c r="N3945" s="121"/>
      <c r="O3945" s="85"/>
      <c r="P3945" s="7">
        <f t="shared" si="588"/>
        <v>4011</v>
      </c>
      <c r="Q3945" s="8"/>
    </row>
    <row r="3946" spans="1:17" s="9" customFormat="1" ht="16.5" thickTop="1" thickBot="1" x14ac:dyDescent="0.3">
      <c r="A3946" s="1"/>
      <c r="B3946" s="75"/>
      <c r="C3946" s="76"/>
      <c r="D3946" s="77"/>
      <c r="E3946" s="78"/>
      <c r="F3946" s="79"/>
      <c r="G3946" s="79"/>
      <c r="H3946" s="80"/>
      <c r="I3946" s="81"/>
      <c r="J3946" s="64"/>
      <c r="K3946" s="70"/>
      <c r="L3946" s="82"/>
      <c r="M3946" s="82"/>
      <c r="N3946" s="121"/>
      <c r="O3946" s="85"/>
      <c r="P3946" s="7">
        <f t="shared" si="588"/>
        <v>4012</v>
      </c>
      <c r="Q3946" s="8"/>
    </row>
    <row r="3947" spans="1:17" s="9" customFormat="1" ht="16.5" thickTop="1" thickBot="1" x14ac:dyDescent="0.3">
      <c r="A3947" s="1"/>
      <c r="B3947" s="75"/>
      <c r="C3947" s="76"/>
      <c r="D3947" s="77"/>
      <c r="E3947" s="78"/>
      <c r="F3947" s="79"/>
      <c r="G3947" s="79"/>
      <c r="H3947" s="80"/>
      <c r="I3947" s="81"/>
      <c r="J3947" s="64"/>
      <c r="K3947" s="87"/>
      <c r="L3947" s="82"/>
      <c r="M3947" s="82"/>
      <c r="N3947" s="121"/>
      <c r="O3947" s="85"/>
      <c r="P3947" s="7">
        <f t="shared" si="588"/>
        <v>4013</v>
      </c>
      <c r="Q3947" s="8"/>
    </row>
    <row r="3948" spans="1:17" s="9" customFormat="1" ht="16.5" thickTop="1" thickBot="1" x14ac:dyDescent="0.3">
      <c r="A3948" s="1"/>
      <c r="B3948" s="75"/>
      <c r="C3948" s="76"/>
      <c r="D3948" s="77"/>
      <c r="E3948" s="78"/>
      <c r="F3948" s="79"/>
      <c r="G3948" s="79"/>
      <c r="H3948" s="80"/>
      <c r="I3948" s="81"/>
      <c r="J3948" s="64"/>
      <c r="K3948" s="87"/>
      <c r="L3948" s="82"/>
      <c r="M3948" s="82"/>
      <c r="N3948" s="121"/>
      <c r="O3948" s="85"/>
      <c r="P3948" s="7">
        <f t="shared" si="588"/>
        <v>4014</v>
      </c>
      <c r="Q3948" s="8"/>
    </row>
    <row r="3949" spans="1:17" s="9" customFormat="1" ht="16.5" thickTop="1" thickBot="1" x14ac:dyDescent="0.3">
      <c r="A3949" s="1"/>
      <c r="B3949" s="75"/>
      <c r="C3949" s="76"/>
      <c r="D3949" s="77"/>
      <c r="E3949" s="78"/>
      <c r="F3949" s="79"/>
      <c r="G3949" s="79"/>
      <c r="H3949" s="80"/>
      <c r="I3949" s="81"/>
      <c r="J3949" s="64"/>
      <c r="K3949" s="87"/>
      <c r="L3949" s="82"/>
      <c r="M3949" s="82"/>
      <c r="N3949" s="121"/>
      <c r="O3949" s="85"/>
      <c r="P3949" s="7">
        <f t="shared" si="588"/>
        <v>4015</v>
      </c>
      <c r="Q3949" s="8"/>
    </row>
    <row r="3950" spans="1:17" s="9" customFormat="1" ht="16.5" thickTop="1" thickBot="1" x14ac:dyDescent="0.3">
      <c r="A3950" s="1"/>
      <c r="B3950" s="75"/>
      <c r="C3950" s="76"/>
      <c r="D3950" s="77"/>
      <c r="E3950" s="78"/>
      <c r="F3950" s="79"/>
      <c r="G3950" s="79"/>
      <c r="H3950" s="80"/>
      <c r="I3950" s="81"/>
      <c r="J3950" s="64"/>
      <c r="K3950" s="87"/>
      <c r="L3950" s="82"/>
      <c r="M3950" s="82"/>
      <c r="N3950" s="121"/>
      <c r="O3950" s="85"/>
      <c r="P3950" s="7">
        <f t="shared" si="588"/>
        <v>4016</v>
      </c>
      <c r="Q3950" s="8"/>
    </row>
    <row r="3951" spans="1:17" s="9" customFormat="1" ht="16.5" thickTop="1" thickBot="1" x14ac:dyDescent="0.3">
      <c r="A3951" s="1"/>
      <c r="B3951" s="75"/>
      <c r="C3951" s="76"/>
      <c r="D3951" s="77"/>
      <c r="E3951" s="78"/>
      <c r="F3951" s="79"/>
      <c r="G3951" s="79"/>
      <c r="H3951" s="80"/>
      <c r="I3951" s="81"/>
      <c r="J3951" s="64"/>
      <c r="K3951" s="87"/>
      <c r="L3951" s="82"/>
      <c r="M3951" s="82"/>
      <c r="N3951" s="121"/>
      <c r="O3951" s="85"/>
      <c r="P3951" s="7">
        <f t="shared" si="588"/>
        <v>4017</v>
      </c>
      <c r="Q3951" s="8"/>
    </row>
    <row r="3952" spans="1:17" s="9" customFormat="1" ht="16.5" thickTop="1" thickBot="1" x14ac:dyDescent="0.3">
      <c r="A3952" s="1"/>
      <c r="B3952" s="122" t="s">
        <v>26</v>
      </c>
      <c r="C3952" s="123"/>
      <c r="D3952" s="124"/>
      <c r="E3952" s="91" t="s">
        <v>26</v>
      </c>
      <c r="F3952" s="125" t="s">
        <v>26</v>
      </c>
      <c r="G3952" s="126" t="s">
        <v>26</v>
      </c>
      <c r="H3952" s="94" t="s">
        <v>26</v>
      </c>
      <c r="I3952" s="127" t="s">
        <v>26</v>
      </c>
      <c r="J3952" s="64"/>
      <c r="K3952" s="96" t="s">
        <v>26</v>
      </c>
      <c r="L3952" s="97" t="s">
        <v>26</v>
      </c>
      <c r="M3952" s="98" t="s">
        <v>26</v>
      </c>
      <c r="N3952" s="99" t="s">
        <v>26</v>
      </c>
      <c r="O3952" s="100" t="s">
        <v>26</v>
      </c>
      <c r="P3952" s="7">
        <f t="shared" si="588"/>
        <v>4018</v>
      </c>
      <c r="Q3952" s="8"/>
    </row>
    <row r="3953" spans="1:17" s="9" customFormat="1" ht="16.5" thickTop="1" thickBot="1" x14ac:dyDescent="0.3">
      <c r="A3953" s="1"/>
      <c r="B3953" s="101"/>
      <c r="C3953" s="101"/>
      <c r="D3953" s="101"/>
      <c r="E3953" s="101"/>
      <c r="F3953" s="101"/>
      <c r="G3953" s="101"/>
      <c r="H3953" s="128" t="s">
        <v>39</v>
      </c>
      <c r="I3953" s="103">
        <f>SUM(I3940:I3952)</f>
        <v>1.0575000000000001</v>
      </c>
      <c r="J3953" s="104"/>
      <c r="K3953" s="105">
        <f>SUM(K3940:K3952)</f>
        <v>4.1930383667966878E-2</v>
      </c>
      <c r="L3953" s="106"/>
      <c r="M3953" s="107"/>
      <c r="N3953" s="108"/>
      <c r="O3953" s="105">
        <f>SUM(O3940:O3952)</f>
        <v>0</v>
      </c>
      <c r="P3953" s="7">
        <f t="shared" si="588"/>
        <v>4019</v>
      </c>
      <c r="Q3953" s="8"/>
    </row>
    <row r="3954" spans="1:17" s="9" customFormat="1" ht="16.5" customHeight="1" thickTop="1" thickBot="1" x14ac:dyDescent="0.3">
      <c r="A3954" s="1"/>
      <c r="B3954" s="58" t="s">
        <v>40</v>
      </c>
      <c r="C3954" s="109"/>
      <c r="D3954" s="109"/>
      <c r="E3954" s="109"/>
      <c r="F3954" s="109"/>
      <c r="G3954" s="109"/>
      <c r="H3954" s="110"/>
      <c r="I3954" s="111"/>
      <c r="J3954" s="60"/>
      <c r="K3954" s="61" t="s">
        <v>14</v>
      </c>
      <c r="L3954" s="61" t="s">
        <v>15</v>
      </c>
      <c r="M3954" s="61" t="s">
        <v>16</v>
      </c>
      <c r="N3954" s="61" t="s">
        <v>17</v>
      </c>
      <c r="O3954" s="61" t="s">
        <v>18</v>
      </c>
      <c r="P3954" s="7">
        <f t="shared" si="588"/>
        <v>4020</v>
      </c>
      <c r="Q3954" s="8"/>
    </row>
    <row r="3955" spans="1:17" s="9" customFormat="1" ht="22.5" thickTop="1" thickBot="1" x14ac:dyDescent="0.3">
      <c r="A3955" s="1"/>
      <c r="B3955" s="112" t="s">
        <v>41</v>
      </c>
      <c r="C3955" s="113"/>
      <c r="D3955" s="113"/>
      <c r="E3955" s="114"/>
      <c r="F3955" s="63" t="s">
        <v>42</v>
      </c>
      <c r="G3955" s="63" t="s">
        <v>20</v>
      </c>
      <c r="H3955" s="63" t="s">
        <v>34</v>
      </c>
      <c r="I3955" s="63" t="s">
        <v>24</v>
      </c>
      <c r="J3955" s="28"/>
      <c r="K3955" s="61"/>
      <c r="L3955" s="61"/>
      <c r="M3955" s="61"/>
      <c r="N3955" s="61"/>
      <c r="O3955" s="61"/>
      <c r="P3955" s="7">
        <f t="shared" si="588"/>
        <v>4021</v>
      </c>
      <c r="Q3955" s="8"/>
    </row>
    <row r="3956" spans="1:17" s="9" customFormat="1" ht="15.75" customHeight="1" thickTop="1" x14ac:dyDescent="0.25">
      <c r="A3956" s="1" t="s">
        <v>165</v>
      </c>
      <c r="B3956" s="129" t="str">
        <f>INDEX('[1]MATERIAL-TRANSPORTE'!$A$3:$K$1016,MATCH('APUS2 (1001 - 1053)'!A3956,'[1]MATERIAL-TRANSPORTE'!$A$3:$A$1016,0),2)</f>
        <v>CONO DE SEGURIDAD H= 70cm REFLECTIVO CON BASE DE CAUCHO</v>
      </c>
      <c r="C3956" s="130"/>
      <c r="D3956" s="130"/>
      <c r="E3956" s="131"/>
      <c r="F3956" s="132" t="str">
        <f>INDEX('[1]MATERIAL-TRANSPORTE'!$A$3:$K$1016,MATCH('APUS2 (1001 - 1053)'!A3956,'[1]MATERIAL-TRANSPORTE'!$A$3:$A$1016,0),6)</f>
        <v>u</v>
      </c>
      <c r="G3956" s="80">
        <v>1</v>
      </c>
      <c r="H3956" s="80">
        <f>INDEX('[1]MATERIAL-TRANSPORTE'!$A$3:$K$1016,MATCH('APUS2 (1001 - 1053)'!A3956,'[1]MATERIAL-TRANSPORTE'!$A$3:$A$1016,0),7)</f>
        <v>24.11</v>
      </c>
      <c r="I3956" s="81">
        <f t="shared" ref="I3956" si="594">G3956*H3956</f>
        <v>24.11</v>
      </c>
      <c r="J3956" s="64"/>
      <c r="K3956" s="70">
        <f>((I3956*100%)/$I$3989)</f>
        <v>0.95597309714863477</v>
      </c>
      <c r="L3956" s="82" t="str">
        <f>INDEX('[1]MATERIAL-TRANSPORTE'!$A$3:$K$1016,MATCH('APUS2 (1001 - 1053)'!A3956,'[1]MATERIAL-TRANSPORTE'!$A$3:$A$1016,0),8)</f>
        <v>3627012110</v>
      </c>
      <c r="M3956" s="83" t="str">
        <f>INDEX('[1]MATERIAL-TRANSPORTE'!$A$3:$K$1016,MATCH('APUS2 (1001 - 1053)'!A3956,'[1]MATERIAL-TRANSPORTE'!$A$3:$A$1016,0),9)</f>
        <v>NP</v>
      </c>
      <c r="N3956" s="84">
        <f>INDEX('[1]MATERIAL-TRANSPORTE'!$A$3:$K$1016,MATCH('APUS2 (1001 - 1053)'!A3956,'[1]MATERIAL-TRANSPORTE'!$A$3:$A$1016,0),10)</f>
        <v>0</v>
      </c>
      <c r="O3956" s="85">
        <f>INDEX('[1]MATERIAL-TRANSPORTE'!$A$3:$K$1016,MATCH('APUS2 (1001 - 1053)'!A3956,'[1]MATERIAL-TRANSPORTE'!$A$3:$A$1016,0),11)</f>
        <v>0</v>
      </c>
      <c r="P3956" s="7">
        <f t="shared" si="588"/>
        <v>4022</v>
      </c>
      <c r="Q3956" s="8">
        <f t="shared" ref="Q3956" si="595">+Q3940</f>
        <v>3989</v>
      </c>
    </row>
    <row r="3957" spans="1:17" s="9" customFormat="1" x14ac:dyDescent="0.25">
      <c r="A3957" s="1"/>
      <c r="B3957" s="129"/>
      <c r="C3957" s="130"/>
      <c r="D3957" s="130"/>
      <c r="E3957" s="131"/>
      <c r="F3957" s="132"/>
      <c r="G3957" s="80"/>
      <c r="H3957" s="80"/>
      <c r="I3957" s="81"/>
      <c r="J3957" s="64"/>
      <c r="K3957" s="87"/>
      <c r="L3957" s="82"/>
      <c r="M3957" s="83"/>
      <c r="N3957" s="84"/>
      <c r="O3957" s="85"/>
      <c r="P3957" s="7">
        <f t="shared" si="588"/>
        <v>4023</v>
      </c>
      <c r="Q3957" s="8"/>
    </row>
    <row r="3958" spans="1:17" s="9" customFormat="1" x14ac:dyDescent="0.25">
      <c r="A3958" s="1"/>
      <c r="B3958" s="129"/>
      <c r="C3958" s="130"/>
      <c r="D3958" s="130"/>
      <c r="E3958" s="131"/>
      <c r="F3958" s="132"/>
      <c r="G3958" s="80"/>
      <c r="H3958" s="80"/>
      <c r="I3958" s="81"/>
      <c r="J3958" s="64"/>
      <c r="K3958" s="87"/>
      <c r="L3958" s="82"/>
      <c r="M3958" s="83"/>
      <c r="N3958" s="84"/>
      <c r="O3958" s="85"/>
      <c r="P3958" s="7">
        <f t="shared" si="588"/>
        <v>4024</v>
      </c>
      <c r="Q3958" s="8"/>
    </row>
    <row r="3959" spans="1:17" s="9" customFormat="1" x14ac:dyDescent="0.25">
      <c r="A3959" s="1"/>
      <c r="B3959" s="129"/>
      <c r="C3959" s="130"/>
      <c r="D3959" s="130"/>
      <c r="E3959" s="131"/>
      <c r="F3959" s="132"/>
      <c r="G3959" s="80"/>
      <c r="H3959" s="80"/>
      <c r="I3959" s="81"/>
      <c r="J3959" s="64"/>
      <c r="K3959" s="87"/>
      <c r="L3959" s="82"/>
      <c r="M3959" s="83"/>
      <c r="N3959" s="84"/>
      <c r="O3959" s="85"/>
      <c r="P3959" s="7">
        <f t="shared" si="588"/>
        <v>4025</v>
      </c>
      <c r="Q3959" s="8"/>
    </row>
    <row r="3960" spans="1:17" s="9" customFormat="1" x14ac:dyDescent="0.25">
      <c r="A3960" s="1"/>
      <c r="B3960" s="129"/>
      <c r="C3960" s="130"/>
      <c r="D3960" s="130"/>
      <c r="E3960" s="131"/>
      <c r="F3960" s="132"/>
      <c r="G3960" s="80"/>
      <c r="H3960" s="80"/>
      <c r="I3960" s="81"/>
      <c r="J3960" s="64"/>
      <c r="K3960" s="87"/>
      <c r="L3960" s="82"/>
      <c r="M3960" s="83"/>
      <c r="N3960" s="84"/>
      <c r="O3960" s="85"/>
      <c r="P3960" s="7">
        <f t="shared" si="588"/>
        <v>4026</v>
      </c>
      <c r="Q3960" s="8"/>
    </row>
    <row r="3961" spans="1:17" s="9" customFormat="1" x14ac:dyDescent="0.25">
      <c r="A3961" s="1"/>
      <c r="B3961" s="129"/>
      <c r="C3961" s="130"/>
      <c r="D3961" s="130"/>
      <c r="E3961" s="131"/>
      <c r="F3961" s="132"/>
      <c r="G3961" s="80"/>
      <c r="H3961" s="80"/>
      <c r="I3961" s="81"/>
      <c r="J3961" s="64"/>
      <c r="K3961" s="87"/>
      <c r="L3961" s="82"/>
      <c r="M3961" s="83"/>
      <c r="N3961" s="84"/>
      <c r="O3961" s="85"/>
      <c r="P3961" s="7">
        <f t="shared" si="588"/>
        <v>4027</v>
      </c>
      <c r="Q3961" s="8"/>
    </row>
    <row r="3962" spans="1:17" s="9" customFormat="1" x14ac:dyDescent="0.25">
      <c r="A3962" s="1"/>
      <c r="B3962" s="129"/>
      <c r="C3962" s="130"/>
      <c r="D3962" s="130"/>
      <c r="E3962" s="131"/>
      <c r="F3962" s="132"/>
      <c r="G3962" s="80"/>
      <c r="H3962" s="80"/>
      <c r="I3962" s="81"/>
      <c r="J3962" s="64"/>
      <c r="K3962" s="87"/>
      <c r="L3962" s="82"/>
      <c r="M3962" s="83"/>
      <c r="N3962" s="84"/>
      <c r="O3962" s="85"/>
      <c r="P3962" s="7">
        <f t="shared" si="588"/>
        <v>4028</v>
      </c>
      <c r="Q3962" s="8"/>
    </row>
    <row r="3963" spans="1:17" s="9" customFormat="1" x14ac:dyDescent="0.25">
      <c r="A3963" s="1"/>
      <c r="B3963" s="129"/>
      <c r="C3963" s="130"/>
      <c r="D3963" s="130"/>
      <c r="E3963" s="131"/>
      <c r="F3963" s="132"/>
      <c r="G3963" s="80"/>
      <c r="H3963" s="80"/>
      <c r="I3963" s="81"/>
      <c r="J3963" s="64"/>
      <c r="K3963" s="87"/>
      <c r="L3963" s="82"/>
      <c r="M3963" s="83"/>
      <c r="N3963" s="84"/>
      <c r="O3963" s="85"/>
      <c r="P3963" s="7">
        <f t="shared" si="588"/>
        <v>4029</v>
      </c>
      <c r="Q3963" s="8"/>
    </row>
    <row r="3964" spans="1:17" s="9" customFormat="1" x14ac:dyDescent="0.25">
      <c r="A3964" s="1"/>
      <c r="B3964" s="129"/>
      <c r="C3964" s="130"/>
      <c r="D3964" s="130"/>
      <c r="E3964" s="131"/>
      <c r="F3964" s="132"/>
      <c r="G3964" s="80"/>
      <c r="H3964" s="80"/>
      <c r="I3964" s="81"/>
      <c r="J3964" s="64"/>
      <c r="K3964" s="87"/>
      <c r="L3964" s="82"/>
      <c r="M3964" s="83"/>
      <c r="N3964" s="84"/>
      <c r="O3964" s="85"/>
      <c r="P3964" s="7">
        <f t="shared" si="588"/>
        <v>4030</v>
      </c>
      <c r="Q3964" s="8"/>
    </row>
    <row r="3965" spans="1:17" s="9" customFormat="1" x14ac:dyDescent="0.25">
      <c r="A3965" s="1"/>
      <c r="B3965" s="129"/>
      <c r="C3965" s="130"/>
      <c r="D3965" s="130"/>
      <c r="E3965" s="131"/>
      <c r="F3965" s="132"/>
      <c r="G3965" s="80"/>
      <c r="H3965" s="80"/>
      <c r="I3965" s="81"/>
      <c r="J3965" s="64"/>
      <c r="K3965" s="87"/>
      <c r="L3965" s="82"/>
      <c r="M3965" s="83"/>
      <c r="N3965" s="84"/>
      <c r="O3965" s="85"/>
      <c r="P3965" s="7">
        <f t="shared" si="588"/>
        <v>4031</v>
      </c>
      <c r="Q3965" s="8"/>
    </row>
    <row r="3966" spans="1:17" s="9" customFormat="1" x14ac:dyDescent="0.25">
      <c r="A3966" s="1"/>
      <c r="B3966" s="129"/>
      <c r="C3966" s="130"/>
      <c r="D3966" s="130"/>
      <c r="E3966" s="131"/>
      <c r="F3966" s="132"/>
      <c r="G3966" s="80"/>
      <c r="H3966" s="80"/>
      <c r="I3966" s="81"/>
      <c r="J3966" s="64"/>
      <c r="K3966" s="87"/>
      <c r="L3966" s="82"/>
      <c r="M3966" s="83"/>
      <c r="N3966" s="84"/>
      <c r="O3966" s="85"/>
      <c r="P3966" s="7">
        <f t="shared" si="588"/>
        <v>4032</v>
      </c>
      <c r="Q3966" s="8"/>
    </row>
    <row r="3967" spans="1:17" s="9" customFormat="1" x14ac:dyDescent="0.25">
      <c r="A3967" s="1"/>
      <c r="B3967" s="129"/>
      <c r="C3967" s="130"/>
      <c r="D3967" s="130"/>
      <c r="E3967" s="131"/>
      <c r="F3967" s="132"/>
      <c r="G3967" s="80"/>
      <c r="H3967" s="80"/>
      <c r="I3967" s="81"/>
      <c r="J3967" s="64"/>
      <c r="K3967" s="87"/>
      <c r="L3967" s="82"/>
      <c r="M3967" s="83"/>
      <c r="N3967" s="84"/>
      <c r="O3967" s="85"/>
      <c r="P3967" s="7">
        <f t="shared" si="588"/>
        <v>4033</v>
      </c>
      <c r="Q3967" s="8"/>
    </row>
    <row r="3968" spans="1:17" s="9" customFormat="1" x14ac:dyDescent="0.25">
      <c r="A3968" s="1"/>
      <c r="B3968" s="129"/>
      <c r="C3968" s="130"/>
      <c r="D3968" s="130"/>
      <c r="E3968" s="131"/>
      <c r="F3968" s="132"/>
      <c r="G3968" s="80"/>
      <c r="H3968" s="80"/>
      <c r="I3968" s="81"/>
      <c r="J3968" s="64"/>
      <c r="K3968" s="87"/>
      <c r="L3968" s="82"/>
      <c r="M3968" s="83"/>
      <c r="N3968" s="84"/>
      <c r="O3968" s="85"/>
      <c r="P3968" s="7">
        <f t="shared" si="588"/>
        <v>4034</v>
      </c>
      <c r="Q3968" s="8"/>
    </row>
    <row r="3969" spans="1:17" s="9" customFormat="1" x14ac:dyDescent="0.25">
      <c r="A3969" s="1"/>
      <c r="B3969" s="129"/>
      <c r="C3969" s="130"/>
      <c r="D3969" s="130"/>
      <c r="E3969" s="131"/>
      <c r="F3969" s="132"/>
      <c r="G3969" s="80"/>
      <c r="H3969" s="80"/>
      <c r="I3969" s="81"/>
      <c r="J3969" s="64"/>
      <c r="K3969" s="87"/>
      <c r="L3969" s="82"/>
      <c r="M3969" s="83"/>
      <c r="N3969" s="84"/>
      <c r="O3969" s="85"/>
      <c r="P3969" s="7">
        <f t="shared" si="588"/>
        <v>4035</v>
      </c>
      <c r="Q3969" s="8"/>
    </row>
    <row r="3970" spans="1:17" s="9" customFormat="1" x14ac:dyDescent="0.25">
      <c r="A3970" s="1"/>
      <c r="B3970" s="129"/>
      <c r="C3970" s="130"/>
      <c r="D3970" s="130"/>
      <c r="E3970" s="131"/>
      <c r="F3970" s="132"/>
      <c r="G3970" s="80"/>
      <c r="H3970" s="80"/>
      <c r="I3970" s="81"/>
      <c r="J3970" s="64"/>
      <c r="K3970" s="87"/>
      <c r="L3970" s="82"/>
      <c r="M3970" s="83"/>
      <c r="N3970" s="84"/>
      <c r="O3970" s="85"/>
      <c r="P3970" s="7">
        <f t="shared" si="588"/>
        <v>4036</v>
      </c>
      <c r="Q3970" s="8"/>
    </row>
    <row r="3971" spans="1:17" s="9" customFormat="1" x14ac:dyDescent="0.25">
      <c r="A3971" s="1"/>
      <c r="B3971" s="129"/>
      <c r="C3971" s="130"/>
      <c r="D3971" s="130"/>
      <c r="E3971" s="131"/>
      <c r="F3971" s="132"/>
      <c r="G3971" s="80"/>
      <c r="H3971" s="80"/>
      <c r="I3971" s="81"/>
      <c r="J3971" s="64"/>
      <c r="K3971" s="87"/>
      <c r="L3971" s="82"/>
      <c r="M3971" s="83"/>
      <c r="N3971" s="84"/>
      <c r="O3971" s="85"/>
      <c r="P3971" s="7">
        <f t="shared" si="588"/>
        <v>4037</v>
      </c>
      <c r="Q3971" s="8"/>
    </row>
    <row r="3972" spans="1:17" s="9" customFormat="1" x14ac:dyDescent="0.25">
      <c r="A3972" s="1"/>
      <c r="B3972" s="129"/>
      <c r="C3972" s="130"/>
      <c r="D3972" s="130"/>
      <c r="E3972" s="131"/>
      <c r="F3972" s="132"/>
      <c r="G3972" s="80"/>
      <c r="H3972" s="80"/>
      <c r="I3972" s="81"/>
      <c r="J3972" s="64"/>
      <c r="K3972" s="87"/>
      <c r="L3972" s="82"/>
      <c r="M3972" s="83"/>
      <c r="N3972" s="84"/>
      <c r="O3972" s="85"/>
      <c r="P3972" s="7">
        <f t="shared" si="588"/>
        <v>4038</v>
      </c>
      <c r="Q3972" s="8"/>
    </row>
    <row r="3973" spans="1:17" s="9" customFormat="1" x14ac:dyDescent="0.25">
      <c r="A3973" s="1"/>
      <c r="B3973" s="129" t="s">
        <v>26</v>
      </c>
      <c r="C3973" s="130"/>
      <c r="D3973" s="130"/>
      <c r="E3973" s="131"/>
      <c r="F3973" s="132" t="s">
        <v>26</v>
      </c>
      <c r="G3973" s="80" t="s">
        <v>26</v>
      </c>
      <c r="H3973" s="80" t="s">
        <v>26</v>
      </c>
      <c r="I3973" s="81" t="s">
        <v>26</v>
      </c>
      <c r="J3973" s="64"/>
      <c r="K3973" s="87" t="s">
        <v>26</v>
      </c>
      <c r="L3973" s="82" t="s">
        <v>26</v>
      </c>
      <c r="M3973" s="83" t="s">
        <v>26</v>
      </c>
      <c r="N3973" s="84" t="s">
        <v>26</v>
      </c>
      <c r="O3973" s="85" t="s">
        <v>26</v>
      </c>
      <c r="P3973" s="7">
        <f t="shared" si="588"/>
        <v>4039</v>
      </c>
      <c r="Q3973" s="8"/>
    </row>
    <row r="3974" spans="1:17" s="9" customFormat="1" x14ac:dyDescent="0.25">
      <c r="A3974" s="1"/>
      <c r="B3974" s="129" t="s">
        <v>26</v>
      </c>
      <c r="C3974" s="130"/>
      <c r="D3974" s="130"/>
      <c r="E3974" s="131"/>
      <c r="F3974" s="132" t="s">
        <v>26</v>
      </c>
      <c r="G3974" s="80" t="s">
        <v>26</v>
      </c>
      <c r="H3974" s="80" t="s">
        <v>26</v>
      </c>
      <c r="I3974" s="81" t="s">
        <v>26</v>
      </c>
      <c r="J3974" s="64"/>
      <c r="K3974" s="87" t="s">
        <v>26</v>
      </c>
      <c r="L3974" s="82" t="s">
        <v>26</v>
      </c>
      <c r="M3974" s="83" t="s">
        <v>26</v>
      </c>
      <c r="N3974" s="84" t="s">
        <v>26</v>
      </c>
      <c r="O3974" s="85" t="s">
        <v>26</v>
      </c>
      <c r="P3974" s="7">
        <f t="shared" si="588"/>
        <v>4040</v>
      </c>
      <c r="Q3974" s="8"/>
    </row>
    <row r="3975" spans="1:17" s="9" customFormat="1" x14ac:dyDescent="0.25">
      <c r="A3975" s="1"/>
      <c r="B3975" s="129" t="s">
        <v>26</v>
      </c>
      <c r="C3975" s="130"/>
      <c r="D3975" s="130"/>
      <c r="E3975" s="131"/>
      <c r="F3975" s="132" t="s">
        <v>26</v>
      </c>
      <c r="G3975" s="80" t="s">
        <v>26</v>
      </c>
      <c r="H3975" s="80" t="s">
        <v>26</v>
      </c>
      <c r="I3975" s="81" t="s">
        <v>26</v>
      </c>
      <c r="J3975" s="64"/>
      <c r="K3975" s="87" t="s">
        <v>26</v>
      </c>
      <c r="L3975" s="82" t="s">
        <v>26</v>
      </c>
      <c r="M3975" s="83" t="s">
        <v>26</v>
      </c>
      <c r="N3975" s="84" t="s">
        <v>26</v>
      </c>
      <c r="O3975" s="85" t="s">
        <v>26</v>
      </c>
      <c r="P3975" s="7">
        <f t="shared" si="588"/>
        <v>4041</v>
      </c>
      <c r="Q3975" s="8"/>
    </row>
    <row r="3976" spans="1:17" s="9" customFormat="1" x14ac:dyDescent="0.25">
      <c r="A3976" s="1"/>
      <c r="B3976" s="129" t="s">
        <v>26</v>
      </c>
      <c r="C3976" s="130"/>
      <c r="D3976" s="130"/>
      <c r="E3976" s="131"/>
      <c r="F3976" s="132" t="s">
        <v>26</v>
      </c>
      <c r="G3976" s="80" t="s">
        <v>26</v>
      </c>
      <c r="H3976" s="80" t="s">
        <v>26</v>
      </c>
      <c r="I3976" s="81" t="s">
        <v>26</v>
      </c>
      <c r="J3976" s="64"/>
      <c r="K3976" s="87" t="s">
        <v>26</v>
      </c>
      <c r="L3976" s="82" t="s">
        <v>26</v>
      </c>
      <c r="M3976" s="83" t="s">
        <v>26</v>
      </c>
      <c r="N3976" s="84" t="s">
        <v>26</v>
      </c>
      <c r="O3976" s="85" t="s">
        <v>26</v>
      </c>
      <c r="P3976" s="7">
        <f t="shared" si="588"/>
        <v>4042</v>
      </c>
      <c r="Q3976" s="8"/>
    </row>
    <row r="3977" spans="1:17" s="9" customFormat="1" x14ac:dyDescent="0.25">
      <c r="A3977" s="1"/>
      <c r="B3977" s="129" t="s">
        <v>26</v>
      </c>
      <c r="C3977" s="130"/>
      <c r="D3977" s="130"/>
      <c r="E3977" s="131"/>
      <c r="F3977" s="132" t="s">
        <v>26</v>
      </c>
      <c r="G3977" s="80" t="s">
        <v>26</v>
      </c>
      <c r="H3977" s="80" t="s">
        <v>26</v>
      </c>
      <c r="I3977" s="81" t="s">
        <v>26</v>
      </c>
      <c r="J3977" s="64"/>
      <c r="K3977" s="87" t="s">
        <v>26</v>
      </c>
      <c r="L3977" s="82" t="s">
        <v>26</v>
      </c>
      <c r="M3977" s="83" t="s">
        <v>26</v>
      </c>
      <c r="N3977" s="84" t="s">
        <v>26</v>
      </c>
      <c r="O3977" s="85" t="s">
        <v>26</v>
      </c>
      <c r="P3977" s="7">
        <f t="shared" si="588"/>
        <v>4043</v>
      </c>
      <c r="Q3977" s="8"/>
    </row>
    <row r="3978" spans="1:17" s="9" customFormat="1" x14ac:dyDescent="0.25">
      <c r="A3978" s="1"/>
      <c r="B3978" s="129" t="s">
        <v>26</v>
      </c>
      <c r="C3978" s="130"/>
      <c r="D3978" s="130"/>
      <c r="E3978" s="131"/>
      <c r="F3978" s="132" t="s">
        <v>26</v>
      </c>
      <c r="G3978" s="80" t="s">
        <v>26</v>
      </c>
      <c r="H3978" s="80" t="s">
        <v>26</v>
      </c>
      <c r="I3978" s="81" t="s">
        <v>26</v>
      </c>
      <c r="J3978" s="64"/>
      <c r="K3978" s="87" t="s">
        <v>26</v>
      </c>
      <c r="L3978" s="82" t="s">
        <v>26</v>
      </c>
      <c r="M3978" s="83" t="s">
        <v>26</v>
      </c>
      <c r="N3978" s="84" t="s">
        <v>26</v>
      </c>
      <c r="O3978" s="85" t="s">
        <v>26</v>
      </c>
      <c r="P3978" s="7">
        <f t="shared" si="588"/>
        <v>4044</v>
      </c>
      <c r="Q3978" s="8"/>
    </row>
    <row r="3979" spans="1:17" s="9" customFormat="1" x14ac:dyDescent="0.25">
      <c r="A3979" s="1"/>
      <c r="B3979" s="129" t="s">
        <v>26</v>
      </c>
      <c r="C3979" s="130"/>
      <c r="D3979" s="130"/>
      <c r="E3979" s="131"/>
      <c r="F3979" s="132" t="s">
        <v>26</v>
      </c>
      <c r="G3979" s="80" t="s">
        <v>26</v>
      </c>
      <c r="H3979" s="80" t="s">
        <v>26</v>
      </c>
      <c r="I3979" s="81" t="s">
        <v>26</v>
      </c>
      <c r="J3979" s="64"/>
      <c r="K3979" s="87" t="s">
        <v>26</v>
      </c>
      <c r="L3979" s="82" t="s">
        <v>26</v>
      </c>
      <c r="M3979" s="83" t="s">
        <v>26</v>
      </c>
      <c r="N3979" s="84" t="s">
        <v>26</v>
      </c>
      <c r="O3979" s="85" t="s">
        <v>26</v>
      </c>
      <c r="P3979" s="7">
        <f t="shared" si="588"/>
        <v>4045</v>
      </c>
      <c r="Q3979" s="8"/>
    </row>
    <row r="3980" spans="1:17" s="9" customFormat="1" x14ac:dyDescent="0.25">
      <c r="A3980" s="1"/>
      <c r="B3980" s="129" t="s">
        <v>26</v>
      </c>
      <c r="C3980" s="130"/>
      <c r="D3980" s="130"/>
      <c r="E3980" s="131"/>
      <c r="F3980" s="132" t="s">
        <v>26</v>
      </c>
      <c r="G3980" s="80" t="s">
        <v>26</v>
      </c>
      <c r="H3980" s="80" t="s">
        <v>26</v>
      </c>
      <c r="I3980" s="81" t="s">
        <v>26</v>
      </c>
      <c r="J3980" s="64"/>
      <c r="K3980" s="87" t="s">
        <v>26</v>
      </c>
      <c r="L3980" s="82" t="s">
        <v>26</v>
      </c>
      <c r="M3980" s="83" t="s">
        <v>26</v>
      </c>
      <c r="N3980" s="84" t="s">
        <v>26</v>
      </c>
      <c r="O3980" s="85" t="s">
        <v>26</v>
      </c>
      <c r="P3980" s="7">
        <f t="shared" si="588"/>
        <v>4046</v>
      </c>
      <c r="Q3980" s="8"/>
    </row>
    <row r="3981" spans="1:17" s="9" customFormat="1" ht="15.75" thickBot="1" x14ac:dyDescent="0.3">
      <c r="A3981" s="1"/>
      <c r="B3981" s="122" t="s">
        <v>26</v>
      </c>
      <c r="C3981" s="123"/>
      <c r="D3981" s="123"/>
      <c r="E3981" s="124"/>
      <c r="F3981" s="133" t="s">
        <v>26</v>
      </c>
      <c r="G3981" s="94" t="s">
        <v>26</v>
      </c>
      <c r="H3981" s="94" t="s">
        <v>26</v>
      </c>
      <c r="I3981" s="95" t="s">
        <v>26</v>
      </c>
      <c r="J3981" s="64"/>
      <c r="K3981" s="96" t="s">
        <v>26</v>
      </c>
      <c r="L3981" s="97" t="s">
        <v>26</v>
      </c>
      <c r="M3981" s="98" t="s">
        <v>26</v>
      </c>
      <c r="N3981" s="99" t="s">
        <v>26</v>
      </c>
      <c r="O3981" s="100" t="s">
        <v>26</v>
      </c>
      <c r="P3981" s="7">
        <f t="shared" si="588"/>
        <v>4047</v>
      </c>
      <c r="Q3981" s="8"/>
    </row>
    <row r="3982" spans="1:17" s="9" customFormat="1" ht="16.5" thickTop="1" thickBot="1" x14ac:dyDescent="0.3">
      <c r="A3982" s="1"/>
      <c r="B3982" s="101"/>
      <c r="C3982" s="101"/>
      <c r="D3982" s="101"/>
      <c r="E3982" s="101"/>
      <c r="F3982" s="101"/>
      <c r="G3982" s="101"/>
      <c r="H3982" s="128" t="s">
        <v>50</v>
      </c>
      <c r="I3982" s="103">
        <f>SUM(I3956:I3981)</f>
        <v>24.11</v>
      </c>
      <c r="J3982" s="104"/>
      <c r="K3982" s="105">
        <f>SUM(K3956:K3981)</f>
        <v>0.95597309714863477</v>
      </c>
      <c r="L3982" s="106"/>
      <c r="M3982" s="107"/>
      <c r="N3982" s="108"/>
      <c r="O3982" s="105">
        <f>SUM(O3956:O3981)</f>
        <v>0</v>
      </c>
      <c r="P3982" s="7">
        <f t="shared" si="588"/>
        <v>4048</v>
      </c>
      <c r="Q3982" s="8"/>
    </row>
    <row r="3983" spans="1:17" s="9" customFormat="1" ht="16.5" customHeight="1" thickTop="1" thickBot="1" x14ac:dyDescent="0.3">
      <c r="A3983" s="1"/>
      <c r="B3983" s="58" t="s">
        <v>51</v>
      </c>
      <c r="C3983" s="109"/>
      <c r="D3983" s="109"/>
      <c r="E3983" s="109"/>
      <c r="F3983" s="109"/>
      <c r="G3983" s="109"/>
      <c r="H3983" s="110"/>
      <c r="I3983" s="111"/>
      <c r="J3983" s="60"/>
      <c r="K3983" s="134" t="s">
        <v>14</v>
      </c>
      <c r="L3983" s="61" t="s">
        <v>15</v>
      </c>
      <c r="M3983" s="61" t="s">
        <v>16</v>
      </c>
      <c r="N3983" s="61" t="s">
        <v>17</v>
      </c>
      <c r="O3983" s="61" t="s">
        <v>18</v>
      </c>
      <c r="P3983" s="7">
        <f t="shared" si="588"/>
        <v>4049</v>
      </c>
      <c r="Q3983" s="8"/>
    </row>
    <row r="3984" spans="1:17" s="9" customFormat="1" ht="22.5" customHeight="1" thickTop="1" thickBot="1" x14ac:dyDescent="0.3">
      <c r="A3984" s="1"/>
      <c r="B3984" s="112" t="s">
        <v>52</v>
      </c>
      <c r="C3984" s="113"/>
      <c r="D3984" s="113"/>
      <c r="E3984" s="114"/>
      <c r="F3984" s="115" t="s">
        <v>42</v>
      </c>
      <c r="G3984" s="63" t="s">
        <v>20</v>
      </c>
      <c r="H3984" s="63" t="s">
        <v>34</v>
      </c>
      <c r="I3984" s="63" t="s">
        <v>34</v>
      </c>
      <c r="J3984" s="28"/>
      <c r="K3984" s="135"/>
      <c r="L3984" s="61"/>
      <c r="M3984" s="61"/>
      <c r="N3984" s="61"/>
      <c r="O3984" s="61"/>
      <c r="P3984" s="7">
        <f t="shared" si="588"/>
        <v>4050</v>
      </c>
      <c r="Q3984" s="8"/>
    </row>
    <row r="3985" spans="1:17" s="9" customFormat="1" ht="15.75" thickTop="1" x14ac:dyDescent="0.25">
      <c r="A3985" s="1"/>
      <c r="B3985" s="136"/>
      <c r="C3985" s="137"/>
      <c r="D3985" s="137"/>
      <c r="E3985" s="138"/>
      <c r="F3985" s="139"/>
      <c r="G3985" s="69"/>
      <c r="H3985" s="69"/>
      <c r="I3985" s="81"/>
      <c r="J3985" s="64"/>
      <c r="K3985" s="70"/>
      <c r="L3985" s="117"/>
      <c r="M3985" s="118"/>
      <c r="N3985" s="119"/>
      <c r="O3985" s="120"/>
      <c r="P3985" s="7">
        <f t="shared" si="588"/>
        <v>4051</v>
      </c>
      <c r="Q3985" s="8">
        <f t="shared" ref="Q3985" si="596">+Q3956</f>
        <v>3989</v>
      </c>
    </row>
    <row r="3986" spans="1:17" s="9" customFormat="1" ht="15.75" thickBot="1" x14ac:dyDescent="0.3">
      <c r="A3986" s="1"/>
      <c r="B3986" s="140" t="s">
        <v>26</v>
      </c>
      <c r="C3986" s="141"/>
      <c r="D3986" s="141"/>
      <c r="E3986" s="142"/>
      <c r="F3986" s="143">
        <v>0</v>
      </c>
      <c r="G3986" s="144" t="s">
        <v>26</v>
      </c>
      <c r="H3986" s="143">
        <v>0</v>
      </c>
      <c r="I3986" s="143">
        <v>0</v>
      </c>
      <c r="J3986" s="64"/>
      <c r="K3986" s="145" t="s">
        <v>26</v>
      </c>
      <c r="L3986" s="146" t="s">
        <v>26</v>
      </c>
      <c r="M3986" s="147" t="s">
        <v>26</v>
      </c>
      <c r="N3986" s="143">
        <v>0</v>
      </c>
      <c r="O3986" s="143">
        <v>0</v>
      </c>
      <c r="P3986" s="7">
        <f t="shared" si="588"/>
        <v>4052</v>
      </c>
      <c r="Q3986" s="8"/>
    </row>
    <row r="3987" spans="1:17" s="9" customFormat="1" ht="16.5" thickTop="1" thickBot="1" x14ac:dyDescent="0.3">
      <c r="A3987" s="1"/>
      <c r="B3987" s="101"/>
      <c r="C3987" s="101"/>
      <c r="D3987" s="101"/>
      <c r="E3987" s="101"/>
      <c r="F3987" s="101"/>
      <c r="G3987" s="101"/>
      <c r="H3987" s="128" t="s">
        <v>53</v>
      </c>
      <c r="I3987" s="103">
        <f>SUM(I3985:I3986)</f>
        <v>0</v>
      </c>
      <c r="J3987" s="28"/>
      <c r="K3987" s="148">
        <f>SUM(K3985:K3986)</f>
        <v>0</v>
      </c>
      <c r="L3987" s="149"/>
      <c r="M3987" s="150"/>
      <c r="N3987" s="151"/>
      <c r="O3987" s="148">
        <f>SUM(O3985:O3986)</f>
        <v>0</v>
      </c>
      <c r="P3987" s="7">
        <f t="shared" si="588"/>
        <v>4053</v>
      </c>
      <c r="Q3987" s="8"/>
    </row>
    <row r="3988" spans="1:17" s="9" customFormat="1" ht="16.5" thickTop="1" thickBot="1" x14ac:dyDescent="0.3">
      <c r="A3988" s="1"/>
      <c r="B3988" s="28"/>
      <c r="C3988" s="28"/>
      <c r="D3988" s="28"/>
      <c r="E3988" s="152"/>
      <c r="F3988" s="152"/>
      <c r="G3988" s="152"/>
      <c r="H3988" s="153"/>
      <c r="I3988" s="154"/>
      <c r="J3988" s="28"/>
      <c r="K3988" s="155"/>
      <c r="L3988" s="156"/>
      <c r="M3988" s="156"/>
      <c r="N3988" s="156"/>
      <c r="O3988" s="157"/>
      <c r="P3988" s="7">
        <f t="shared" ref="P3988:P4051" si="597">+P3987+1</f>
        <v>4054</v>
      </c>
      <c r="Q3988" s="8"/>
    </row>
    <row r="3989" spans="1:17" s="9" customFormat="1" ht="16.5" customHeight="1" thickTop="1" thickBot="1" x14ac:dyDescent="0.3">
      <c r="A3989" s="1"/>
      <c r="B3989" s="28"/>
      <c r="C3989" s="28"/>
      <c r="D3989" s="158"/>
      <c r="E3989" s="159" t="s">
        <v>54</v>
      </c>
      <c r="F3989" s="159"/>
      <c r="G3989" s="159"/>
      <c r="H3989" s="159"/>
      <c r="I3989" s="160">
        <f>I3937+I3953+I3982+I3987</f>
        <v>25.220375000000001</v>
      </c>
      <c r="J3989" s="28"/>
      <c r="K3989" s="161"/>
      <c r="L3989" s="162"/>
      <c r="M3989" s="162"/>
      <c r="N3989" s="162"/>
      <c r="O3989" s="163"/>
      <c r="P3989" s="7">
        <f t="shared" si="597"/>
        <v>4055</v>
      </c>
      <c r="Q3989" s="8"/>
    </row>
    <row r="3990" spans="1:17" s="9" customFormat="1" ht="16.5" thickTop="1" thickBot="1" x14ac:dyDescent="0.3">
      <c r="A3990" s="1"/>
      <c r="B3990" s="28"/>
      <c r="C3990" s="28"/>
      <c r="D3990" s="158"/>
      <c r="E3990" s="164" t="s">
        <v>55</v>
      </c>
      <c r="F3990" s="164"/>
      <c r="G3990" s="164"/>
      <c r="H3990" s="165">
        <v>0.2</v>
      </c>
      <c r="I3990" s="166">
        <f>I3989*H3990</f>
        <v>5.0440750000000003</v>
      </c>
      <c r="J3990" s="28"/>
      <c r="K3990" s="167"/>
      <c r="L3990" s="168"/>
      <c r="M3990" s="168"/>
      <c r="N3990" s="168"/>
      <c r="O3990" s="169"/>
      <c r="P3990" s="7">
        <f t="shared" si="597"/>
        <v>4056</v>
      </c>
      <c r="Q3990" s="8"/>
    </row>
    <row r="3991" spans="1:17" s="9" customFormat="1" ht="16.5" thickTop="1" thickBot="1" x14ac:dyDescent="0.3">
      <c r="A3991" s="1"/>
      <c r="B3991" s="28"/>
      <c r="C3991" s="28"/>
      <c r="D3991" s="158"/>
      <c r="E3991" s="170" t="s">
        <v>56</v>
      </c>
      <c r="F3991" s="170"/>
      <c r="G3991" s="170"/>
      <c r="H3991" s="171">
        <v>0</v>
      </c>
      <c r="I3991" s="166">
        <v>0</v>
      </c>
      <c r="J3991" s="28"/>
      <c r="K3991" s="172">
        <f>+K3937+K3953+K3982+K3987</f>
        <v>1</v>
      </c>
      <c r="L3991" s="173"/>
      <c r="M3991" s="174"/>
      <c r="N3991" s="175"/>
      <c r="O3991" s="172">
        <f>+O3937+O3953+O3982+O3987</f>
        <v>0</v>
      </c>
      <c r="P3991" s="7">
        <f t="shared" si="597"/>
        <v>4057</v>
      </c>
      <c r="Q3991" s="8"/>
    </row>
    <row r="3992" spans="1:17" s="9" customFormat="1" ht="16.5" thickTop="1" thickBot="1" x14ac:dyDescent="0.3">
      <c r="A3992" s="1"/>
      <c r="B3992" s="28" t="s">
        <v>27</v>
      </c>
      <c r="C3992" s="28"/>
      <c r="D3992" s="158"/>
      <c r="E3992" s="170" t="s">
        <v>57</v>
      </c>
      <c r="F3992" s="170"/>
      <c r="G3992" s="170"/>
      <c r="H3992" s="170"/>
      <c r="I3992" s="166">
        <f>+I3989+I3990</f>
        <v>30.26445</v>
      </c>
      <c r="J3992" s="28"/>
      <c r="K3992" s="176" t="s">
        <v>58</v>
      </c>
      <c r="L3992" s="177"/>
      <c r="M3992" s="178"/>
      <c r="N3992" s="179"/>
      <c r="O3992" s="176" t="s">
        <v>59</v>
      </c>
      <c r="P3992" s="7">
        <f t="shared" si="597"/>
        <v>4058</v>
      </c>
      <c r="Q3992" s="8"/>
    </row>
    <row r="3993" spans="1:17" s="9" customFormat="1" ht="16.5" thickTop="1" thickBot="1" x14ac:dyDescent="0.3">
      <c r="A3993" s="1"/>
      <c r="B3993" s="28" t="s">
        <v>27</v>
      </c>
      <c r="C3993" s="28"/>
      <c r="D3993" s="158"/>
      <c r="E3993" s="180" t="s">
        <v>60</v>
      </c>
      <c r="F3993" s="181"/>
      <c r="G3993" s="181"/>
      <c r="H3993" s="182"/>
      <c r="I3993" s="183">
        <f>ROUND(I3992,2)</f>
        <v>30.26</v>
      </c>
      <c r="J3993" s="152"/>
      <c r="K3993" s="184"/>
      <c r="L3993" s="185"/>
      <c r="M3993" s="184"/>
      <c r="N3993" s="185"/>
      <c r="O3993" s="185"/>
      <c r="P3993" s="7">
        <f t="shared" si="597"/>
        <v>4059</v>
      </c>
      <c r="Q3993" s="8"/>
    </row>
    <row r="3994" spans="1:17" s="9" customFormat="1" ht="15.75" thickTop="1" x14ac:dyDescent="0.25">
      <c r="A3994" s="1"/>
      <c r="B3994" s="5"/>
      <c r="C3994" s="5"/>
      <c r="D3994" s="28"/>
      <c r="E3994" s="101"/>
      <c r="F3994" s="101"/>
      <c r="G3994" s="101"/>
      <c r="H3994" s="186"/>
      <c r="I3994" s="101"/>
      <c r="J3994" s="28"/>
      <c r="K3994" s="14"/>
      <c r="L3994" s="15"/>
      <c r="M3994" s="14"/>
      <c r="N3994" s="15"/>
      <c r="O3994" s="15"/>
      <c r="P3994" s="7">
        <f t="shared" si="597"/>
        <v>4060</v>
      </c>
      <c r="Q3994" s="8"/>
    </row>
    <row r="3995" spans="1:17" s="9" customFormat="1" x14ac:dyDescent="0.25">
      <c r="A3995" s="1"/>
      <c r="B3995" s="5"/>
      <c r="C3995" s="5"/>
      <c r="D3995" s="28"/>
      <c r="E3995" s="101"/>
      <c r="F3995" s="101"/>
      <c r="G3995" s="101"/>
      <c r="H3995" s="186"/>
      <c r="I3995" s="101"/>
      <c r="J3995" s="28"/>
      <c r="K3995" s="14"/>
      <c r="L3995" s="15"/>
      <c r="M3995" s="14"/>
      <c r="N3995" s="15"/>
      <c r="O3995" s="15"/>
      <c r="P3995" s="7">
        <f t="shared" si="597"/>
        <v>4061</v>
      </c>
      <c r="Q3995" s="8"/>
    </row>
    <row r="3996" spans="1:17" s="9" customFormat="1" ht="15.75" thickBot="1" x14ac:dyDescent="0.3">
      <c r="A3996" s="1"/>
      <c r="B3996" s="2"/>
      <c r="C3996" s="2"/>
      <c r="D3996" s="2"/>
      <c r="E3996" s="2"/>
      <c r="F3996" s="2"/>
      <c r="G3996" s="2"/>
      <c r="H3996" s="3"/>
      <c r="I3996" s="4"/>
      <c r="J3996" s="5"/>
      <c r="K3996" s="6"/>
      <c r="L3996" s="6"/>
      <c r="M3996" s="6"/>
      <c r="N3996" s="6"/>
      <c r="O3996" s="6"/>
      <c r="P3996" s="7"/>
      <c r="Q3996" s="8"/>
    </row>
    <row r="3997" spans="1:17" s="9" customFormat="1" ht="16.5" thickTop="1" thickBot="1" x14ac:dyDescent="0.3">
      <c r="A3997" s="1"/>
      <c r="B3997" s="10" t="s">
        <v>0</v>
      </c>
      <c r="C3997" s="11" t="str">
        <f>'[1]PRESUPUESTO REFERENCIAL'!$B$6</f>
        <v>CONSTRUCCIÓN DEL MALECÓN EN LA PARROQUIA URBANA SATÉLITE LA AURORA</v>
      </c>
      <c r="D3997" s="12"/>
      <c r="E3997" s="12"/>
      <c r="F3997" s="12"/>
      <c r="G3997" s="12"/>
      <c r="H3997" s="12"/>
      <c r="I3997" s="13"/>
      <c r="J3997" s="5"/>
      <c r="K3997" s="14"/>
      <c r="L3997" s="14"/>
      <c r="M3997" s="14"/>
      <c r="N3997" s="14"/>
      <c r="O3997" s="15"/>
      <c r="P3997" s="7"/>
      <c r="Q3997" s="8"/>
    </row>
    <row r="3998" spans="1:17" s="9" customFormat="1" ht="15.75" thickTop="1" x14ac:dyDescent="0.25">
      <c r="A3998" s="1"/>
      <c r="B3998" s="16" t="s">
        <v>1</v>
      </c>
      <c r="C3998" s="17"/>
      <c r="D3998" s="17"/>
      <c r="E3998" s="17"/>
      <c r="F3998" s="17"/>
      <c r="G3998" s="17"/>
      <c r="H3998" s="17"/>
      <c r="I3998" s="18"/>
      <c r="J3998" s="5"/>
      <c r="K3998" s="14"/>
      <c r="L3998" s="14"/>
      <c r="M3998" s="14"/>
      <c r="N3998" s="14"/>
      <c r="O3998" s="15"/>
      <c r="P3998" s="7"/>
      <c r="Q3998" s="8"/>
    </row>
    <row r="3999" spans="1:17" s="9" customFormat="1" x14ac:dyDescent="0.25">
      <c r="A3999" s="1"/>
      <c r="B3999" s="5"/>
      <c r="C3999" s="5"/>
      <c r="D3999" s="5"/>
      <c r="E3999" s="5"/>
      <c r="F3999" s="5"/>
      <c r="G3999" s="19"/>
      <c r="H3999" s="19"/>
      <c r="I3999" s="19"/>
      <c r="J3999" s="5"/>
      <c r="K3999" s="14"/>
      <c r="L3999" s="14"/>
      <c r="M3999" s="14"/>
      <c r="N3999" s="14"/>
      <c r="O3999" s="15"/>
      <c r="P3999" s="7"/>
      <c r="Q3999" s="8"/>
    </row>
    <row r="4000" spans="1:17" s="9" customFormat="1" x14ac:dyDescent="0.25">
      <c r="A4000" s="1"/>
      <c r="B4000" s="5"/>
      <c r="C4000" s="20" t="s">
        <v>2</v>
      </c>
      <c r="D4000" s="21" t="s">
        <v>3</v>
      </c>
      <c r="E4000" s="22"/>
      <c r="F4000" s="22"/>
      <c r="G4000" s="19"/>
      <c r="H4000" s="19"/>
      <c r="I4000" s="19"/>
      <c r="J4000" s="5"/>
      <c r="K4000" s="14"/>
      <c r="L4000" s="14"/>
      <c r="M4000" s="14"/>
      <c r="N4000" s="14"/>
      <c r="O4000" s="15"/>
      <c r="P4000" s="7"/>
      <c r="Q4000" s="8"/>
    </row>
    <row r="4001" spans="1:17" s="9" customFormat="1" x14ac:dyDescent="0.25">
      <c r="A4001" s="1"/>
      <c r="B4001" s="5"/>
      <c r="C4001" s="20" t="s">
        <v>4</v>
      </c>
      <c r="D4001" s="21" t="s">
        <v>5</v>
      </c>
      <c r="E4001" s="5"/>
      <c r="F4001" s="5"/>
      <c r="G4001" s="19"/>
      <c r="H4001" s="19"/>
      <c r="I4001" s="19"/>
      <c r="J4001" s="5"/>
      <c r="K4001" s="14"/>
      <c r="L4001" s="14"/>
      <c r="M4001" s="14"/>
      <c r="N4001" s="14"/>
      <c r="O4001" s="15"/>
      <c r="P4001" s="7"/>
      <c r="Q4001" s="8"/>
    </row>
    <row r="4002" spans="1:17" s="9" customFormat="1" x14ac:dyDescent="0.25">
      <c r="A4002" s="1"/>
      <c r="B4002" s="23"/>
      <c r="C4002" s="2"/>
      <c r="D4002" s="24"/>
      <c r="E4002" s="2"/>
      <c r="F4002" s="2"/>
      <c r="G4002" s="19"/>
      <c r="H4002" s="19"/>
      <c r="I4002" s="19"/>
      <c r="J4002" s="5"/>
      <c r="K4002" s="14"/>
      <c r="L4002" s="14"/>
      <c r="M4002" s="14"/>
      <c r="N4002" s="14"/>
      <c r="O4002" s="15"/>
      <c r="P4002" s="7"/>
      <c r="Q4002" s="8"/>
    </row>
    <row r="4003" spans="1:17" s="9" customFormat="1" ht="15.75" thickBot="1" x14ac:dyDescent="0.3">
      <c r="A4003" s="1"/>
      <c r="B4003" s="25" t="s">
        <v>6</v>
      </c>
      <c r="C4003" s="26"/>
      <c r="D4003" s="26"/>
      <c r="E4003" s="26"/>
      <c r="F4003" s="26"/>
      <c r="G4003" s="26"/>
      <c r="H4003" s="26"/>
      <c r="I4003" s="27"/>
      <c r="J4003" s="28"/>
      <c r="K4003" s="29"/>
      <c r="L4003" s="30"/>
      <c r="M4003" s="30"/>
      <c r="N4003" s="30"/>
      <c r="O4003" s="31"/>
      <c r="P4003" s="7"/>
      <c r="Q4003" s="8"/>
    </row>
    <row r="4004" spans="1:17" s="9" customFormat="1" ht="15.75" customHeight="1" thickTop="1" x14ac:dyDescent="0.25">
      <c r="A4004" s="1"/>
      <c r="B4004" s="32"/>
      <c r="C4004" s="33"/>
      <c r="D4004" s="34"/>
      <c r="E4004" s="34"/>
      <c r="F4004" s="34"/>
      <c r="G4004" s="34"/>
      <c r="H4004" s="35"/>
      <c r="I4004" s="36" t="s">
        <v>7</v>
      </c>
      <c r="J4004" s="37"/>
      <c r="K4004" s="38" t="s">
        <v>8</v>
      </c>
      <c r="L4004" s="39"/>
      <c r="M4004" s="39"/>
      <c r="N4004" s="39"/>
      <c r="O4004" s="40"/>
      <c r="P4004" s="7"/>
      <c r="Q4004" s="8"/>
    </row>
    <row r="4005" spans="1:17" s="9" customFormat="1" x14ac:dyDescent="0.25">
      <c r="A4005" s="1"/>
      <c r="B4005" s="41" t="s">
        <v>9</v>
      </c>
      <c r="C4005" s="42">
        <f>+'[1]PRESUPUESTO REFERENCIAL'!B1172</f>
        <v>1048</v>
      </c>
      <c r="D4005" s="43"/>
      <c r="E4005" s="41" t="s">
        <v>10</v>
      </c>
      <c r="F4005" s="44" t="str">
        <f>+'[1]PRESUPUESTO REFERENCIAL'!D1172</f>
        <v>u</v>
      </c>
      <c r="G4005" s="45"/>
      <c r="H4005" s="46" t="s">
        <v>11</v>
      </c>
      <c r="I4005" s="47">
        <v>0</v>
      </c>
      <c r="J4005" s="37"/>
      <c r="K4005" s="48"/>
      <c r="L4005" s="49"/>
      <c r="M4005" s="49"/>
      <c r="N4005" s="49"/>
      <c r="O4005" s="50"/>
      <c r="P4005" s="7"/>
      <c r="Q4005" s="8"/>
    </row>
    <row r="4006" spans="1:17" s="9" customFormat="1" ht="15.75" thickBot="1" x14ac:dyDescent="0.3">
      <c r="A4006" s="1"/>
      <c r="B4006" s="51" t="s">
        <v>12</v>
      </c>
      <c r="C4006" s="52" t="str">
        <f>+'[1]PRESUPUESTO REFERENCIAL'!C1172</f>
        <v>EXTINTOR PQS 10 lb</v>
      </c>
      <c r="D4006" s="53"/>
      <c r="E4006" s="53"/>
      <c r="F4006" s="53"/>
      <c r="G4006" s="53"/>
      <c r="H4006" s="53"/>
      <c r="I4006" s="54"/>
      <c r="J4006" s="28"/>
      <c r="K4006" s="55"/>
      <c r="L4006" s="56"/>
      <c r="M4006" s="56"/>
      <c r="N4006" s="56"/>
      <c r="O4006" s="57"/>
      <c r="P4006" s="7"/>
      <c r="Q4006" s="8"/>
    </row>
    <row r="4007" spans="1:17" s="9" customFormat="1" ht="16.5" customHeight="1" thickTop="1" thickBot="1" x14ac:dyDescent="0.3">
      <c r="A4007" s="1"/>
      <c r="B4007" s="58" t="s">
        <v>13</v>
      </c>
      <c r="C4007" s="59"/>
      <c r="D4007" s="59"/>
      <c r="E4007" s="59"/>
      <c r="F4007" s="59"/>
      <c r="G4007" s="59"/>
      <c r="H4007" s="59"/>
      <c r="I4007" s="59"/>
      <c r="J4007" s="60"/>
      <c r="K4007" s="61" t="s">
        <v>14</v>
      </c>
      <c r="L4007" s="61" t="s">
        <v>15</v>
      </c>
      <c r="M4007" s="61" t="s">
        <v>16</v>
      </c>
      <c r="N4007" s="61" t="s">
        <v>17</v>
      </c>
      <c r="O4007" s="61" t="s">
        <v>18</v>
      </c>
      <c r="P4007" s="7"/>
      <c r="Q4007" s="8"/>
    </row>
    <row r="4008" spans="1:17" s="9" customFormat="1" ht="22.5" thickTop="1" thickBot="1" x14ac:dyDescent="0.3">
      <c r="A4008" s="1"/>
      <c r="B4008" s="62" t="s">
        <v>19</v>
      </c>
      <c r="C4008" s="62"/>
      <c r="D4008" s="62"/>
      <c r="E4008" s="63" t="s">
        <v>20</v>
      </c>
      <c r="F4008" s="63" t="s">
        <v>21</v>
      </c>
      <c r="G4008" s="63" t="s">
        <v>22</v>
      </c>
      <c r="H4008" s="63" t="s">
        <v>23</v>
      </c>
      <c r="I4008" s="63" t="s">
        <v>24</v>
      </c>
      <c r="J4008" s="64"/>
      <c r="K4008" s="61"/>
      <c r="L4008" s="61"/>
      <c r="M4008" s="61"/>
      <c r="N4008" s="61"/>
      <c r="O4008" s="61"/>
      <c r="P4008" s="7">
        <f t="shared" ref="P4008" si="598">ROW(A4009)+65</f>
        <v>4074</v>
      </c>
      <c r="Q4008" s="8"/>
    </row>
    <row r="4009" spans="1:17" s="9" customFormat="1" ht="16.5" customHeight="1" thickTop="1" thickBot="1" x14ac:dyDescent="0.3">
      <c r="A4009" s="1" t="s">
        <v>25</v>
      </c>
      <c r="B4009" s="65" t="str">
        <f>INDEX([1]EQUIPOS!$A$3:$I$326,MATCH('APUS2 (1001 - 1053)'!A4009,[1]EQUIPOS!$A$3:$A$326,0),2)</f>
        <v>HERRAMIENTA MENOR (5% MO)</v>
      </c>
      <c r="C4009" s="66"/>
      <c r="D4009" s="67"/>
      <c r="E4009" s="68" t="s">
        <v>26</v>
      </c>
      <c r="F4009" s="68">
        <v>0.05</v>
      </c>
      <c r="G4009" s="68" t="s">
        <v>27</v>
      </c>
      <c r="H4009" s="68" t="s">
        <v>26</v>
      </c>
      <c r="I4009" s="69">
        <f>I4038*5%</f>
        <v>0</v>
      </c>
      <c r="J4009" s="64"/>
      <c r="K4009" s="70">
        <f>((I4009*100%)/$I$4074)</f>
        <v>0</v>
      </c>
      <c r="L4009" s="71">
        <f>INDEX([1]EQUIPOS!$A$3:$I$326,MATCH('APUS2 (1001 - 1053)'!A4009,[1]EQUIPOS!$A$3:$A$326,0),6)</f>
        <v>4292100117</v>
      </c>
      <c r="M4009" s="72" t="str">
        <f>INDEX([1]EQUIPOS!$A$3:$I$326,MATCH('APUS2 (1001 - 1053)'!A4009,[1]EQUIPOS!$A$3:$A$326,0),7)</f>
        <v>NP</v>
      </c>
      <c r="N4009" s="73">
        <f>INDEX([1]EQUIPOS!$A$3:$I$326,MATCH('APUS2 (1001 - 1053)'!A4009,[1]EQUIPOS!$A$3:$A$326,0),8)</f>
        <v>0</v>
      </c>
      <c r="O4009" s="74">
        <f>INDEX([1]EQUIPOS!$A$3:$I$326,MATCH('APUS2 (1001 - 1053)'!A4009,[1]EQUIPOS!$A$3:$A$326,0),9)</f>
        <v>0</v>
      </c>
      <c r="P4009" s="7">
        <f t="shared" ref="P4009:P4010" si="599">+P4008+1</f>
        <v>4075</v>
      </c>
      <c r="Q4009" s="8">
        <f t="shared" ref="Q4009" si="600">IF($A4009=0," ",$P4008)</f>
        <v>4074</v>
      </c>
    </row>
    <row r="4010" spans="1:17" s="9" customFormat="1" ht="16.5" thickTop="1" thickBot="1" x14ac:dyDescent="0.3">
      <c r="A4010" s="1"/>
      <c r="B4010" s="75"/>
      <c r="C4010" s="76"/>
      <c r="D4010" s="77"/>
      <c r="E4010" s="78"/>
      <c r="F4010" s="79"/>
      <c r="G4010" s="79"/>
      <c r="H4010" s="80"/>
      <c r="I4010" s="81"/>
      <c r="J4010" s="64"/>
      <c r="K4010" s="70"/>
      <c r="L4010" s="82"/>
      <c r="M4010" s="83"/>
      <c r="N4010" s="84"/>
      <c r="O4010" s="85"/>
      <c r="P4010" s="7">
        <f t="shared" si="599"/>
        <v>4076</v>
      </c>
      <c r="Q4010" s="8">
        <f t="shared" ref="Q4010" si="601">+$Q4009</f>
        <v>4074</v>
      </c>
    </row>
    <row r="4011" spans="1:17" s="9" customFormat="1" ht="16.5" thickTop="1" thickBot="1" x14ac:dyDescent="0.3">
      <c r="A4011" s="1"/>
      <c r="B4011" s="75"/>
      <c r="C4011" s="76"/>
      <c r="D4011" s="77"/>
      <c r="E4011" s="78"/>
      <c r="F4011" s="79"/>
      <c r="G4011" s="79"/>
      <c r="H4011" s="80"/>
      <c r="I4011" s="81"/>
      <c r="J4011" s="64"/>
      <c r="K4011" s="70"/>
      <c r="L4011" s="82"/>
      <c r="M4011" s="83"/>
      <c r="N4011" s="84"/>
      <c r="O4011" s="85"/>
      <c r="P4011" s="7">
        <f t="shared" si="597"/>
        <v>4077</v>
      </c>
      <c r="Q4011" s="8"/>
    </row>
    <row r="4012" spans="1:17" s="9" customFormat="1" ht="16.5" thickTop="1" thickBot="1" x14ac:dyDescent="0.3">
      <c r="A4012" s="1"/>
      <c r="B4012" s="75"/>
      <c r="C4012" s="76"/>
      <c r="D4012" s="77"/>
      <c r="E4012" s="78"/>
      <c r="F4012" s="79"/>
      <c r="G4012" s="79"/>
      <c r="H4012" s="80"/>
      <c r="I4012" s="81"/>
      <c r="J4012" s="64"/>
      <c r="K4012" s="70"/>
      <c r="L4012" s="82"/>
      <c r="M4012" s="83"/>
      <c r="N4012" s="84"/>
      <c r="O4012" s="85"/>
      <c r="P4012" s="7">
        <f t="shared" si="597"/>
        <v>4078</v>
      </c>
      <c r="Q4012" s="8"/>
    </row>
    <row r="4013" spans="1:17" s="9" customFormat="1" ht="16.5" thickTop="1" thickBot="1" x14ac:dyDescent="0.3">
      <c r="A4013" s="1"/>
      <c r="B4013" s="75"/>
      <c r="C4013" s="76"/>
      <c r="D4013" s="77"/>
      <c r="E4013" s="78"/>
      <c r="F4013" s="79"/>
      <c r="G4013" s="79"/>
      <c r="H4013" s="80"/>
      <c r="I4013" s="81"/>
      <c r="J4013" s="64"/>
      <c r="K4013" s="70"/>
      <c r="L4013" s="82"/>
      <c r="M4013" s="83"/>
      <c r="N4013" s="84"/>
      <c r="O4013" s="85"/>
      <c r="P4013" s="7">
        <f t="shared" si="597"/>
        <v>4079</v>
      </c>
      <c r="Q4013" s="8"/>
    </row>
    <row r="4014" spans="1:17" s="9" customFormat="1" ht="16.5" thickTop="1" thickBot="1" x14ac:dyDescent="0.3">
      <c r="A4014" s="1"/>
      <c r="B4014" s="75"/>
      <c r="C4014" s="76"/>
      <c r="D4014" s="77"/>
      <c r="E4014" s="78"/>
      <c r="F4014" s="79"/>
      <c r="G4014" s="86"/>
      <c r="H4014" s="80"/>
      <c r="I4014" s="81"/>
      <c r="J4014" s="64"/>
      <c r="K4014" s="87"/>
      <c r="L4014" s="82"/>
      <c r="M4014" s="83"/>
      <c r="N4014" s="84"/>
      <c r="O4014" s="85"/>
      <c r="P4014" s="7">
        <f t="shared" si="597"/>
        <v>4080</v>
      </c>
      <c r="Q4014" s="8"/>
    </row>
    <row r="4015" spans="1:17" s="9" customFormat="1" ht="16.5" thickTop="1" thickBot="1" x14ac:dyDescent="0.3">
      <c r="A4015" s="1"/>
      <c r="B4015" s="75"/>
      <c r="C4015" s="76"/>
      <c r="D4015" s="77"/>
      <c r="E4015" s="78"/>
      <c r="F4015" s="79"/>
      <c r="G4015" s="86"/>
      <c r="H4015" s="80"/>
      <c r="I4015" s="81"/>
      <c r="J4015" s="64"/>
      <c r="K4015" s="87"/>
      <c r="L4015" s="82"/>
      <c r="M4015" s="83"/>
      <c r="N4015" s="84"/>
      <c r="O4015" s="85"/>
      <c r="P4015" s="7">
        <f t="shared" si="597"/>
        <v>4081</v>
      </c>
      <c r="Q4015" s="8"/>
    </row>
    <row r="4016" spans="1:17" s="9" customFormat="1" ht="16.5" thickTop="1" thickBot="1" x14ac:dyDescent="0.3">
      <c r="A4016" s="1"/>
      <c r="B4016" s="75"/>
      <c r="C4016" s="76"/>
      <c r="D4016" s="77"/>
      <c r="E4016" s="78"/>
      <c r="F4016" s="79"/>
      <c r="G4016" s="86"/>
      <c r="H4016" s="80"/>
      <c r="I4016" s="81"/>
      <c r="J4016" s="64"/>
      <c r="K4016" s="87"/>
      <c r="L4016" s="82"/>
      <c r="M4016" s="83"/>
      <c r="N4016" s="84"/>
      <c r="O4016" s="85"/>
      <c r="P4016" s="7">
        <f t="shared" si="597"/>
        <v>4082</v>
      </c>
      <c r="Q4016" s="8"/>
    </row>
    <row r="4017" spans="1:17" s="9" customFormat="1" ht="16.5" thickTop="1" thickBot="1" x14ac:dyDescent="0.3">
      <c r="A4017" s="1"/>
      <c r="B4017" s="75"/>
      <c r="C4017" s="76"/>
      <c r="D4017" s="77"/>
      <c r="E4017" s="78"/>
      <c r="F4017" s="79"/>
      <c r="G4017" s="86"/>
      <c r="H4017" s="80"/>
      <c r="I4017" s="81"/>
      <c r="J4017" s="64"/>
      <c r="K4017" s="87"/>
      <c r="L4017" s="82"/>
      <c r="M4017" s="83"/>
      <c r="N4017" s="84"/>
      <c r="O4017" s="85"/>
      <c r="P4017" s="7">
        <f t="shared" si="597"/>
        <v>4083</v>
      </c>
      <c r="Q4017" s="8"/>
    </row>
    <row r="4018" spans="1:17" s="9" customFormat="1" ht="16.5" thickTop="1" thickBot="1" x14ac:dyDescent="0.3">
      <c r="A4018" s="1"/>
      <c r="B4018" s="75"/>
      <c r="C4018" s="76"/>
      <c r="D4018" s="77"/>
      <c r="E4018" s="78"/>
      <c r="F4018" s="79"/>
      <c r="G4018" s="86"/>
      <c r="H4018" s="80"/>
      <c r="I4018" s="81"/>
      <c r="J4018" s="64"/>
      <c r="K4018" s="87"/>
      <c r="L4018" s="82"/>
      <c r="M4018" s="83"/>
      <c r="N4018" s="84"/>
      <c r="O4018" s="85"/>
      <c r="P4018" s="7">
        <f t="shared" si="597"/>
        <v>4084</v>
      </c>
      <c r="Q4018" s="8"/>
    </row>
    <row r="4019" spans="1:17" s="9" customFormat="1" ht="16.5" thickTop="1" thickBot="1" x14ac:dyDescent="0.3">
      <c r="A4019" s="1"/>
      <c r="B4019" s="75"/>
      <c r="C4019" s="76"/>
      <c r="D4019" s="77"/>
      <c r="E4019" s="78"/>
      <c r="F4019" s="79"/>
      <c r="G4019" s="86"/>
      <c r="H4019" s="80"/>
      <c r="I4019" s="81"/>
      <c r="J4019" s="64"/>
      <c r="K4019" s="87"/>
      <c r="L4019" s="82"/>
      <c r="M4019" s="83"/>
      <c r="N4019" s="84"/>
      <c r="O4019" s="85"/>
      <c r="P4019" s="7">
        <f t="shared" si="597"/>
        <v>4085</v>
      </c>
      <c r="Q4019" s="8"/>
    </row>
    <row r="4020" spans="1:17" s="9" customFormat="1" ht="16.5" thickTop="1" thickBot="1" x14ac:dyDescent="0.3">
      <c r="A4020" s="1"/>
      <c r="B4020" s="75"/>
      <c r="C4020" s="76"/>
      <c r="D4020" s="77"/>
      <c r="E4020" s="78"/>
      <c r="F4020" s="79"/>
      <c r="G4020" s="86"/>
      <c r="H4020" s="80"/>
      <c r="I4020" s="81"/>
      <c r="J4020" s="64"/>
      <c r="K4020" s="87"/>
      <c r="L4020" s="82"/>
      <c r="M4020" s="83"/>
      <c r="N4020" s="84"/>
      <c r="O4020" s="85"/>
      <c r="P4020" s="7">
        <f t="shared" si="597"/>
        <v>4086</v>
      </c>
      <c r="Q4020" s="8"/>
    </row>
    <row r="4021" spans="1:17" s="9" customFormat="1" ht="16.5" thickTop="1" thickBot="1" x14ac:dyDescent="0.3">
      <c r="A4021" s="1"/>
      <c r="B4021" s="88"/>
      <c r="C4021" s="89"/>
      <c r="D4021" s="90"/>
      <c r="E4021" s="91"/>
      <c r="F4021" s="92"/>
      <c r="G4021" s="93"/>
      <c r="H4021" s="94"/>
      <c r="I4021" s="95"/>
      <c r="J4021" s="64"/>
      <c r="K4021" s="96"/>
      <c r="L4021" s="97"/>
      <c r="M4021" s="98"/>
      <c r="N4021" s="99"/>
      <c r="O4021" s="100"/>
      <c r="P4021" s="7">
        <f t="shared" si="597"/>
        <v>4087</v>
      </c>
      <c r="Q4021" s="8"/>
    </row>
    <row r="4022" spans="1:17" s="9" customFormat="1" ht="16.5" thickTop="1" thickBot="1" x14ac:dyDescent="0.3">
      <c r="A4022" s="1"/>
      <c r="B4022" s="101"/>
      <c r="C4022" s="101"/>
      <c r="D4022" s="101"/>
      <c r="E4022" s="101"/>
      <c r="F4022" s="101"/>
      <c r="G4022" s="101"/>
      <c r="H4022" s="102" t="s">
        <v>29</v>
      </c>
      <c r="I4022" s="103">
        <f>SUM(I4009:I4021)</f>
        <v>0</v>
      </c>
      <c r="J4022" s="104"/>
      <c r="K4022" s="105">
        <f>SUM(K4009:K4021)</f>
        <v>0</v>
      </c>
      <c r="L4022" s="106"/>
      <c r="M4022" s="107"/>
      <c r="N4022" s="108"/>
      <c r="O4022" s="105">
        <f>SUM(O4009:O4021)</f>
        <v>0</v>
      </c>
      <c r="P4022" s="7">
        <f t="shared" si="597"/>
        <v>4088</v>
      </c>
      <c r="Q4022" s="8"/>
    </row>
    <row r="4023" spans="1:17" s="9" customFormat="1" ht="16.5" customHeight="1" thickTop="1" thickBot="1" x14ac:dyDescent="0.3">
      <c r="A4023" s="1"/>
      <c r="B4023" s="58" t="s">
        <v>30</v>
      </c>
      <c r="C4023" s="109"/>
      <c r="D4023" s="109"/>
      <c r="E4023" s="109"/>
      <c r="F4023" s="109"/>
      <c r="G4023" s="109"/>
      <c r="H4023" s="110"/>
      <c r="I4023" s="111"/>
      <c r="J4023" s="60"/>
      <c r="K4023" s="61" t="s">
        <v>14</v>
      </c>
      <c r="L4023" s="61" t="s">
        <v>15</v>
      </c>
      <c r="M4023" s="61" t="s">
        <v>16</v>
      </c>
      <c r="N4023" s="61" t="s">
        <v>17</v>
      </c>
      <c r="O4023" s="61" t="s">
        <v>18</v>
      </c>
      <c r="P4023" s="7">
        <f t="shared" si="597"/>
        <v>4089</v>
      </c>
      <c r="Q4023" s="8"/>
    </row>
    <row r="4024" spans="1:17" s="9" customFormat="1" ht="22.5" customHeight="1" thickTop="1" thickBot="1" x14ac:dyDescent="0.3">
      <c r="A4024" s="1"/>
      <c r="B4024" s="112" t="s">
        <v>31</v>
      </c>
      <c r="C4024" s="113"/>
      <c r="D4024" s="114"/>
      <c r="E4024" s="115" t="s">
        <v>20</v>
      </c>
      <c r="F4024" s="115" t="s">
        <v>32</v>
      </c>
      <c r="G4024" s="63" t="s">
        <v>33</v>
      </c>
      <c r="H4024" s="116" t="s">
        <v>23</v>
      </c>
      <c r="I4024" s="116" t="s">
        <v>34</v>
      </c>
      <c r="J4024" s="28"/>
      <c r="K4024" s="61"/>
      <c r="L4024" s="61"/>
      <c r="M4024" s="61"/>
      <c r="N4024" s="61"/>
      <c r="O4024" s="61"/>
      <c r="P4024" s="7">
        <f t="shared" si="597"/>
        <v>4090</v>
      </c>
      <c r="Q4024" s="8"/>
    </row>
    <row r="4025" spans="1:17" s="9" customFormat="1" ht="16.5" customHeight="1" thickTop="1" thickBot="1" x14ac:dyDescent="0.3">
      <c r="A4025" s="1"/>
      <c r="B4025" s="65"/>
      <c r="C4025" s="66"/>
      <c r="D4025" s="67"/>
      <c r="E4025" s="68"/>
      <c r="F4025" s="68"/>
      <c r="G4025" s="79"/>
      <c r="H4025" s="69"/>
      <c r="I4025" s="81"/>
      <c r="J4025" s="64"/>
      <c r="K4025" s="70"/>
      <c r="L4025" s="117"/>
      <c r="M4025" s="118"/>
      <c r="N4025" s="119"/>
      <c r="O4025" s="120"/>
      <c r="P4025" s="7">
        <f t="shared" si="597"/>
        <v>4091</v>
      </c>
      <c r="Q4025" s="8">
        <f t="shared" ref="Q4025" si="602">+Q4009</f>
        <v>4074</v>
      </c>
    </row>
    <row r="4026" spans="1:17" s="9" customFormat="1" ht="16.5" customHeight="1" thickTop="1" thickBot="1" x14ac:dyDescent="0.3">
      <c r="A4026" s="1"/>
      <c r="B4026" s="75"/>
      <c r="C4026" s="76"/>
      <c r="D4026" s="77"/>
      <c r="E4026" s="79"/>
      <c r="F4026" s="79"/>
      <c r="G4026" s="79"/>
      <c r="H4026" s="80"/>
      <c r="I4026" s="81"/>
      <c r="J4026" s="64"/>
      <c r="K4026" s="70"/>
      <c r="L4026" s="82"/>
      <c r="M4026" s="82"/>
      <c r="N4026" s="121"/>
      <c r="O4026" s="85"/>
      <c r="P4026" s="7">
        <f t="shared" si="597"/>
        <v>4092</v>
      </c>
      <c r="Q4026" s="8"/>
    </row>
    <row r="4027" spans="1:17" s="9" customFormat="1" ht="16.5" thickTop="1" thickBot="1" x14ac:dyDescent="0.3">
      <c r="A4027" s="1"/>
      <c r="B4027" s="75"/>
      <c r="C4027" s="76"/>
      <c r="D4027" s="77"/>
      <c r="E4027" s="79"/>
      <c r="F4027" s="79"/>
      <c r="G4027" s="79"/>
      <c r="H4027" s="80"/>
      <c r="I4027" s="81"/>
      <c r="J4027" s="64"/>
      <c r="K4027" s="70"/>
      <c r="L4027" s="82"/>
      <c r="M4027" s="82"/>
      <c r="N4027" s="121"/>
      <c r="O4027" s="85"/>
      <c r="P4027" s="7">
        <f t="shared" si="597"/>
        <v>4093</v>
      </c>
      <c r="Q4027" s="8"/>
    </row>
    <row r="4028" spans="1:17" s="9" customFormat="1" ht="16.5" thickTop="1" thickBot="1" x14ac:dyDescent="0.3">
      <c r="A4028" s="1"/>
      <c r="B4028" s="75"/>
      <c r="C4028" s="76"/>
      <c r="D4028" s="77"/>
      <c r="E4028" s="79"/>
      <c r="F4028" s="79"/>
      <c r="G4028" s="79"/>
      <c r="H4028" s="80"/>
      <c r="I4028" s="81"/>
      <c r="J4028" s="64"/>
      <c r="K4028" s="70"/>
      <c r="L4028" s="82"/>
      <c r="M4028" s="82"/>
      <c r="N4028" s="121"/>
      <c r="O4028" s="85"/>
      <c r="P4028" s="7">
        <f t="shared" si="597"/>
        <v>4094</v>
      </c>
      <c r="Q4028" s="8"/>
    </row>
    <row r="4029" spans="1:17" s="9" customFormat="1" ht="16.5" thickTop="1" thickBot="1" x14ac:dyDescent="0.3">
      <c r="A4029" s="1"/>
      <c r="B4029" s="75"/>
      <c r="C4029" s="76"/>
      <c r="D4029" s="77"/>
      <c r="E4029" s="79"/>
      <c r="F4029" s="79"/>
      <c r="G4029" s="79"/>
      <c r="H4029" s="80"/>
      <c r="I4029" s="81"/>
      <c r="J4029" s="64"/>
      <c r="K4029" s="70"/>
      <c r="L4029" s="82"/>
      <c r="M4029" s="82"/>
      <c r="N4029" s="121"/>
      <c r="O4029" s="85"/>
      <c r="P4029" s="7">
        <f t="shared" si="597"/>
        <v>4095</v>
      </c>
      <c r="Q4029" s="8"/>
    </row>
    <row r="4030" spans="1:17" s="9" customFormat="1" ht="16.5" thickTop="1" thickBot="1" x14ac:dyDescent="0.3">
      <c r="A4030" s="1"/>
      <c r="B4030" s="75"/>
      <c r="C4030" s="76"/>
      <c r="D4030" s="77"/>
      <c r="E4030" s="79"/>
      <c r="F4030" s="79"/>
      <c r="G4030" s="79"/>
      <c r="H4030" s="80"/>
      <c r="I4030" s="81"/>
      <c r="J4030" s="64"/>
      <c r="K4030" s="70"/>
      <c r="L4030" s="82"/>
      <c r="M4030" s="82"/>
      <c r="N4030" s="121"/>
      <c r="O4030" s="85"/>
      <c r="P4030" s="7">
        <f t="shared" si="597"/>
        <v>4096</v>
      </c>
      <c r="Q4030" s="8"/>
    </row>
    <row r="4031" spans="1:17" s="9" customFormat="1" ht="16.5" thickTop="1" thickBot="1" x14ac:dyDescent="0.3">
      <c r="A4031" s="1"/>
      <c r="B4031" s="75"/>
      <c r="C4031" s="76"/>
      <c r="D4031" s="77"/>
      <c r="E4031" s="78"/>
      <c r="F4031" s="79"/>
      <c r="G4031" s="79"/>
      <c r="H4031" s="80"/>
      <c r="I4031" s="81"/>
      <c r="J4031" s="64"/>
      <c r="K4031" s="70"/>
      <c r="L4031" s="82"/>
      <c r="M4031" s="82"/>
      <c r="N4031" s="121"/>
      <c r="O4031" s="85"/>
      <c r="P4031" s="7">
        <f t="shared" si="597"/>
        <v>4097</v>
      </c>
      <c r="Q4031" s="8"/>
    </row>
    <row r="4032" spans="1:17" s="9" customFormat="1" ht="16.5" thickTop="1" thickBot="1" x14ac:dyDescent="0.3">
      <c r="A4032" s="1"/>
      <c r="B4032" s="75"/>
      <c r="C4032" s="76"/>
      <c r="D4032" s="77"/>
      <c r="E4032" s="78"/>
      <c r="F4032" s="79"/>
      <c r="G4032" s="79"/>
      <c r="H4032" s="80"/>
      <c r="I4032" s="81"/>
      <c r="J4032" s="64"/>
      <c r="K4032" s="87"/>
      <c r="L4032" s="82"/>
      <c r="M4032" s="82"/>
      <c r="N4032" s="121"/>
      <c r="O4032" s="85"/>
      <c r="P4032" s="7">
        <f t="shared" si="597"/>
        <v>4098</v>
      </c>
      <c r="Q4032" s="8"/>
    </row>
    <row r="4033" spans="1:17" s="9" customFormat="1" ht="16.5" thickTop="1" thickBot="1" x14ac:dyDescent="0.3">
      <c r="A4033" s="1"/>
      <c r="B4033" s="75"/>
      <c r="C4033" s="76"/>
      <c r="D4033" s="77"/>
      <c r="E4033" s="78"/>
      <c r="F4033" s="79"/>
      <c r="G4033" s="79"/>
      <c r="H4033" s="80"/>
      <c r="I4033" s="81"/>
      <c r="J4033" s="64"/>
      <c r="K4033" s="87"/>
      <c r="L4033" s="82"/>
      <c r="M4033" s="82"/>
      <c r="N4033" s="121"/>
      <c r="O4033" s="85"/>
      <c r="P4033" s="7">
        <f t="shared" si="597"/>
        <v>4099</v>
      </c>
      <c r="Q4033" s="8"/>
    </row>
    <row r="4034" spans="1:17" s="9" customFormat="1" ht="16.5" thickTop="1" thickBot="1" x14ac:dyDescent="0.3">
      <c r="A4034" s="1"/>
      <c r="B4034" s="75"/>
      <c r="C4034" s="76"/>
      <c r="D4034" s="77"/>
      <c r="E4034" s="78"/>
      <c r="F4034" s="79"/>
      <c r="G4034" s="79"/>
      <c r="H4034" s="80"/>
      <c r="I4034" s="81"/>
      <c r="J4034" s="64"/>
      <c r="K4034" s="87"/>
      <c r="L4034" s="82"/>
      <c r="M4034" s="82"/>
      <c r="N4034" s="121"/>
      <c r="O4034" s="85"/>
      <c r="P4034" s="7">
        <f t="shared" si="597"/>
        <v>4100</v>
      </c>
      <c r="Q4034" s="8"/>
    </row>
    <row r="4035" spans="1:17" s="9" customFormat="1" ht="16.5" thickTop="1" thickBot="1" x14ac:dyDescent="0.3">
      <c r="A4035" s="1"/>
      <c r="B4035" s="75"/>
      <c r="C4035" s="76"/>
      <c r="D4035" s="77"/>
      <c r="E4035" s="78"/>
      <c r="F4035" s="79"/>
      <c r="G4035" s="79"/>
      <c r="H4035" s="80"/>
      <c r="I4035" s="81"/>
      <c r="J4035" s="64"/>
      <c r="K4035" s="87"/>
      <c r="L4035" s="82"/>
      <c r="M4035" s="82"/>
      <c r="N4035" s="121"/>
      <c r="O4035" s="85"/>
      <c r="P4035" s="7">
        <f t="shared" si="597"/>
        <v>4101</v>
      </c>
      <c r="Q4035" s="8"/>
    </row>
    <row r="4036" spans="1:17" s="9" customFormat="1" ht="16.5" thickTop="1" thickBot="1" x14ac:dyDescent="0.3">
      <c r="A4036" s="1"/>
      <c r="B4036" s="75"/>
      <c r="C4036" s="76"/>
      <c r="D4036" s="77"/>
      <c r="E4036" s="78"/>
      <c r="F4036" s="79"/>
      <c r="G4036" s="79"/>
      <c r="H4036" s="80"/>
      <c r="I4036" s="81"/>
      <c r="J4036" s="64"/>
      <c r="K4036" s="87"/>
      <c r="L4036" s="82"/>
      <c r="M4036" s="82"/>
      <c r="N4036" s="121"/>
      <c r="O4036" s="85"/>
      <c r="P4036" s="7">
        <f t="shared" si="597"/>
        <v>4102</v>
      </c>
      <c r="Q4036" s="8"/>
    </row>
    <row r="4037" spans="1:17" s="9" customFormat="1" ht="16.5" thickTop="1" thickBot="1" x14ac:dyDescent="0.3">
      <c r="A4037" s="1"/>
      <c r="B4037" s="122"/>
      <c r="C4037" s="123"/>
      <c r="D4037" s="124"/>
      <c r="E4037" s="91"/>
      <c r="F4037" s="125"/>
      <c r="G4037" s="126"/>
      <c r="H4037" s="94"/>
      <c r="I4037" s="127"/>
      <c r="J4037" s="64"/>
      <c r="K4037" s="96"/>
      <c r="L4037" s="97"/>
      <c r="M4037" s="98"/>
      <c r="N4037" s="99"/>
      <c r="O4037" s="100"/>
      <c r="P4037" s="7">
        <f t="shared" si="597"/>
        <v>4103</v>
      </c>
      <c r="Q4037" s="8"/>
    </row>
    <row r="4038" spans="1:17" s="9" customFormat="1" ht="16.5" thickTop="1" thickBot="1" x14ac:dyDescent="0.3">
      <c r="A4038" s="1"/>
      <c r="B4038" s="101"/>
      <c r="C4038" s="101"/>
      <c r="D4038" s="101"/>
      <c r="E4038" s="101"/>
      <c r="F4038" s="101"/>
      <c r="G4038" s="101"/>
      <c r="H4038" s="128" t="s">
        <v>39</v>
      </c>
      <c r="I4038" s="103">
        <f>SUM(I4025:I4037)</f>
        <v>0</v>
      </c>
      <c r="J4038" s="104"/>
      <c r="K4038" s="105">
        <f>SUM(K4025:K4037)</f>
        <v>0</v>
      </c>
      <c r="L4038" s="106"/>
      <c r="M4038" s="107"/>
      <c r="N4038" s="108"/>
      <c r="O4038" s="105">
        <f>SUM(O4025:O4037)</f>
        <v>0</v>
      </c>
      <c r="P4038" s="7">
        <f t="shared" si="597"/>
        <v>4104</v>
      </c>
      <c r="Q4038" s="8"/>
    </row>
    <row r="4039" spans="1:17" s="9" customFormat="1" ht="16.5" customHeight="1" thickTop="1" thickBot="1" x14ac:dyDescent="0.3">
      <c r="A4039" s="1"/>
      <c r="B4039" s="58" t="s">
        <v>40</v>
      </c>
      <c r="C4039" s="109"/>
      <c r="D4039" s="109"/>
      <c r="E4039" s="109"/>
      <c r="F4039" s="109"/>
      <c r="G4039" s="109"/>
      <c r="H4039" s="110"/>
      <c r="I4039" s="111"/>
      <c r="J4039" s="60"/>
      <c r="K4039" s="61" t="s">
        <v>14</v>
      </c>
      <c r="L4039" s="61" t="s">
        <v>15</v>
      </c>
      <c r="M4039" s="61" t="s">
        <v>16</v>
      </c>
      <c r="N4039" s="61" t="s">
        <v>17</v>
      </c>
      <c r="O4039" s="61" t="s">
        <v>18</v>
      </c>
      <c r="P4039" s="7">
        <f t="shared" si="597"/>
        <v>4105</v>
      </c>
      <c r="Q4039" s="8"/>
    </row>
    <row r="4040" spans="1:17" s="9" customFormat="1" ht="22.5" thickTop="1" thickBot="1" x14ac:dyDescent="0.3">
      <c r="A4040" s="1"/>
      <c r="B4040" s="112" t="s">
        <v>41</v>
      </c>
      <c r="C4040" s="113"/>
      <c r="D4040" s="113"/>
      <c r="E4040" s="114"/>
      <c r="F4040" s="63" t="s">
        <v>42</v>
      </c>
      <c r="G4040" s="63" t="s">
        <v>20</v>
      </c>
      <c r="H4040" s="63" t="s">
        <v>34</v>
      </c>
      <c r="I4040" s="63" t="s">
        <v>24</v>
      </c>
      <c r="J4040" s="28"/>
      <c r="K4040" s="61"/>
      <c r="L4040" s="61"/>
      <c r="M4040" s="61"/>
      <c r="N4040" s="61"/>
      <c r="O4040" s="61"/>
      <c r="P4040" s="7">
        <f t="shared" si="597"/>
        <v>4106</v>
      </c>
      <c r="Q4040" s="8"/>
    </row>
    <row r="4041" spans="1:17" s="9" customFormat="1" ht="15.75" customHeight="1" thickTop="1" x14ac:dyDescent="0.25">
      <c r="A4041" s="1" t="s">
        <v>166</v>
      </c>
      <c r="B4041" s="129" t="str">
        <f>INDEX('[1]MATERIAL-TRANSPORTE'!$A$3:$K$1016,MATCH('APUS2 (1001 - 1053)'!A4041,'[1]MATERIAL-TRANSPORTE'!$A$3:$A$1016,0),2)</f>
        <v>EXTINTOR PQS 10 lb</v>
      </c>
      <c r="C4041" s="130"/>
      <c r="D4041" s="130"/>
      <c r="E4041" s="131"/>
      <c r="F4041" s="132" t="str">
        <f>INDEX('[1]MATERIAL-TRANSPORTE'!$A$3:$K$1016,MATCH('APUS2 (1001 - 1053)'!A4041,'[1]MATERIAL-TRANSPORTE'!$A$3:$A$1016,0),6)</f>
        <v>u</v>
      </c>
      <c r="G4041" s="80">
        <v>1</v>
      </c>
      <c r="H4041" s="80">
        <f>INDEX('[1]MATERIAL-TRANSPORTE'!$A$3:$K$1016,MATCH('APUS2 (1001 - 1053)'!A4041,'[1]MATERIAL-TRANSPORTE'!$A$3:$A$1016,0),7)</f>
        <v>20</v>
      </c>
      <c r="I4041" s="81">
        <f t="shared" ref="I4041" si="603">G4041*H4041</f>
        <v>20</v>
      </c>
      <c r="J4041" s="64"/>
      <c r="K4041" s="70">
        <f>((I4041*100%)/$I$4074)</f>
        <v>1</v>
      </c>
      <c r="L4041" s="82" t="str">
        <f>INDEX('[1]MATERIAL-TRANSPORTE'!$A$3:$K$1016,MATCH('APUS2 (1001 - 1053)'!A4041,'[1]MATERIAL-TRANSPORTE'!$A$3:$A$1016,0),8)</f>
        <v>713340113</v>
      </c>
      <c r="M4041" s="83" t="str">
        <f>INDEX('[1]MATERIAL-TRANSPORTE'!$A$3:$K$1016,MATCH('APUS2 (1001 - 1053)'!A4041,'[1]MATERIAL-TRANSPORTE'!$A$3:$A$1016,0),9)</f>
        <v>NP</v>
      </c>
      <c r="N4041" s="84">
        <f>INDEX('[1]MATERIAL-TRANSPORTE'!$A$3:$K$1016,MATCH('APUS2 (1001 - 1053)'!A4041,'[1]MATERIAL-TRANSPORTE'!$A$3:$A$1016,0),10)</f>
        <v>0</v>
      </c>
      <c r="O4041" s="85">
        <f>INDEX('[1]MATERIAL-TRANSPORTE'!$A$3:$K$1016,MATCH('APUS2 (1001 - 1053)'!A4041,'[1]MATERIAL-TRANSPORTE'!$A$3:$A$1016,0),11)</f>
        <v>0</v>
      </c>
      <c r="P4041" s="7">
        <f t="shared" si="597"/>
        <v>4107</v>
      </c>
      <c r="Q4041" s="8">
        <f t="shared" ref="Q4041" si="604">+Q4025</f>
        <v>4074</v>
      </c>
    </row>
    <row r="4042" spans="1:17" s="9" customFormat="1" x14ac:dyDescent="0.25">
      <c r="A4042" s="1"/>
      <c r="B4042" s="129"/>
      <c r="C4042" s="130"/>
      <c r="D4042" s="130"/>
      <c r="E4042" s="131"/>
      <c r="F4042" s="132"/>
      <c r="G4042" s="80"/>
      <c r="H4042" s="80"/>
      <c r="I4042" s="81"/>
      <c r="J4042" s="64"/>
      <c r="K4042" s="87"/>
      <c r="L4042" s="82"/>
      <c r="M4042" s="83"/>
      <c r="N4042" s="84"/>
      <c r="O4042" s="85"/>
      <c r="P4042" s="7">
        <f t="shared" si="597"/>
        <v>4108</v>
      </c>
      <c r="Q4042" s="8"/>
    </row>
    <row r="4043" spans="1:17" s="9" customFormat="1" x14ac:dyDescent="0.25">
      <c r="A4043" s="1"/>
      <c r="B4043" s="129"/>
      <c r="C4043" s="130"/>
      <c r="D4043" s="130"/>
      <c r="E4043" s="131"/>
      <c r="F4043" s="132"/>
      <c r="G4043" s="80"/>
      <c r="H4043" s="80"/>
      <c r="I4043" s="81"/>
      <c r="J4043" s="64"/>
      <c r="K4043" s="87"/>
      <c r="L4043" s="82"/>
      <c r="M4043" s="83"/>
      <c r="N4043" s="84"/>
      <c r="O4043" s="85"/>
      <c r="P4043" s="7">
        <f t="shared" si="597"/>
        <v>4109</v>
      </c>
      <c r="Q4043" s="8"/>
    </row>
    <row r="4044" spans="1:17" s="9" customFormat="1" x14ac:dyDescent="0.25">
      <c r="A4044" s="1"/>
      <c r="B4044" s="129"/>
      <c r="C4044" s="130"/>
      <c r="D4044" s="130"/>
      <c r="E4044" s="131"/>
      <c r="F4044" s="132"/>
      <c r="G4044" s="80"/>
      <c r="H4044" s="80"/>
      <c r="I4044" s="81"/>
      <c r="J4044" s="64"/>
      <c r="K4044" s="87"/>
      <c r="L4044" s="82"/>
      <c r="M4044" s="83"/>
      <c r="N4044" s="84"/>
      <c r="O4044" s="85"/>
      <c r="P4044" s="7">
        <f t="shared" si="597"/>
        <v>4110</v>
      </c>
      <c r="Q4044" s="8"/>
    </row>
    <row r="4045" spans="1:17" s="9" customFormat="1" x14ac:dyDescent="0.25">
      <c r="A4045" s="1"/>
      <c r="B4045" s="129"/>
      <c r="C4045" s="130"/>
      <c r="D4045" s="130"/>
      <c r="E4045" s="131"/>
      <c r="F4045" s="132"/>
      <c r="G4045" s="80"/>
      <c r="H4045" s="80"/>
      <c r="I4045" s="81"/>
      <c r="J4045" s="64"/>
      <c r="K4045" s="87"/>
      <c r="L4045" s="82"/>
      <c r="M4045" s="83"/>
      <c r="N4045" s="84"/>
      <c r="O4045" s="85"/>
      <c r="P4045" s="7">
        <f t="shared" si="597"/>
        <v>4111</v>
      </c>
      <c r="Q4045" s="8"/>
    </row>
    <row r="4046" spans="1:17" s="9" customFormat="1" x14ac:dyDescent="0.25">
      <c r="A4046" s="1"/>
      <c r="B4046" s="129"/>
      <c r="C4046" s="130"/>
      <c r="D4046" s="130"/>
      <c r="E4046" s="131"/>
      <c r="F4046" s="132"/>
      <c r="G4046" s="80"/>
      <c r="H4046" s="80"/>
      <c r="I4046" s="81"/>
      <c r="J4046" s="64"/>
      <c r="K4046" s="87"/>
      <c r="L4046" s="82"/>
      <c r="M4046" s="83"/>
      <c r="N4046" s="84"/>
      <c r="O4046" s="85"/>
      <c r="P4046" s="7">
        <f t="shared" si="597"/>
        <v>4112</v>
      </c>
      <c r="Q4046" s="8"/>
    </row>
    <row r="4047" spans="1:17" s="9" customFormat="1" x14ac:dyDescent="0.25">
      <c r="A4047" s="1"/>
      <c r="B4047" s="129"/>
      <c r="C4047" s="130"/>
      <c r="D4047" s="130"/>
      <c r="E4047" s="131"/>
      <c r="F4047" s="132"/>
      <c r="G4047" s="80"/>
      <c r="H4047" s="80"/>
      <c r="I4047" s="81"/>
      <c r="J4047" s="64"/>
      <c r="K4047" s="87"/>
      <c r="L4047" s="82"/>
      <c r="M4047" s="83"/>
      <c r="N4047" s="84"/>
      <c r="O4047" s="85"/>
      <c r="P4047" s="7">
        <f t="shared" si="597"/>
        <v>4113</v>
      </c>
      <c r="Q4047" s="8"/>
    </row>
    <row r="4048" spans="1:17" s="9" customFormat="1" x14ac:dyDescent="0.25">
      <c r="A4048" s="1"/>
      <c r="B4048" s="129"/>
      <c r="C4048" s="130"/>
      <c r="D4048" s="130"/>
      <c r="E4048" s="131"/>
      <c r="F4048" s="132"/>
      <c r="G4048" s="80"/>
      <c r="H4048" s="80"/>
      <c r="I4048" s="81"/>
      <c r="J4048" s="64"/>
      <c r="K4048" s="87"/>
      <c r="L4048" s="82"/>
      <c r="M4048" s="83"/>
      <c r="N4048" s="84"/>
      <c r="O4048" s="85"/>
      <c r="P4048" s="7">
        <f t="shared" si="597"/>
        <v>4114</v>
      </c>
      <c r="Q4048" s="8"/>
    </row>
    <row r="4049" spans="1:17" s="9" customFormat="1" x14ac:dyDescent="0.25">
      <c r="A4049" s="1"/>
      <c r="B4049" s="129"/>
      <c r="C4049" s="130"/>
      <c r="D4049" s="130"/>
      <c r="E4049" s="131"/>
      <c r="F4049" s="132"/>
      <c r="G4049" s="80"/>
      <c r="H4049" s="80"/>
      <c r="I4049" s="81"/>
      <c r="J4049" s="64"/>
      <c r="K4049" s="87"/>
      <c r="L4049" s="82"/>
      <c r="M4049" s="83"/>
      <c r="N4049" s="84"/>
      <c r="O4049" s="85"/>
      <c r="P4049" s="7">
        <f t="shared" si="597"/>
        <v>4115</v>
      </c>
      <c r="Q4049" s="8"/>
    </row>
    <row r="4050" spans="1:17" s="9" customFormat="1" x14ac:dyDescent="0.25">
      <c r="A4050" s="1"/>
      <c r="B4050" s="129"/>
      <c r="C4050" s="130"/>
      <c r="D4050" s="130"/>
      <c r="E4050" s="131"/>
      <c r="F4050" s="132"/>
      <c r="G4050" s="80"/>
      <c r="H4050" s="80"/>
      <c r="I4050" s="81"/>
      <c r="J4050" s="64"/>
      <c r="K4050" s="87"/>
      <c r="L4050" s="82"/>
      <c r="M4050" s="83"/>
      <c r="N4050" s="84"/>
      <c r="O4050" s="85"/>
      <c r="P4050" s="7">
        <f t="shared" si="597"/>
        <v>4116</v>
      </c>
      <c r="Q4050" s="8"/>
    </row>
    <row r="4051" spans="1:17" s="9" customFormat="1" x14ac:dyDescent="0.25">
      <c r="A4051" s="1"/>
      <c r="B4051" s="129"/>
      <c r="C4051" s="130"/>
      <c r="D4051" s="130"/>
      <c r="E4051" s="131"/>
      <c r="F4051" s="132"/>
      <c r="G4051" s="80"/>
      <c r="H4051" s="80"/>
      <c r="I4051" s="81"/>
      <c r="J4051" s="64"/>
      <c r="K4051" s="87"/>
      <c r="L4051" s="82"/>
      <c r="M4051" s="83"/>
      <c r="N4051" s="84"/>
      <c r="O4051" s="85"/>
      <c r="P4051" s="7">
        <f t="shared" si="597"/>
        <v>4117</v>
      </c>
      <c r="Q4051" s="8"/>
    </row>
    <row r="4052" spans="1:17" s="9" customFormat="1" x14ac:dyDescent="0.25">
      <c r="A4052" s="1"/>
      <c r="B4052" s="129"/>
      <c r="C4052" s="130"/>
      <c r="D4052" s="130"/>
      <c r="E4052" s="131"/>
      <c r="F4052" s="132"/>
      <c r="G4052" s="80"/>
      <c r="H4052" s="80"/>
      <c r="I4052" s="81"/>
      <c r="J4052" s="64"/>
      <c r="K4052" s="87"/>
      <c r="L4052" s="82"/>
      <c r="M4052" s="83"/>
      <c r="N4052" s="84"/>
      <c r="O4052" s="85"/>
      <c r="P4052" s="7">
        <f t="shared" ref="P4052:P4115" si="605">+P4051+1</f>
        <v>4118</v>
      </c>
      <c r="Q4052" s="8"/>
    </row>
    <row r="4053" spans="1:17" s="9" customFormat="1" x14ac:dyDescent="0.25">
      <c r="A4053" s="1"/>
      <c r="B4053" s="129"/>
      <c r="C4053" s="130"/>
      <c r="D4053" s="130"/>
      <c r="E4053" s="131"/>
      <c r="F4053" s="132"/>
      <c r="G4053" s="80"/>
      <c r="H4053" s="80"/>
      <c r="I4053" s="81"/>
      <c r="J4053" s="64"/>
      <c r="K4053" s="87"/>
      <c r="L4053" s="82"/>
      <c r="M4053" s="83"/>
      <c r="N4053" s="84"/>
      <c r="O4053" s="85"/>
      <c r="P4053" s="7">
        <f t="shared" si="605"/>
        <v>4119</v>
      </c>
      <c r="Q4053" s="8"/>
    </row>
    <row r="4054" spans="1:17" s="9" customFormat="1" x14ac:dyDescent="0.25">
      <c r="A4054" s="1"/>
      <c r="B4054" s="129"/>
      <c r="C4054" s="130"/>
      <c r="D4054" s="130"/>
      <c r="E4054" s="131"/>
      <c r="F4054" s="132"/>
      <c r="G4054" s="80"/>
      <c r="H4054" s="80"/>
      <c r="I4054" s="81"/>
      <c r="J4054" s="64"/>
      <c r="K4054" s="87"/>
      <c r="L4054" s="82"/>
      <c r="M4054" s="83"/>
      <c r="N4054" s="84"/>
      <c r="O4054" s="85"/>
      <c r="P4054" s="7">
        <f t="shared" si="605"/>
        <v>4120</v>
      </c>
      <c r="Q4054" s="8"/>
    </row>
    <row r="4055" spans="1:17" s="9" customFormat="1" x14ac:dyDescent="0.25">
      <c r="A4055" s="1"/>
      <c r="B4055" s="129"/>
      <c r="C4055" s="130"/>
      <c r="D4055" s="130"/>
      <c r="E4055" s="131"/>
      <c r="F4055" s="132"/>
      <c r="G4055" s="80"/>
      <c r="H4055" s="80"/>
      <c r="I4055" s="81"/>
      <c r="J4055" s="64"/>
      <c r="K4055" s="87"/>
      <c r="L4055" s="82"/>
      <c r="M4055" s="83"/>
      <c r="N4055" s="84"/>
      <c r="O4055" s="85"/>
      <c r="P4055" s="7">
        <f t="shared" si="605"/>
        <v>4121</v>
      </c>
      <c r="Q4055" s="8"/>
    </row>
    <row r="4056" spans="1:17" s="9" customFormat="1" x14ac:dyDescent="0.25">
      <c r="A4056" s="1"/>
      <c r="B4056" s="129"/>
      <c r="C4056" s="130"/>
      <c r="D4056" s="130"/>
      <c r="E4056" s="131"/>
      <c r="F4056" s="132"/>
      <c r="G4056" s="80"/>
      <c r="H4056" s="80"/>
      <c r="I4056" s="81"/>
      <c r="J4056" s="64"/>
      <c r="K4056" s="87"/>
      <c r="L4056" s="82"/>
      <c r="M4056" s="83"/>
      <c r="N4056" s="84"/>
      <c r="O4056" s="85"/>
      <c r="P4056" s="7">
        <f t="shared" si="605"/>
        <v>4122</v>
      </c>
      <c r="Q4056" s="8"/>
    </row>
    <row r="4057" spans="1:17" s="9" customFormat="1" x14ac:dyDescent="0.25">
      <c r="A4057" s="1"/>
      <c r="B4057" s="129"/>
      <c r="C4057" s="130"/>
      <c r="D4057" s="130"/>
      <c r="E4057" s="131"/>
      <c r="F4057" s="132"/>
      <c r="G4057" s="80"/>
      <c r="H4057" s="80"/>
      <c r="I4057" s="81"/>
      <c r="J4057" s="64"/>
      <c r="K4057" s="87"/>
      <c r="L4057" s="82"/>
      <c r="M4057" s="83"/>
      <c r="N4057" s="84"/>
      <c r="O4057" s="85"/>
      <c r="P4057" s="7">
        <f t="shared" si="605"/>
        <v>4123</v>
      </c>
      <c r="Q4057" s="8"/>
    </row>
    <row r="4058" spans="1:17" s="9" customFormat="1" x14ac:dyDescent="0.25">
      <c r="A4058" s="1"/>
      <c r="B4058" s="129" t="s">
        <v>26</v>
      </c>
      <c r="C4058" s="130"/>
      <c r="D4058" s="130"/>
      <c r="E4058" s="131"/>
      <c r="F4058" s="132" t="s">
        <v>26</v>
      </c>
      <c r="G4058" s="80" t="s">
        <v>26</v>
      </c>
      <c r="H4058" s="80" t="s">
        <v>26</v>
      </c>
      <c r="I4058" s="81" t="s">
        <v>26</v>
      </c>
      <c r="J4058" s="64"/>
      <c r="K4058" s="87" t="s">
        <v>26</v>
      </c>
      <c r="L4058" s="82" t="s">
        <v>26</v>
      </c>
      <c r="M4058" s="83" t="s">
        <v>26</v>
      </c>
      <c r="N4058" s="84" t="s">
        <v>26</v>
      </c>
      <c r="O4058" s="85" t="s">
        <v>26</v>
      </c>
      <c r="P4058" s="7">
        <f t="shared" si="605"/>
        <v>4124</v>
      </c>
      <c r="Q4058" s="8"/>
    </row>
    <row r="4059" spans="1:17" s="9" customFormat="1" x14ac:dyDescent="0.25">
      <c r="A4059" s="1"/>
      <c r="B4059" s="129" t="s">
        <v>26</v>
      </c>
      <c r="C4059" s="130"/>
      <c r="D4059" s="130"/>
      <c r="E4059" s="131"/>
      <c r="F4059" s="132" t="s">
        <v>26</v>
      </c>
      <c r="G4059" s="80" t="s">
        <v>26</v>
      </c>
      <c r="H4059" s="80" t="s">
        <v>26</v>
      </c>
      <c r="I4059" s="81" t="s">
        <v>26</v>
      </c>
      <c r="J4059" s="64"/>
      <c r="K4059" s="87" t="s">
        <v>26</v>
      </c>
      <c r="L4059" s="82" t="s">
        <v>26</v>
      </c>
      <c r="M4059" s="83" t="s">
        <v>26</v>
      </c>
      <c r="N4059" s="84" t="s">
        <v>26</v>
      </c>
      <c r="O4059" s="85" t="s">
        <v>26</v>
      </c>
      <c r="P4059" s="7">
        <f t="shared" si="605"/>
        <v>4125</v>
      </c>
      <c r="Q4059" s="8"/>
    </row>
    <row r="4060" spans="1:17" s="9" customFormat="1" x14ac:dyDescent="0.25">
      <c r="A4060" s="1"/>
      <c r="B4060" s="129" t="s">
        <v>26</v>
      </c>
      <c r="C4060" s="130"/>
      <c r="D4060" s="130"/>
      <c r="E4060" s="131"/>
      <c r="F4060" s="132" t="s">
        <v>26</v>
      </c>
      <c r="G4060" s="80" t="s">
        <v>26</v>
      </c>
      <c r="H4060" s="80" t="s">
        <v>26</v>
      </c>
      <c r="I4060" s="81" t="s">
        <v>26</v>
      </c>
      <c r="J4060" s="64"/>
      <c r="K4060" s="87" t="s">
        <v>26</v>
      </c>
      <c r="L4060" s="82" t="s">
        <v>26</v>
      </c>
      <c r="M4060" s="83" t="s">
        <v>26</v>
      </c>
      <c r="N4060" s="84" t="s">
        <v>26</v>
      </c>
      <c r="O4060" s="85" t="s">
        <v>26</v>
      </c>
      <c r="P4060" s="7">
        <f t="shared" si="605"/>
        <v>4126</v>
      </c>
      <c r="Q4060" s="8"/>
    </row>
    <row r="4061" spans="1:17" s="9" customFormat="1" x14ac:dyDescent="0.25">
      <c r="A4061" s="1"/>
      <c r="B4061" s="129" t="s">
        <v>26</v>
      </c>
      <c r="C4061" s="130"/>
      <c r="D4061" s="130"/>
      <c r="E4061" s="131"/>
      <c r="F4061" s="132" t="s">
        <v>26</v>
      </c>
      <c r="G4061" s="80" t="s">
        <v>26</v>
      </c>
      <c r="H4061" s="80" t="s">
        <v>26</v>
      </c>
      <c r="I4061" s="81" t="s">
        <v>26</v>
      </c>
      <c r="J4061" s="64"/>
      <c r="K4061" s="87" t="s">
        <v>26</v>
      </c>
      <c r="L4061" s="82" t="s">
        <v>26</v>
      </c>
      <c r="M4061" s="83" t="s">
        <v>26</v>
      </c>
      <c r="N4061" s="84" t="s">
        <v>26</v>
      </c>
      <c r="O4061" s="85" t="s">
        <v>26</v>
      </c>
      <c r="P4061" s="7">
        <f t="shared" si="605"/>
        <v>4127</v>
      </c>
      <c r="Q4061" s="8"/>
    </row>
    <row r="4062" spans="1:17" s="9" customFormat="1" x14ac:dyDescent="0.25">
      <c r="A4062" s="1"/>
      <c r="B4062" s="129" t="s">
        <v>26</v>
      </c>
      <c r="C4062" s="130"/>
      <c r="D4062" s="130"/>
      <c r="E4062" s="131"/>
      <c r="F4062" s="132" t="s">
        <v>26</v>
      </c>
      <c r="G4062" s="80" t="s">
        <v>26</v>
      </c>
      <c r="H4062" s="80" t="s">
        <v>26</v>
      </c>
      <c r="I4062" s="81" t="s">
        <v>26</v>
      </c>
      <c r="J4062" s="64"/>
      <c r="K4062" s="87" t="s">
        <v>26</v>
      </c>
      <c r="L4062" s="82" t="s">
        <v>26</v>
      </c>
      <c r="M4062" s="83" t="s">
        <v>26</v>
      </c>
      <c r="N4062" s="84" t="s">
        <v>26</v>
      </c>
      <c r="O4062" s="85" t="s">
        <v>26</v>
      </c>
      <c r="P4062" s="7">
        <f t="shared" si="605"/>
        <v>4128</v>
      </c>
      <c r="Q4062" s="8"/>
    </row>
    <row r="4063" spans="1:17" s="9" customFormat="1" x14ac:dyDescent="0.25">
      <c r="A4063" s="1"/>
      <c r="B4063" s="129" t="s">
        <v>26</v>
      </c>
      <c r="C4063" s="130"/>
      <c r="D4063" s="130"/>
      <c r="E4063" s="131"/>
      <c r="F4063" s="132" t="s">
        <v>26</v>
      </c>
      <c r="G4063" s="80" t="s">
        <v>26</v>
      </c>
      <c r="H4063" s="80" t="s">
        <v>26</v>
      </c>
      <c r="I4063" s="81" t="s">
        <v>26</v>
      </c>
      <c r="J4063" s="64"/>
      <c r="K4063" s="87" t="s">
        <v>26</v>
      </c>
      <c r="L4063" s="82" t="s">
        <v>26</v>
      </c>
      <c r="M4063" s="83" t="s">
        <v>26</v>
      </c>
      <c r="N4063" s="84" t="s">
        <v>26</v>
      </c>
      <c r="O4063" s="85" t="s">
        <v>26</v>
      </c>
      <c r="P4063" s="7">
        <f t="shared" si="605"/>
        <v>4129</v>
      </c>
      <c r="Q4063" s="8"/>
    </row>
    <row r="4064" spans="1:17" s="9" customFormat="1" x14ac:dyDescent="0.25">
      <c r="A4064" s="1"/>
      <c r="B4064" s="129" t="s">
        <v>26</v>
      </c>
      <c r="C4064" s="130"/>
      <c r="D4064" s="130"/>
      <c r="E4064" s="131"/>
      <c r="F4064" s="132" t="s">
        <v>26</v>
      </c>
      <c r="G4064" s="80" t="s">
        <v>26</v>
      </c>
      <c r="H4064" s="80" t="s">
        <v>26</v>
      </c>
      <c r="I4064" s="81" t="s">
        <v>26</v>
      </c>
      <c r="J4064" s="64"/>
      <c r="K4064" s="87" t="s">
        <v>26</v>
      </c>
      <c r="L4064" s="82" t="s">
        <v>26</v>
      </c>
      <c r="M4064" s="83" t="s">
        <v>26</v>
      </c>
      <c r="N4064" s="84" t="s">
        <v>26</v>
      </c>
      <c r="O4064" s="85" t="s">
        <v>26</v>
      </c>
      <c r="P4064" s="7">
        <f t="shared" si="605"/>
        <v>4130</v>
      </c>
      <c r="Q4064" s="8"/>
    </row>
    <row r="4065" spans="1:17" s="9" customFormat="1" x14ac:dyDescent="0.25">
      <c r="A4065" s="1"/>
      <c r="B4065" s="129" t="s">
        <v>26</v>
      </c>
      <c r="C4065" s="130"/>
      <c r="D4065" s="130"/>
      <c r="E4065" s="131"/>
      <c r="F4065" s="132" t="s">
        <v>26</v>
      </c>
      <c r="G4065" s="80" t="s">
        <v>26</v>
      </c>
      <c r="H4065" s="80" t="s">
        <v>26</v>
      </c>
      <c r="I4065" s="81" t="s">
        <v>26</v>
      </c>
      <c r="J4065" s="64"/>
      <c r="K4065" s="87" t="s">
        <v>26</v>
      </c>
      <c r="L4065" s="82" t="s">
        <v>26</v>
      </c>
      <c r="M4065" s="83" t="s">
        <v>26</v>
      </c>
      <c r="N4065" s="84" t="s">
        <v>26</v>
      </c>
      <c r="O4065" s="85" t="s">
        <v>26</v>
      </c>
      <c r="P4065" s="7">
        <f t="shared" si="605"/>
        <v>4131</v>
      </c>
      <c r="Q4065" s="8"/>
    </row>
    <row r="4066" spans="1:17" s="9" customFormat="1" ht="15.75" thickBot="1" x14ac:dyDescent="0.3">
      <c r="A4066" s="1"/>
      <c r="B4066" s="122" t="s">
        <v>26</v>
      </c>
      <c r="C4066" s="123"/>
      <c r="D4066" s="123"/>
      <c r="E4066" s="124"/>
      <c r="F4066" s="133" t="s">
        <v>26</v>
      </c>
      <c r="G4066" s="94" t="s">
        <v>26</v>
      </c>
      <c r="H4066" s="94" t="s">
        <v>26</v>
      </c>
      <c r="I4066" s="95" t="s">
        <v>26</v>
      </c>
      <c r="J4066" s="64"/>
      <c r="K4066" s="96" t="s">
        <v>26</v>
      </c>
      <c r="L4066" s="97" t="s">
        <v>26</v>
      </c>
      <c r="M4066" s="98" t="s">
        <v>26</v>
      </c>
      <c r="N4066" s="99" t="s">
        <v>26</v>
      </c>
      <c r="O4066" s="100" t="s">
        <v>26</v>
      </c>
      <c r="P4066" s="7">
        <f t="shared" si="605"/>
        <v>4132</v>
      </c>
      <c r="Q4066" s="8"/>
    </row>
    <row r="4067" spans="1:17" s="9" customFormat="1" ht="16.5" thickTop="1" thickBot="1" x14ac:dyDescent="0.3">
      <c r="A4067" s="1"/>
      <c r="B4067" s="101"/>
      <c r="C4067" s="101"/>
      <c r="D4067" s="101"/>
      <c r="E4067" s="101"/>
      <c r="F4067" s="101"/>
      <c r="G4067" s="101"/>
      <c r="H4067" s="128" t="s">
        <v>50</v>
      </c>
      <c r="I4067" s="103">
        <f>SUM(I4041:I4066)</f>
        <v>20</v>
      </c>
      <c r="J4067" s="104"/>
      <c r="K4067" s="105">
        <f>SUM(K4041:K4066)</f>
        <v>1</v>
      </c>
      <c r="L4067" s="106"/>
      <c r="M4067" s="107"/>
      <c r="N4067" s="108"/>
      <c r="O4067" s="105">
        <f>SUM(O4041:O4066)</f>
        <v>0</v>
      </c>
      <c r="P4067" s="7">
        <f t="shared" si="605"/>
        <v>4133</v>
      </c>
      <c r="Q4067" s="8"/>
    </row>
    <row r="4068" spans="1:17" s="9" customFormat="1" ht="16.5" customHeight="1" thickTop="1" thickBot="1" x14ac:dyDescent="0.3">
      <c r="A4068" s="1"/>
      <c r="B4068" s="58" t="s">
        <v>51</v>
      </c>
      <c r="C4068" s="109"/>
      <c r="D4068" s="109"/>
      <c r="E4068" s="109"/>
      <c r="F4068" s="109"/>
      <c r="G4068" s="109"/>
      <c r="H4068" s="110"/>
      <c r="I4068" s="111"/>
      <c r="J4068" s="60"/>
      <c r="K4068" s="134" t="s">
        <v>14</v>
      </c>
      <c r="L4068" s="61" t="s">
        <v>15</v>
      </c>
      <c r="M4068" s="61" t="s">
        <v>16</v>
      </c>
      <c r="N4068" s="61" t="s">
        <v>17</v>
      </c>
      <c r="O4068" s="61" t="s">
        <v>18</v>
      </c>
      <c r="P4068" s="7">
        <f t="shared" si="605"/>
        <v>4134</v>
      </c>
      <c r="Q4068" s="8"/>
    </row>
    <row r="4069" spans="1:17" s="9" customFormat="1" ht="22.5" customHeight="1" thickTop="1" thickBot="1" x14ac:dyDescent="0.3">
      <c r="A4069" s="1"/>
      <c r="B4069" s="112" t="s">
        <v>52</v>
      </c>
      <c r="C4069" s="113"/>
      <c r="D4069" s="113"/>
      <c r="E4069" s="114"/>
      <c r="F4069" s="115" t="s">
        <v>42</v>
      </c>
      <c r="G4069" s="63" t="s">
        <v>20</v>
      </c>
      <c r="H4069" s="63" t="s">
        <v>34</v>
      </c>
      <c r="I4069" s="63" t="s">
        <v>34</v>
      </c>
      <c r="J4069" s="28"/>
      <c r="K4069" s="135"/>
      <c r="L4069" s="61"/>
      <c r="M4069" s="61"/>
      <c r="N4069" s="61"/>
      <c r="O4069" s="61"/>
      <c r="P4069" s="7">
        <f t="shared" si="605"/>
        <v>4135</v>
      </c>
      <c r="Q4069" s="8"/>
    </row>
    <row r="4070" spans="1:17" s="9" customFormat="1" ht="15.75" thickTop="1" x14ac:dyDescent="0.25">
      <c r="A4070" s="1"/>
      <c r="B4070" s="136"/>
      <c r="C4070" s="137"/>
      <c r="D4070" s="137"/>
      <c r="E4070" s="138"/>
      <c r="F4070" s="139"/>
      <c r="G4070" s="69"/>
      <c r="H4070" s="69"/>
      <c r="I4070" s="81"/>
      <c r="J4070" s="64"/>
      <c r="K4070" s="70"/>
      <c r="L4070" s="117"/>
      <c r="M4070" s="118"/>
      <c r="N4070" s="119"/>
      <c r="O4070" s="120"/>
      <c r="P4070" s="7">
        <f t="shared" si="605"/>
        <v>4136</v>
      </c>
      <c r="Q4070" s="8">
        <f t="shared" ref="Q4070" si="606">+Q4041</f>
        <v>4074</v>
      </c>
    </row>
    <row r="4071" spans="1:17" s="9" customFormat="1" ht="15.75" thickBot="1" x14ac:dyDescent="0.3">
      <c r="A4071" s="1"/>
      <c r="B4071" s="140" t="s">
        <v>26</v>
      </c>
      <c r="C4071" s="141"/>
      <c r="D4071" s="141"/>
      <c r="E4071" s="142"/>
      <c r="F4071" s="143">
        <v>0</v>
      </c>
      <c r="G4071" s="144" t="s">
        <v>26</v>
      </c>
      <c r="H4071" s="143">
        <v>0</v>
      </c>
      <c r="I4071" s="143">
        <v>0</v>
      </c>
      <c r="J4071" s="64"/>
      <c r="K4071" s="145" t="s">
        <v>26</v>
      </c>
      <c r="L4071" s="146" t="s">
        <v>26</v>
      </c>
      <c r="M4071" s="147" t="s">
        <v>26</v>
      </c>
      <c r="N4071" s="143">
        <v>0</v>
      </c>
      <c r="O4071" s="143">
        <v>0</v>
      </c>
      <c r="P4071" s="7">
        <f t="shared" si="605"/>
        <v>4137</v>
      </c>
      <c r="Q4071" s="8"/>
    </row>
    <row r="4072" spans="1:17" s="9" customFormat="1" ht="16.5" thickTop="1" thickBot="1" x14ac:dyDescent="0.3">
      <c r="A4072" s="1"/>
      <c r="B4072" s="101"/>
      <c r="C4072" s="101"/>
      <c r="D4072" s="101"/>
      <c r="E4072" s="101"/>
      <c r="F4072" s="101"/>
      <c r="G4072" s="101"/>
      <c r="H4072" s="128" t="s">
        <v>53</v>
      </c>
      <c r="I4072" s="103">
        <f>SUM(I4070:I4071)</f>
        <v>0</v>
      </c>
      <c r="J4072" s="28"/>
      <c r="K4072" s="148">
        <f>SUM(K4070:K4071)</f>
        <v>0</v>
      </c>
      <c r="L4072" s="149"/>
      <c r="M4072" s="150"/>
      <c r="N4072" s="151"/>
      <c r="O4072" s="148">
        <f>SUM(O4070:O4071)</f>
        <v>0</v>
      </c>
      <c r="P4072" s="7">
        <f t="shared" si="605"/>
        <v>4138</v>
      </c>
      <c r="Q4072" s="8"/>
    </row>
    <row r="4073" spans="1:17" s="9" customFormat="1" ht="16.5" thickTop="1" thickBot="1" x14ac:dyDescent="0.3">
      <c r="A4073" s="1"/>
      <c r="B4073" s="28"/>
      <c r="C4073" s="28"/>
      <c r="D4073" s="28"/>
      <c r="E4073" s="152"/>
      <c r="F4073" s="152"/>
      <c r="G4073" s="152"/>
      <c r="H4073" s="153"/>
      <c r="I4073" s="154"/>
      <c r="J4073" s="28"/>
      <c r="K4073" s="155"/>
      <c r="L4073" s="156"/>
      <c r="M4073" s="156"/>
      <c r="N4073" s="156"/>
      <c r="O4073" s="157"/>
      <c r="P4073" s="7">
        <f t="shared" si="605"/>
        <v>4139</v>
      </c>
      <c r="Q4073" s="8"/>
    </row>
    <row r="4074" spans="1:17" s="9" customFormat="1" ht="16.5" customHeight="1" thickTop="1" thickBot="1" x14ac:dyDescent="0.3">
      <c r="A4074" s="1"/>
      <c r="B4074" s="28"/>
      <c r="C4074" s="28"/>
      <c r="D4074" s="158"/>
      <c r="E4074" s="159" t="s">
        <v>54</v>
      </c>
      <c r="F4074" s="159"/>
      <c r="G4074" s="159"/>
      <c r="H4074" s="159"/>
      <c r="I4074" s="160">
        <f>I4022+I4038+I4067+I4072</f>
        <v>20</v>
      </c>
      <c r="J4074" s="28"/>
      <c r="K4074" s="161"/>
      <c r="L4074" s="162"/>
      <c r="M4074" s="162"/>
      <c r="N4074" s="162"/>
      <c r="O4074" s="163"/>
      <c r="P4074" s="7">
        <f t="shared" si="605"/>
        <v>4140</v>
      </c>
      <c r="Q4074" s="8"/>
    </row>
    <row r="4075" spans="1:17" s="9" customFormat="1" ht="16.5" thickTop="1" thickBot="1" x14ac:dyDescent="0.3">
      <c r="A4075" s="1"/>
      <c r="B4075" s="28"/>
      <c r="C4075" s="28"/>
      <c r="D4075" s="158"/>
      <c r="E4075" s="164" t="s">
        <v>55</v>
      </c>
      <c r="F4075" s="164"/>
      <c r="G4075" s="164"/>
      <c r="H4075" s="165">
        <v>0.2</v>
      </c>
      <c r="I4075" s="166">
        <f>I4074*H4075</f>
        <v>4</v>
      </c>
      <c r="J4075" s="28"/>
      <c r="K4075" s="167"/>
      <c r="L4075" s="168"/>
      <c r="M4075" s="168"/>
      <c r="N4075" s="168"/>
      <c r="O4075" s="169"/>
      <c r="P4075" s="7">
        <f t="shared" si="605"/>
        <v>4141</v>
      </c>
      <c r="Q4075" s="8"/>
    </row>
    <row r="4076" spans="1:17" s="9" customFormat="1" ht="16.5" thickTop="1" thickBot="1" x14ac:dyDescent="0.3">
      <c r="A4076" s="1"/>
      <c r="B4076" s="28"/>
      <c r="C4076" s="28"/>
      <c r="D4076" s="158"/>
      <c r="E4076" s="170" t="s">
        <v>56</v>
      </c>
      <c r="F4076" s="170"/>
      <c r="G4076" s="170"/>
      <c r="H4076" s="171">
        <v>0</v>
      </c>
      <c r="I4076" s="166">
        <v>0</v>
      </c>
      <c r="J4076" s="28"/>
      <c r="K4076" s="172">
        <f>+K4022+K4038+K4067+K4072</f>
        <v>1</v>
      </c>
      <c r="L4076" s="173"/>
      <c r="M4076" s="174"/>
      <c r="N4076" s="175"/>
      <c r="O4076" s="172">
        <f>+O4022+O4038+O4067+O4072</f>
        <v>0</v>
      </c>
      <c r="P4076" s="7">
        <f t="shared" si="605"/>
        <v>4142</v>
      </c>
      <c r="Q4076" s="8"/>
    </row>
    <row r="4077" spans="1:17" s="9" customFormat="1" ht="16.5" thickTop="1" thickBot="1" x14ac:dyDescent="0.3">
      <c r="A4077" s="1"/>
      <c r="B4077" s="28" t="s">
        <v>27</v>
      </c>
      <c r="C4077" s="28"/>
      <c r="D4077" s="158"/>
      <c r="E4077" s="170" t="s">
        <v>57</v>
      </c>
      <c r="F4077" s="170"/>
      <c r="G4077" s="170"/>
      <c r="H4077" s="170"/>
      <c r="I4077" s="166">
        <f>+I4074+I4075</f>
        <v>24</v>
      </c>
      <c r="J4077" s="28"/>
      <c r="K4077" s="176" t="s">
        <v>58</v>
      </c>
      <c r="L4077" s="177"/>
      <c r="M4077" s="178"/>
      <c r="N4077" s="179"/>
      <c r="O4077" s="176" t="s">
        <v>59</v>
      </c>
      <c r="P4077" s="7">
        <f t="shared" si="605"/>
        <v>4143</v>
      </c>
      <c r="Q4077" s="8"/>
    </row>
    <row r="4078" spans="1:17" s="9" customFormat="1" ht="16.5" thickTop="1" thickBot="1" x14ac:dyDescent="0.3">
      <c r="A4078" s="1"/>
      <c r="B4078" s="28" t="s">
        <v>27</v>
      </c>
      <c r="C4078" s="28"/>
      <c r="D4078" s="158"/>
      <c r="E4078" s="180" t="s">
        <v>60</v>
      </c>
      <c r="F4078" s="181"/>
      <c r="G4078" s="181"/>
      <c r="H4078" s="182"/>
      <c r="I4078" s="183">
        <f>ROUND(I4077,2)</f>
        <v>24</v>
      </c>
      <c r="J4078" s="152"/>
      <c r="K4078" s="184"/>
      <c r="L4078" s="185"/>
      <c r="M4078" s="184"/>
      <c r="N4078" s="185"/>
      <c r="O4078" s="185"/>
      <c r="P4078" s="7">
        <f t="shared" si="605"/>
        <v>4144</v>
      </c>
      <c r="Q4078" s="8"/>
    </row>
    <row r="4079" spans="1:17" s="9" customFormat="1" ht="15.75" thickTop="1" x14ac:dyDescent="0.25">
      <c r="A4079" s="1"/>
      <c r="B4079" s="5"/>
      <c r="C4079" s="5"/>
      <c r="D4079" s="28"/>
      <c r="E4079" s="101"/>
      <c r="F4079" s="101"/>
      <c r="G4079" s="101"/>
      <c r="H4079" s="186"/>
      <c r="I4079" s="101"/>
      <c r="J4079" s="28"/>
      <c r="K4079" s="14"/>
      <c r="L4079" s="15"/>
      <c r="M4079" s="14"/>
      <c r="N4079" s="15"/>
      <c r="O4079" s="15"/>
      <c r="P4079" s="7">
        <f t="shared" si="605"/>
        <v>4145</v>
      </c>
      <c r="Q4079" s="8"/>
    </row>
    <row r="4080" spans="1:17" s="9" customFormat="1" x14ac:dyDescent="0.25">
      <c r="A4080" s="1"/>
      <c r="B4080" s="5"/>
      <c r="C4080" s="5"/>
      <c r="D4080" s="28"/>
      <c r="E4080" s="101"/>
      <c r="F4080" s="101"/>
      <c r="G4080" s="101"/>
      <c r="H4080" s="186"/>
      <c r="I4080" s="101"/>
      <c r="J4080" s="28"/>
      <c r="K4080" s="14"/>
      <c r="L4080" s="15"/>
      <c r="M4080" s="14"/>
      <c r="N4080" s="15"/>
      <c r="O4080" s="15"/>
      <c r="P4080" s="7">
        <f t="shared" si="605"/>
        <v>4146</v>
      </c>
      <c r="Q4080" s="8"/>
    </row>
    <row r="4081" spans="1:17" s="9" customFormat="1" ht="15.75" thickBot="1" x14ac:dyDescent="0.3">
      <c r="A4081" s="1"/>
      <c r="B4081" s="2"/>
      <c r="C4081" s="2"/>
      <c r="D4081" s="2"/>
      <c r="E4081" s="2"/>
      <c r="F4081" s="2"/>
      <c r="G4081" s="2"/>
      <c r="H4081" s="3"/>
      <c r="I4081" s="4"/>
      <c r="J4081" s="5"/>
      <c r="K4081" s="6"/>
      <c r="L4081" s="6"/>
      <c r="M4081" s="6"/>
      <c r="N4081" s="6"/>
      <c r="O4081" s="6"/>
      <c r="P4081" s="7"/>
      <c r="Q4081" s="8"/>
    </row>
    <row r="4082" spans="1:17" s="9" customFormat="1" ht="16.5" thickTop="1" thickBot="1" x14ac:dyDescent="0.3">
      <c r="A4082" s="1"/>
      <c r="B4082" s="10" t="s">
        <v>0</v>
      </c>
      <c r="C4082" s="11" t="str">
        <f>'[1]PRESUPUESTO REFERENCIAL'!$B$6</f>
        <v>CONSTRUCCIÓN DEL MALECÓN EN LA PARROQUIA URBANA SATÉLITE LA AURORA</v>
      </c>
      <c r="D4082" s="12"/>
      <c r="E4082" s="12"/>
      <c r="F4082" s="12"/>
      <c r="G4082" s="12"/>
      <c r="H4082" s="12"/>
      <c r="I4082" s="13"/>
      <c r="J4082" s="5"/>
      <c r="K4082" s="14"/>
      <c r="L4082" s="14"/>
      <c r="M4082" s="14"/>
      <c r="N4082" s="14"/>
      <c r="O4082" s="15"/>
      <c r="P4082" s="7"/>
      <c r="Q4082" s="8"/>
    </row>
    <row r="4083" spans="1:17" s="9" customFormat="1" ht="15.75" thickTop="1" x14ac:dyDescent="0.25">
      <c r="A4083" s="1"/>
      <c r="B4083" s="16" t="s">
        <v>1</v>
      </c>
      <c r="C4083" s="17"/>
      <c r="D4083" s="17"/>
      <c r="E4083" s="17"/>
      <c r="F4083" s="17"/>
      <c r="G4083" s="17"/>
      <c r="H4083" s="17"/>
      <c r="I4083" s="18"/>
      <c r="J4083" s="5"/>
      <c r="K4083" s="14"/>
      <c r="L4083" s="14"/>
      <c r="M4083" s="14"/>
      <c r="N4083" s="14"/>
      <c r="O4083" s="15"/>
      <c r="P4083" s="7"/>
      <c r="Q4083" s="8"/>
    </row>
    <row r="4084" spans="1:17" s="9" customFormat="1" x14ac:dyDescent="0.25">
      <c r="A4084" s="1"/>
      <c r="B4084" s="5"/>
      <c r="C4084" s="5"/>
      <c r="D4084" s="5"/>
      <c r="E4084" s="5"/>
      <c r="F4084" s="5"/>
      <c r="G4084" s="19"/>
      <c r="H4084" s="19"/>
      <c r="I4084" s="19"/>
      <c r="J4084" s="5"/>
      <c r="K4084" s="14"/>
      <c r="L4084" s="14"/>
      <c r="M4084" s="14"/>
      <c r="N4084" s="14"/>
      <c r="O4084" s="15"/>
      <c r="P4084" s="7"/>
      <c r="Q4084" s="8"/>
    </row>
    <row r="4085" spans="1:17" s="9" customFormat="1" x14ac:dyDescent="0.25">
      <c r="A4085" s="1"/>
      <c r="B4085" s="5"/>
      <c r="C4085" s="20" t="s">
        <v>2</v>
      </c>
      <c r="D4085" s="21" t="s">
        <v>3</v>
      </c>
      <c r="E4085" s="22"/>
      <c r="F4085" s="22"/>
      <c r="G4085" s="19"/>
      <c r="H4085" s="19"/>
      <c r="I4085" s="19"/>
      <c r="J4085" s="5"/>
      <c r="K4085" s="14"/>
      <c r="L4085" s="14"/>
      <c r="M4085" s="14"/>
      <c r="N4085" s="14"/>
      <c r="O4085" s="15"/>
      <c r="P4085" s="7"/>
      <c r="Q4085" s="8"/>
    </row>
    <row r="4086" spans="1:17" s="9" customFormat="1" x14ac:dyDescent="0.25">
      <c r="A4086" s="1"/>
      <c r="B4086" s="5"/>
      <c r="C4086" s="20" t="s">
        <v>4</v>
      </c>
      <c r="D4086" s="21" t="s">
        <v>5</v>
      </c>
      <c r="E4086" s="5"/>
      <c r="F4086" s="5"/>
      <c r="G4086" s="19"/>
      <c r="H4086" s="19"/>
      <c r="I4086" s="19"/>
      <c r="J4086" s="5"/>
      <c r="K4086" s="14"/>
      <c r="L4086" s="14"/>
      <c r="M4086" s="14"/>
      <c r="N4086" s="14"/>
      <c r="O4086" s="15"/>
      <c r="P4086" s="7"/>
      <c r="Q4086" s="8"/>
    </row>
    <row r="4087" spans="1:17" s="9" customFormat="1" x14ac:dyDescent="0.25">
      <c r="A4087" s="1"/>
      <c r="B4087" s="23"/>
      <c r="C4087" s="2"/>
      <c r="D4087" s="24"/>
      <c r="E4087" s="2"/>
      <c r="F4087" s="2"/>
      <c r="G4087" s="19"/>
      <c r="H4087" s="19"/>
      <c r="I4087" s="19"/>
      <c r="J4087" s="5"/>
      <c r="K4087" s="14"/>
      <c r="L4087" s="14"/>
      <c r="M4087" s="14"/>
      <c r="N4087" s="14"/>
      <c r="O4087" s="15"/>
      <c r="P4087" s="7"/>
      <c r="Q4087" s="8"/>
    </row>
    <row r="4088" spans="1:17" s="9" customFormat="1" ht="15.75" thickBot="1" x14ac:dyDescent="0.3">
      <c r="A4088" s="1"/>
      <c r="B4088" s="25" t="s">
        <v>6</v>
      </c>
      <c r="C4088" s="26"/>
      <c r="D4088" s="26"/>
      <c r="E4088" s="26"/>
      <c r="F4088" s="26"/>
      <c r="G4088" s="26"/>
      <c r="H4088" s="26"/>
      <c r="I4088" s="27"/>
      <c r="J4088" s="28"/>
      <c r="K4088" s="29"/>
      <c r="L4088" s="30"/>
      <c r="M4088" s="30"/>
      <c r="N4088" s="30"/>
      <c r="O4088" s="31"/>
      <c r="P4088" s="7"/>
      <c r="Q4088" s="8"/>
    </row>
    <row r="4089" spans="1:17" s="9" customFormat="1" ht="15.75" customHeight="1" thickTop="1" x14ac:dyDescent="0.25">
      <c r="A4089" s="1"/>
      <c r="B4089" s="32"/>
      <c r="C4089" s="33"/>
      <c r="D4089" s="34"/>
      <c r="E4089" s="34"/>
      <c r="F4089" s="34"/>
      <c r="G4089" s="34"/>
      <c r="H4089" s="35"/>
      <c r="I4089" s="36" t="s">
        <v>7</v>
      </c>
      <c r="J4089" s="37"/>
      <c r="K4089" s="38" t="s">
        <v>8</v>
      </c>
      <c r="L4089" s="39"/>
      <c r="M4089" s="39"/>
      <c r="N4089" s="39"/>
      <c r="O4089" s="40"/>
      <c r="P4089" s="7"/>
      <c r="Q4089" s="8"/>
    </row>
    <row r="4090" spans="1:17" s="9" customFormat="1" x14ac:dyDescent="0.25">
      <c r="A4090" s="1"/>
      <c r="B4090" s="41" t="s">
        <v>9</v>
      </c>
      <c r="C4090" s="42">
        <f>+'[1]PRESUPUESTO REFERENCIAL'!B1173</f>
        <v>1049</v>
      </c>
      <c r="D4090" s="43"/>
      <c r="E4090" s="41" t="s">
        <v>10</v>
      </c>
      <c r="F4090" s="44" t="str">
        <f>+'[1]PRESUPUESTO REFERENCIAL'!D1173</f>
        <v>u</v>
      </c>
      <c r="G4090" s="45"/>
      <c r="H4090" s="46" t="s">
        <v>11</v>
      </c>
      <c r="I4090" s="47">
        <v>0</v>
      </c>
      <c r="J4090" s="37"/>
      <c r="K4090" s="48"/>
      <c r="L4090" s="49"/>
      <c r="M4090" s="49"/>
      <c r="N4090" s="49"/>
      <c r="O4090" s="50"/>
      <c r="P4090" s="7"/>
      <c r="Q4090" s="8"/>
    </row>
    <row r="4091" spans="1:17" s="9" customFormat="1" ht="15.75" thickBot="1" x14ac:dyDescent="0.3">
      <c r="A4091" s="1"/>
      <c r="B4091" s="51" t="s">
        <v>12</v>
      </c>
      <c r="C4091" s="52" t="str">
        <f>+'[1]PRESUPUESTO REFERENCIAL'!C1173</f>
        <v>BOTIQUIN DE PRIMEROS AUXILIOS</v>
      </c>
      <c r="D4091" s="53"/>
      <c r="E4091" s="53"/>
      <c r="F4091" s="53"/>
      <c r="G4091" s="53"/>
      <c r="H4091" s="53"/>
      <c r="I4091" s="54"/>
      <c r="J4091" s="28"/>
      <c r="K4091" s="55"/>
      <c r="L4091" s="56"/>
      <c r="M4091" s="56"/>
      <c r="N4091" s="56"/>
      <c r="O4091" s="57"/>
      <c r="P4091" s="7"/>
      <c r="Q4091" s="8"/>
    </row>
    <row r="4092" spans="1:17" s="9" customFormat="1" ht="16.5" customHeight="1" thickTop="1" thickBot="1" x14ac:dyDescent="0.3">
      <c r="A4092" s="1"/>
      <c r="B4092" s="58" t="s">
        <v>13</v>
      </c>
      <c r="C4092" s="59"/>
      <c r="D4092" s="59"/>
      <c r="E4092" s="59"/>
      <c r="F4092" s="59"/>
      <c r="G4092" s="59"/>
      <c r="H4092" s="59"/>
      <c r="I4092" s="59"/>
      <c r="J4092" s="60"/>
      <c r="K4092" s="61" t="s">
        <v>14</v>
      </c>
      <c r="L4092" s="61" t="s">
        <v>15</v>
      </c>
      <c r="M4092" s="61" t="s">
        <v>16</v>
      </c>
      <c r="N4092" s="61" t="s">
        <v>17</v>
      </c>
      <c r="O4092" s="61" t="s">
        <v>18</v>
      </c>
      <c r="P4092" s="7"/>
      <c r="Q4092" s="8"/>
    </row>
    <row r="4093" spans="1:17" s="9" customFormat="1" ht="22.5" thickTop="1" thickBot="1" x14ac:dyDescent="0.3">
      <c r="A4093" s="1"/>
      <c r="B4093" s="62" t="s">
        <v>19</v>
      </c>
      <c r="C4093" s="62"/>
      <c r="D4093" s="62"/>
      <c r="E4093" s="63" t="s">
        <v>20</v>
      </c>
      <c r="F4093" s="63" t="s">
        <v>21</v>
      </c>
      <c r="G4093" s="63" t="s">
        <v>22</v>
      </c>
      <c r="H4093" s="63" t="s">
        <v>23</v>
      </c>
      <c r="I4093" s="63" t="s">
        <v>24</v>
      </c>
      <c r="J4093" s="64"/>
      <c r="K4093" s="61"/>
      <c r="L4093" s="61"/>
      <c r="M4093" s="61"/>
      <c r="N4093" s="61"/>
      <c r="O4093" s="61"/>
      <c r="P4093" s="7">
        <f t="shared" ref="P4093" si="607">ROW(A4094)+65</f>
        <v>4159</v>
      </c>
      <c r="Q4093" s="8"/>
    </row>
    <row r="4094" spans="1:17" s="9" customFormat="1" ht="16.5" customHeight="1" thickTop="1" thickBot="1" x14ac:dyDescent="0.3">
      <c r="A4094" s="1" t="s">
        <v>25</v>
      </c>
      <c r="B4094" s="65" t="str">
        <f>INDEX([1]EQUIPOS!$A$3:$I$326,MATCH('APUS2 (1001 - 1053)'!A4094,[1]EQUIPOS!$A$3:$A$326,0),2)</f>
        <v>HERRAMIENTA MENOR (5% MO)</v>
      </c>
      <c r="C4094" s="66"/>
      <c r="D4094" s="67"/>
      <c r="E4094" s="68" t="s">
        <v>26</v>
      </c>
      <c r="F4094" s="68">
        <v>0.05</v>
      </c>
      <c r="G4094" s="68" t="s">
        <v>27</v>
      </c>
      <c r="H4094" s="68" t="s">
        <v>26</v>
      </c>
      <c r="I4094" s="69">
        <f>I4123*5%</f>
        <v>0</v>
      </c>
      <c r="J4094" s="64"/>
      <c r="K4094" s="70">
        <f>((I4094*100%)/$I$4159)</f>
        <v>0</v>
      </c>
      <c r="L4094" s="71">
        <f>INDEX([1]EQUIPOS!$A$3:$I$326,MATCH('APUS2 (1001 - 1053)'!A4094,[1]EQUIPOS!$A$3:$A$326,0),6)</f>
        <v>4292100117</v>
      </c>
      <c r="M4094" s="72" t="str">
        <f>INDEX([1]EQUIPOS!$A$3:$I$326,MATCH('APUS2 (1001 - 1053)'!A4094,[1]EQUIPOS!$A$3:$A$326,0),7)</f>
        <v>NP</v>
      </c>
      <c r="N4094" s="73">
        <f>INDEX([1]EQUIPOS!$A$3:$I$326,MATCH('APUS2 (1001 - 1053)'!A4094,[1]EQUIPOS!$A$3:$A$326,0),8)</f>
        <v>0</v>
      </c>
      <c r="O4094" s="74">
        <f>INDEX([1]EQUIPOS!$A$3:$I$326,MATCH('APUS2 (1001 - 1053)'!A4094,[1]EQUIPOS!$A$3:$A$326,0),9)</f>
        <v>0</v>
      </c>
      <c r="P4094" s="7">
        <f t="shared" ref="P4094:P4095" si="608">+P4093+1</f>
        <v>4160</v>
      </c>
      <c r="Q4094" s="8">
        <f t="shared" ref="Q4094" si="609">IF($A4094=0," ",$P4093)</f>
        <v>4159</v>
      </c>
    </row>
    <row r="4095" spans="1:17" s="9" customFormat="1" ht="16.5" thickTop="1" thickBot="1" x14ac:dyDescent="0.3">
      <c r="A4095" s="1"/>
      <c r="B4095" s="75"/>
      <c r="C4095" s="76"/>
      <c r="D4095" s="77"/>
      <c r="E4095" s="78"/>
      <c r="F4095" s="79"/>
      <c r="G4095" s="79"/>
      <c r="H4095" s="80"/>
      <c r="I4095" s="81"/>
      <c r="J4095" s="64"/>
      <c r="K4095" s="70"/>
      <c r="L4095" s="82"/>
      <c r="M4095" s="83"/>
      <c r="N4095" s="84"/>
      <c r="O4095" s="85"/>
      <c r="P4095" s="7">
        <f t="shared" si="608"/>
        <v>4161</v>
      </c>
      <c r="Q4095" s="8">
        <f t="shared" ref="Q4095" si="610">+$Q4094</f>
        <v>4159</v>
      </c>
    </row>
    <row r="4096" spans="1:17" s="9" customFormat="1" ht="16.5" thickTop="1" thickBot="1" x14ac:dyDescent="0.3">
      <c r="A4096" s="1"/>
      <c r="B4096" s="75"/>
      <c r="C4096" s="76"/>
      <c r="D4096" s="77"/>
      <c r="E4096" s="78"/>
      <c r="F4096" s="79"/>
      <c r="G4096" s="79"/>
      <c r="H4096" s="80"/>
      <c r="I4096" s="81"/>
      <c r="J4096" s="64"/>
      <c r="K4096" s="70"/>
      <c r="L4096" s="82"/>
      <c r="M4096" s="83"/>
      <c r="N4096" s="84"/>
      <c r="O4096" s="85"/>
      <c r="P4096" s="7">
        <f t="shared" si="605"/>
        <v>4162</v>
      </c>
      <c r="Q4096" s="8"/>
    </row>
    <row r="4097" spans="1:17" s="9" customFormat="1" ht="16.5" thickTop="1" thickBot="1" x14ac:dyDescent="0.3">
      <c r="A4097" s="1"/>
      <c r="B4097" s="75"/>
      <c r="C4097" s="76"/>
      <c r="D4097" s="77"/>
      <c r="E4097" s="78"/>
      <c r="F4097" s="79"/>
      <c r="G4097" s="79"/>
      <c r="H4097" s="80"/>
      <c r="I4097" s="81"/>
      <c r="J4097" s="64"/>
      <c r="K4097" s="70"/>
      <c r="L4097" s="82"/>
      <c r="M4097" s="83"/>
      <c r="N4097" s="84"/>
      <c r="O4097" s="85"/>
      <c r="P4097" s="7">
        <f t="shared" si="605"/>
        <v>4163</v>
      </c>
      <c r="Q4097" s="8"/>
    </row>
    <row r="4098" spans="1:17" s="9" customFormat="1" ht="16.5" thickTop="1" thickBot="1" x14ac:dyDescent="0.3">
      <c r="A4098" s="1"/>
      <c r="B4098" s="75"/>
      <c r="C4098" s="76"/>
      <c r="D4098" s="77"/>
      <c r="E4098" s="78"/>
      <c r="F4098" s="79"/>
      <c r="G4098" s="79"/>
      <c r="H4098" s="80"/>
      <c r="I4098" s="81"/>
      <c r="J4098" s="64"/>
      <c r="K4098" s="70"/>
      <c r="L4098" s="82"/>
      <c r="M4098" s="83"/>
      <c r="N4098" s="84"/>
      <c r="O4098" s="85"/>
      <c r="P4098" s="7">
        <f t="shared" si="605"/>
        <v>4164</v>
      </c>
      <c r="Q4098" s="8"/>
    </row>
    <row r="4099" spans="1:17" s="9" customFormat="1" ht="16.5" thickTop="1" thickBot="1" x14ac:dyDescent="0.3">
      <c r="A4099" s="1"/>
      <c r="B4099" s="75"/>
      <c r="C4099" s="76"/>
      <c r="D4099" s="77"/>
      <c r="E4099" s="78"/>
      <c r="F4099" s="79"/>
      <c r="G4099" s="86"/>
      <c r="H4099" s="80"/>
      <c r="I4099" s="81"/>
      <c r="J4099" s="64"/>
      <c r="K4099" s="87"/>
      <c r="L4099" s="82"/>
      <c r="M4099" s="83"/>
      <c r="N4099" s="84"/>
      <c r="O4099" s="85"/>
      <c r="P4099" s="7">
        <f t="shared" si="605"/>
        <v>4165</v>
      </c>
      <c r="Q4099" s="8"/>
    </row>
    <row r="4100" spans="1:17" s="9" customFormat="1" ht="16.5" thickTop="1" thickBot="1" x14ac:dyDescent="0.3">
      <c r="A4100" s="1"/>
      <c r="B4100" s="75"/>
      <c r="C4100" s="76"/>
      <c r="D4100" s="77"/>
      <c r="E4100" s="78"/>
      <c r="F4100" s="79"/>
      <c r="G4100" s="86"/>
      <c r="H4100" s="80"/>
      <c r="I4100" s="81"/>
      <c r="J4100" s="64"/>
      <c r="K4100" s="87"/>
      <c r="L4100" s="82"/>
      <c r="M4100" s="83"/>
      <c r="N4100" s="84"/>
      <c r="O4100" s="85"/>
      <c r="P4100" s="7">
        <f t="shared" si="605"/>
        <v>4166</v>
      </c>
      <c r="Q4100" s="8"/>
    </row>
    <row r="4101" spans="1:17" s="9" customFormat="1" ht="16.5" thickTop="1" thickBot="1" x14ac:dyDescent="0.3">
      <c r="A4101" s="1"/>
      <c r="B4101" s="75"/>
      <c r="C4101" s="76"/>
      <c r="D4101" s="77"/>
      <c r="E4101" s="78"/>
      <c r="F4101" s="79"/>
      <c r="G4101" s="86"/>
      <c r="H4101" s="80"/>
      <c r="I4101" s="81"/>
      <c r="J4101" s="64"/>
      <c r="K4101" s="87"/>
      <c r="L4101" s="82"/>
      <c r="M4101" s="83"/>
      <c r="N4101" s="84"/>
      <c r="O4101" s="85"/>
      <c r="P4101" s="7">
        <f t="shared" si="605"/>
        <v>4167</v>
      </c>
      <c r="Q4101" s="8"/>
    </row>
    <row r="4102" spans="1:17" s="9" customFormat="1" ht="16.5" thickTop="1" thickBot="1" x14ac:dyDescent="0.3">
      <c r="A4102" s="1"/>
      <c r="B4102" s="75"/>
      <c r="C4102" s="76"/>
      <c r="D4102" s="77"/>
      <c r="E4102" s="78"/>
      <c r="F4102" s="79"/>
      <c r="G4102" s="86"/>
      <c r="H4102" s="80"/>
      <c r="I4102" s="81"/>
      <c r="J4102" s="64"/>
      <c r="K4102" s="87"/>
      <c r="L4102" s="82"/>
      <c r="M4102" s="83"/>
      <c r="N4102" s="84"/>
      <c r="O4102" s="85"/>
      <c r="P4102" s="7">
        <f t="shared" si="605"/>
        <v>4168</v>
      </c>
      <c r="Q4102" s="8"/>
    </row>
    <row r="4103" spans="1:17" s="9" customFormat="1" ht="16.5" thickTop="1" thickBot="1" x14ac:dyDescent="0.3">
      <c r="A4103" s="1"/>
      <c r="B4103" s="75"/>
      <c r="C4103" s="76"/>
      <c r="D4103" s="77"/>
      <c r="E4103" s="78"/>
      <c r="F4103" s="79"/>
      <c r="G4103" s="86"/>
      <c r="H4103" s="80"/>
      <c r="I4103" s="81"/>
      <c r="J4103" s="64"/>
      <c r="K4103" s="87"/>
      <c r="L4103" s="82"/>
      <c r="M4103" s="83"/>
      <c r="N4103" s="84"/>
      <c r="O4103" s="85"/>
      <c r="P4103" s="7">
        <f t="shared" si="605"/>
        <v>4169</v>
      </c>
      <c r="Q4103" s="8"/>
    </row>
    <row r="4104" spans="1:17" s="9" customFormat="1" ht="16.5" thickTop="1" thickBot="1" x14ac:dyDescent="0.3">
      <c r="A4104" s="1"/>
      <c r="B4104" s="75"/>
      <c r="C4104" s="76"/>
      <c r="D4104" s="77"/>
      <c r="E4104" s="78"/>
      <c r="F4104" s="79"/>
      <c r="G4104" s="86"/>
      <c r="H4104" s="80"/>
      <c r="I4104" s="81"/>
      <c r="J4104" s="64"/>
      <c r="K4104" s="87"/>
      <c r="L4104" s="82"/>
      <c r="M4104" s="83"/>
      <c r="N4104" s="84"/>
      <c r="O4104" s="85"/>
      <c r="P4104" s="7">
        <f t="shared" si="605"/>
        <v>4170</v>
      </c>
      <c r="Q4104" s="8"/>
    </row>
    <row r="4105" spans="1:17" s="9" customFormat="1" ht="16.5" thickTop="1" thickBot="1" x14ac:dyDescent="0.3">
      <c r="A4105" s="1"/>
      <c r="B4105" s="75"/>
      <c r="C4105" s="76"/>
      <c r="D4105" s="77"/>
      <c r="E4105" s="78"/>
      <c r="F4105" s="79"/>
      <c r="G4105" s="86"/>
      <c r="H4105" s="80"/>
      <c r="I4105" s="81"/>
      <c r="J4105" s="64"/>
      <c r="K4105" s="87"/>
      <c r="L4105" s="82"/>
      <c r="M4105" s="83"/>
      <c r="N4105" s="84"/>
      <c r="O4105" s="85"/>
      <c r="P4105" s="7">
        <f t="shared" si="605"/>
        <v>4171</v>
      </c>
      <c r="Q4105" s="8"/>
    </row>
    <row r="4106" spans="1:17" s="9" customFormat="1" ht="16.5" thickTop="1" thickBot="1" x14ac:dyDescent="0.3">
      <c r="A4106" s="1"/>
      <c r="B4106" s="88"/>
      <c r="C4106" s="89"/>
      <c r="D4106" s="90"/>
      <c r="E4106" s="91"/>
      <c r="F4106" s="92"/>
      <c r="G4106" s="93"/>
      <c r="H4106" s="94"/>
      <c r="I4106" s="95"/>
      <c r="J4106" s="64"/>
      <c r="K4106" s="96"/>
      <c r="L4106" s="97"/>
      <c r="M4106" s="98"/>
      <c r="N4106" s="99"/>
      <c r="O4106" s="100"/>
      <c r="P4106" s="7">
        <f t="shared" si="605"/>
        <v>4172</v>
      </c>
      <c r="Q4106" s="8"/>
    </row>
    <row r="4107" spans="1:17" s="9" customFormat="1" ht="16.5" thickTop="1" thickBot="1" x14ac:dyDescent="0.3">
      <c r="A4107" s="1"/>
      <c r="B4107" s="101"/>
      <c r="C4107" s="101"/>
      <c r="D4107" s="101"/>
      <c r="E4107" s="101"/>
      <c r="F4107" s="101"/>
      <c r="G4107" s="101"/>
      <c r="H4107" s="102" t="s">
        <v>29</v>
      </c>
      <c r="I4107" s="103">
        <f>SUM(I4094:I4106)</f>
        <v>0</v>
      </c>
      <c r="J4107" s="104"/>
      <c r="K4107" s="105">
        <f>SUM(K4094:K4106)</f>
        <v>0</v>
      </c>
      <c r="L4107" s="106"/>
      <c r="M4107" s="107"/>
      <c r="N4107" s="108"/>
      <c r="O4107" s="105">
        <f>SUM(O4094:O4106)</f>
        <v>0</v>
      </c>
      <c r="P4107" s="7">
        <f t="shared" si="605"/>
        <v>4173</v>
      </c>
      <c r="Q4107" s="8"/>
    </row>
    <row r="4108" spans="1:17" s="9" customFormat="1" ht="16.5" customHeight="1" thickTop="1" thickBot="1" x14ac:dyDescent="0.3">
      <c r="A4108" s="1"/>
      <c r="B4108" s="58" t="s">
        <v>30</v>
      </c>
      <c r="C4108" s="109"/>
      <c r="D4108" s="109"/>
      <c r="E4108" s="109"/>
      <c r="F4108" s="109"/>
      <c r="G4108" s="109"/>
      <c r="H4108" s="110"/>
      <c r="I4108" s="111"/>
      <c r="J4108" s="60"/>
      <c r="K4108" s="61" t="s">
        <v>14</v>
      </c>
      <c r="L4108" s="61" t="s">
        <v>15</v>
      </c>
      <c r="M4108" s="61" t="s">
        <v>16</v>
      </c>
      <c r="N4108" s="61" t="s">
        <v>17</v>
      </c>
      <c r="O4108" s="61" t="s">
        <v>18</v>
      </c>
      <c r="P4108" s="7">
        <f t="shared" si="605"/>
        <v>4174</v>
      </c>
      <c r="Q4108" s="8"/>
    </row>
    <row r="4109" spans="1:17" s="9" customFormat="1" ht="22.5" customHeight="1" thickTop="1" thickBot="1" x14ac:dyDescent="0.3">
      <c r="A4109" s="1"/>
      <c r="B4109" s="112" t="s">
        <v>31</v>
      </c>
      <c r="C4109" s="113"/>
      <c r="D4109" s="114"/>
      <c r="E4109" s="115" t="s">
        <v>20</v>
      </c>
      <c r="F4109" s="115" t="s">
        <v>32</v>
      </c>
      <c r="G4109" s="63" t="s">
        <v>33</v>
      </c>
      <c r="H4109" s="116" t="s">
        <v>23</v>
      </c>
      <c r="I4109" s="116" t="s">
        <v>34</v>
      </c>
      <c r="J4109" s="28"/>
      <c r="K4109" s="61"/>
      <c r="L4109" s="61"/>
      <c r="M4109" s="61"/>
      <c r="N4109" s="61"/>
      <c r="O4109" s="61"/>
      <c r="P4109" s="7">
        <f t="shared" si="605"/>
        <v>4175</v>
      </c>
      <c r="Q4109" s="8"/>
    </row>
    <row r="4110" spans="1:17" s="9" customFormat="1" ht="16.5" customHeight="1" thickTop="1" thickBot="1" x14ac:dyDescent="0.3">
      <c r="A4110" s="1"/>
      <c r="B4110" s="65"/>
      <c r="C4110" s="66"/>
      <c r="D4110" s="67"/>
      <c r="E4110" s="68"/>
      <c r="F4110" s="68"/>
      <c r="G4110" s="79"/>
      <c r="H4110" s="69"/>
      <c r="I4110" s="81"/>
      <c r="J4110" s="64"/>
      <c r="K4110" s="70"/>
      <c r="L4110" s="117"/>
      <c r="M4110" s="118"/>
      <c r="N4110" s="119"/>
      <c r="O4110" s="120"/>
      <c r="P4110" s="7">
        <f t="shared" si="605"/>
        <v>4176</v>
      </c>
      <c r="Q4110" s="8">
        <f t="shared" ref="Q4110" si="611">+Q4094</f>
        <v>4159</v>
      </c>
    </row>
    <row r="4111" spans="1:17" s="9" customFormat="1" ht="16.5" customHeight="1" thickTop="1" thickBot="1" x14ac:dyDescent="0.3">
      <c r="A4111" s="1"/>
      <c r="B4111" s="75"/>
      <c r="C4111" s="76"/>
      <c r="D4111" s="77"/>
      <c r="E4111" s="79"/>
      <c r="F4111" s="79"/>
      <c r="G4111" s="79"/>
      <c r="H4111" s="80"/>
      <c r="I4111" s="81"/>
      <c r="J4111" s="64"/>
      <c r="K4111" s="70"/>
      <c r="L4111" s="82"/>
      <c r="M4111" s="82"/>
      <c r="N4111" s="121"/>
      <c r="O4111" s="85"/>
      <c r="P4111" s="7">
        <f t="shared" si="605"/>
        <v>4177</v>
      </c>
      <c r="Q4111" s="8"/>
    </row>
    <row r="4112" spans="1:17" s="9" customFormat="1" ht="16.5" thickTop="1" thickBot="1" x14ac:dyDescent="0.3">
      <c r="A4112" s="1"/>
      <c r="B4112" s="75"/>
      <c r="C4112" s="76"/>
      <c r="D4112" s="77"/>
      <c r="E4112" s="79"/>
      <c r="F4112" s="79"/>
      <c r="G4112" s="79"/>
      <c r="H4112" s="80"/>
      <c r="I4112" s="81"/>
      <c r="J4112" s="64"/>
      <c r="K4112" s="70"/>
      <c r="L4112" s="82"/>
      <c r="M4112" s="82"/>
      <c r="N4112" s="121"/>
      <c r="O4112" s="85"/>
      <c r="P4112" s="7">
        <f t="shared" si="605"/>
        <v>4178</v>
      </c>
      <c r="Q4112" s="8"/>
    </row>
    <row r="4113" spans="1:17" s="9" customFormat="1" ht="16.5" thickTop="1" thickBot="1" x14ac:dyDescent="0.3">
      <c r="A4113" s="1"/>
      <c r="B4113" s="75"/>
      <c r="C4113" s="76"/>
      <c r="D4113" s="77"/>
      <c r="E4113" s="79"/>
      <c r="F4113" s="79"/>
      <c r="G4113" s="79"/>
      <c r="H4113" s="80"/>
      <c r="I4113" s="81"/>
      <c r="J4113" s="64"/>
      <c r="K4113" s="70"/>
      <c r="L4113" s="82"/>
      <c r="M4113" s="82"/>
      <c r="N4113" s="121"/>
      <c r="O4113" s="85"/>
      <c r="P4113" s="7">
        <f t="shared" si="605"/>
        <v>4179</v>
      </c>
      <c r="Q4113" s="8"/>
    </row>
    <row r="4114" spans="1:17" s="9" customFormat="1" ht="16.5" thickTop="1" thickBot="1" x14ac:dyDescent="0.3">
      <c r="A4114" s="1"/>
      <c r="B4114" s="75"/>
      <c r="C4114" s="76"/>
      <c r="D4114" s="77"/>
      <c r="E4114" s="79"/>
      <c r="F4114" s="79"/>
      <c r="G4114" s="79"/>
      <c r="H4114" s="80"/>
      <c r="I4114" s="81"/>
      <c r="J4114" s="64"/>
      <c r="K4114" s="70"/>
      <c r="L4114" s="82"/>
      <c r="M4114" s="82"/>
      <c r="N4114" s="121"/>
      <c r="O4114" s="85"/>
      <c r="P4114" s="7">
        <f t="shared" si="605"/>
        <v>4180</v>
      </c>
      <c r="Q4114" s="8"/>
    </row>
    <row r="4115" spans="1:17" s="9" customFormat="1" ht="16.5" thickTop="1" thickBot="1" x14ac:dyDescent="0.3">
      <c r="A4115" s="1"/>
      <c r="B4115" s="75"/>
      <c r="C4115" s="76"/>
      <c r="D4115" s="77"/>
      <c r="E4115" s="79"/>
      <c r="F4115" s="79"/>
      <c r="G4115" s="79"/>
      <c r="H4115" s="80"/>
      <c r="I4115" s="81"/>
      <c r="J4115" s="64"/>
      <c r="K4115" s="70"/>
      <c r="L4115" s="82"/>
      <c r="M4115" s="82"/>
      <c r="N4115" s="121"/>
      <c r="O4115" s="85"/>
      <c r="P4115" s="7">
        <f t="shared" si="605"/>
        <v>4181</v>
      </c>
      <c r="Q4115" s="8"/>
    </row>
    <row r="4116" spans="1:17" s="9" customFormat="1" ht="16.5" thickTop="1" thickBot="1" x14ac:dyDescent="0.3">
      <c r="A4116" s="1"/>
      <c r="B4116" s="75"/>
      <c r="C4116" s="76"/>
      <c r="D4116" s="77"/>
      <c r="E4116" s="78"/>
      <c r="F4116" s="79"/>
      <c r="G4116" s="79"/>
      <c r="H4116" s="80"/>
      <c r="I4116" s="81"/>
      <c r="J4116" s="64"/>
      <c r="K4116" s="70"/>
      <c r="L4116" s="82"/>
      <c r="M4116" s="82"/>
      <c r="N4116" s="121"/>
      <c r="O4116" s="85"/>
      <c r="P4116" s="7">
        <f t="shared" ref="P4116:P4165" si="612">+P4115+1</f>
        <v>4182</v>
      </c>
      <c r="Q4116" s="8"/>
    </row>
    <row r="4117" spans="1:17" s="9" customFormat="1" ht="16.5" thickTop="1" thickBot="1" x14ac:dyDescent="0.3">
      <c r="A4117" s="1"/>
      <c r="B4117" s="75"/>
      <c r="C4117" s="76"/>
      <c r="D4117" s="77"/>
      <c r="E4117" s="78"/>
      <c r="F4117" s="79"/>
      <c r="G4117" s="79"/>
      <c r="H4117" s="80"/>
      <c r="I4117" s="81"/>
      <c r="J4117" s="64"/>
      <c r="K4117" s="87"/>
      <c r="L4117" s="82"/>
      <c r="M4117" s="82"/>
      <c r="N4117" s="121"/>
      <c r="O4117" s="85"/>
      <c r="P4117" s="7">
        <f t="shared" si="612"/>
        <v>4183</v>
      </c>
      <c r="Q4117" s="8"/>
    </row>
    <row r="4118" spans="1:17" s="9" customFormat="1" ht="16.5" thickTop="1" thickBot="1" x14ac:dyDescent="0.3">
      <c r="A4118" s="1"/>
      <c r="B4118" s="75"/>
      <c r="C4118" s="76"/>
      <c r="D4118" s="77"/>
      <c r="E4118" s="78"/>
      <c r="F4118" s="79"/>
      <c r="G4118" s="79"/>
      <c r="H4118" s="80"/>
      <c r="I4118" s="81"/>
      <c r="J4118" s="64"/>
      <c r="K4118" s="87"/>
      <c r="L4118" s="82"/>
      <c r="M4118" s="82"/>
      <c r="N4118" s="121"/>
      <c r="O4118" s="85"/>
      <c r="P4118" s="7">
        <f t="shared" si="612"/>
        <v>4184</v>
      </c>
      <c r="Q4118" s="8"/>
    </row>
    <row r="4119" spans="1:17" s="9" customFormat="1" ht="16.5" thickTop="1" thickBot="1" x14ac:dyDescent="0.3">
      <c r="A4119" s="1"/>
      <c r="B4119" s="75"/>
      <c r="C4119" s="76"/>
      <c r="D4119" s="77"/>
      <c r="E4119" s="78"/>
      <c r="F4119" s="79"/>
      <c r="G4119" s="79"/>
      <c r="H4119" s="80"/>
      <c r="I4119" s="81"/>
      <c r="J4119" s="64"/>
      <c r="K4119" s="87"/>
      <c r="L4119" s="82"/>
      <c r="M4119" s="82"/>
      <c r="N4119" s="121"/>
      <c r="O4119" s="85"/>
      <c r="P4119" s="7">
        <f t="shared" si="612"/>
        <v>4185</v>
      </c>
      <c r="Q4119" s="8"/>
    </row>
    <row r="4120" spans="1:17" s="9" customFormat="1" ht="16.5" thickTop="1" thickBot="1" x14ac:dyDescent="0.3">
      <c r="A4120" s="1"/>
      <c r="B4120" s="75"/>
      <c r="C4120" s="76"/>
      <c r="D4120" s="77"/>
      <c r="E4120" s="78"/>
      <c r="F4120" s="79"/>
      <c r="G4120" s="79"/>
      <c r="H4120" s="80"/>
      <c r="I4120" s="81"/>
      <c r="J4120" s="64"/>
      <c r="K4120" s="87"/>
      <c r="L4120" s="82"/>
      <c r="M4120" s="82"/>
      <c r="N4120" s="121"/>
      <c r="O4120" s="85"/>
      <c r="P4120" s="7">
        <f t="shared" si="612"/>
        <v>4186</v>
      </c>
      <c r="Q4120" s="8"/>
    </row>
    <row r="4121" spans="1:17" s="9" customFormat="1" ht="16.5" thickTop="1" thickBot="1" x14ac:dyDescent="0.3">
      <c r="A4121" s="1"/>
      <c r="B4121" s="75"/>
      <c r="C4121" s="76"/>
      <c r="D4121" s="77"/>
      <c r="E4121" s="78"/>
      <c r="F4121" s="79"/>
      <c r="G4121" s="79"/>
      <c r="H4121" s="80"/>
      <c r="I4121" s="81"/>
      <c r="J4121" s="64"/>
      <c r="K4121" s="87"/>
      <c r="L4121" s="82"/>
      <c r="M4121" s="82"/>
      <c r="N4121" s="121"/>
      <c r="O4121" s="85"/>
      <c r="P4121" s="7">
        <f t="shared" si="612"/>
        <v>4187</v>
      </c>
      <c r="Q4121" s="8"/>
    </row>
    <row r="4122" spans="1:17" s="9" customFormat="1" ht="16.5" thickTop="1" thickBot="1" x14ac:dyDescent="0.3">
      <c r="A4122" s="1"/>
      <c r="B4122" s="122" t="s">
        <v>26</v>
      </c>
      <c r="C4122" s="123"/>
      <c r="D4122" s="124"/>
      <c r="E4122" s="91" t="s">
        <v>26</v>
      </c>
      <c r="F4122" s="125" t="s">
        <v>26</v>
      </c>
      <c r="G4122" s="126" t="s">
        <v>26</v>
      </c>
      <c r="H4122" s="94" t="s">
        <v>26</v>
      </c>
      <c r="I4122" s="127" t="s">
        <v>26</v>
      </c>
      <c r="J4122" s="64"/>
      <c r="K4122" s="96" t="s">
        <v>26</v>
      </c>
      <c r="L4122" s="97" t="s">
        <v>26</v>
      </c>
      <c r="M4122" s="98" t="s">
        <v>26</v>
      </c>
      <c r="N4122" s="99" t="s">
        <v>26</v>
      </c>
      <c r="O4122" s="100" t="s">
        <v>26</v>
      </c>
      <c r="P4122" s="7">
        <f t="shared" si="612"/>
        <v>4188</v>
      </c>
      <c r="Q4122" s="8"/>
    </row>
    <row r="4123" spans="1:17" s="9" customFormat="1" ht="16.5" thickTop="1" thickBot="1" x14ac:dyDescent="0.3">
      <c r="A4123" s="1"/>
      <c r="B4123" s="101"/>
      <c r="C4123" s="101"/>
      <c r="D4123" s="101"/>
      <c r="E4123" s="101"/>
      <c r="F4123" s="101"/>
      <c r="G4123" s="101"/>
      <c r="H4123" s="128" t="s">
        <v>39</v>
      </c>
      <c r="I4123" s="103">
        <f>SUM(I4110:I4122)</f>
        <v>0</v>
      </c>
      <c r="J4123" s="104"/>
      <c r="K4123" s="105">
        <f>SUM(K4110:K4122)</f>
        <v>0</v>
      </c>
      <c r="L4123" s="106"/>
      <c r="M4123" s="107"/>
      <c r="N4123" s="108"/>
      <c r="O4123" s="105">
        <f>SUM(O4110:O4122)</f>
        <v>0</v>
      </c>
      <c r="P4123" s="7">
        <f t="shared" si="612"/>
        <v>4189</v>
      </c>
      <c r="Q4123" s="8"/>
    </row>
    <row r="4124" spans="1:17" s="9" customFormat="1" ht="16.5" customHeight="1" thickTop="1" thickBot="1" x14ac:dyDescent="0.3">
      <c r="A4124" s="1"/>
      <c r="B4124" s="58" t="s">
        <v>40</v>
      </c>
      <c r="C4124" s="109"/>
      <c r="D4124" s="109"/>
      <c r="E4124" s="109"/>
      <c r="F4124" s="109"/>
      <c r="G4124" s="109"/>
      <c r="H4124" s="110"/>
      <c r="I4124" s="111"/>
      <c r="J4124" s="60"/>
      <c r="K4124" s="61" t="s">
        <v>14</v>
      </c>
      <c r="L4124" s="61" t="s">
        <v>15</v>
      </c>
      <c r="M4124" s="61" t="s">
        <v>16</v>
      </c>
      <c r="N4124" s="61" t="s">
        <v>17</v>
      </c>
      <c r="O4124" s="61" t="s">
        <v>18</v>
      </c>
      <c r="P4124" s="7">
        <f t="shared" si="612"/>
        <v>4190</v>
      </c>
      <c r="Q4124" s="8"/>
    </row>
    <row r="4125" spans="1:17" s="9" customFormat="1" ht="22.5" thickTop="1" thickBot="1" x14ac:dyDescent="0.3">
      <c r="A4125" s="1"/>
      <c r="B4125" s="112" t="s">
        <v>41</v>
      </c>
      <c r="C4125" s="113"/>
      <c r="D4125" s="113"/>
      <c r="E4125" s="114"/>
      <c r="F4125" s="63" t="s">
        <v>42</v>
      </c>
      <c r="G4125" s="63" t="s">
        <v>20</v>
      </c>
      <c r="H4125" s="63" t="s">
        <v>34</v>
      </c>
      <c r="I4125" s="63" t="s">
        <v>24</v>
      </c>
      <c r="J4125" s="28"/>
      <c r="K4125" s="61"/>
      <c r="L4125" s="61"/>
      <c r="M4125" s="61"/>
      <c r="N4125" s="61"/>
      <c r="O4125" s="61"/>
      <c r="P4125" s="7">
        <f t="shared" si="612"/>
        <v>4191</v>
      </c>
      <c r="Q4125" s="8"/>
    </row>
    <row r="4126" spans="1:17" s="9" customFormat="1" ht="15.75" customHeight="1" thickTop="1" x14ac:dyDescent="0.25">
      <c r="A4126" s="1" t="s">
        <v>167</v>
      </c>
      <c r="B4126" s="129" t="str">
        <f>INDEX('[1]MATERIAL-TRANSPORTE'!$A$3:$K$1016,MATCH('APUS2 (1001 - 1053)'!A4126,'[1]MATERIAL-TRANSPORTE'!$A$3:$A$1016,0),2)</f>
        <v>BOTIQUIN DE PARED PRIMEROS AUXILIOS</v>
      </c>
      <c r="C4126" s="130"/>
      <c r="D4126" s="130"/>
      <c r="E4126" s="131"/>
      <c r="F4126" s="132" t="str">
        <f>INDEX('[1]MATERIAL-TRANSPORTE'!$A$3:$K$1016,MATCH('APUS2 (1001 - 1053)'!A4126,'[1]MATERIAL-TRANSPORTE'!$A$3:$A$1016,0),6)</f>
        <v>u</v>
      </c>
      <c r="G4126" s="80">
        <v>1</v>
      </c>
      <c r="H4126" s="80">
        <f>INDEX('[1]MATERIAL-TRANSPORTE'!$A$3:$K$1016,MATCH('APUS2 (1001 - 1053)'!A4126,'[1]MATERIAL-TRANSPORTE'!$A$3:$A$1016,0),7)</f>
        <v>33.270000000000003</v>
      </c>
      <c r="I4126" s="81">
        <f t="shared" ref="I4126:I4127" si="613">G4126*H4126</f>
        <v>33.270000000000003</v>
      </c>
      <c r="J4126" s="64"/>
      <c r="K4126" s="70">
        <f t="shared" ref="K4126:K4127" si="614">((I4126*100%)/$I$4159)</f>
        <v>0.39954365317641405</v>
      </c>
      <c r="L4126" s="82" t="str">
        <f>INDEX('[1]MATERIAL-TRANSPORTE'!$A$3:$K$1016,MATCH('APUS2 (1001 - 1053)'!A4126,'[1]MATERIAL-TRANSPORTE'!$A$3:$A$1016,0),8)</f>
        <v>713340113</v>
      </c>
      <c r="M4126" s="83" t="str">
        <f>INDEX('[1]MATERIAL-TRANSPORTE'!$A$3:$K$1016,MATCH('APUS2 (1001 - 1053)'!A4126,'[1]MATERIAL-TRANSPORTE'!$A$3:$A$1016,0),9)</f>
        <v>NP</v>
      </c>
      <c r="N4126" s="84">
        <f>INDEX('[1]MATERIAL-TRANSPORTE'!$A$3:$K$1016,MATCH('APUS2 (1001 - 1053)'!A4126,'[1]MATERIAL-TRANSPORTE'!$A$3:$A$1016,0),10)</f>
        <v>0</v>
      </c>
      <c r="O4126" s="85">
        <f>INDEX('[1]MATERIAL-TRANSPORTE'!$A$3:$K$1016,MATCH('APUS2 (1001 - 1053)'!A4126,'[1]MATERIAL-TRANSPORTE'!$A$3:$A$1016,0),11)</f>
        <v>0</v>
      </c>
      <c r="P4126" s="7">
        <f t="shared" si="612"/>
        <v>4192</v>
      </c>
      <c r="Q4126" s="8">
        <f t="shared" ref="Q4126" si="615">+Q4110</f>
        <v>4159</v>
      </c>
    </row>
    <row r="4127" spans="1:17" s="9" customFormat="1" ht="15.75" customHeight="1" x14ac:dyDescent="0.25">
      <c r="A4127" s="1" t="s">
        <v>168</v>
      </c>
      <c r="B4127" s="129" t="str">
        <f>INDEX('[1]MATERIAL-TRANSPORTE'!$A$3:$K$1016,MATCH('APUS2 (1001 - 1053)'!A4127,'[1]MATERIAL-TRANSPORTE'!$A$3:$A$1016,0),2)</f>
        <v>INSUMOS PARA BOTIQUIN PRIMEROS AUXILIOS (GUANTES, GASAS, ALGODON, ETC.)</v>
      </c>
      <c r="C4127" s="130"/>
      <c r="D4127" s="130"/>
      <c r="E4127" s="131"/>
      <c r="F4127" s="132" t="str">
        <f>INDEX('[1]MATERIAL-TRANSPORTE'!$A$3:$K$1016,MATCH('APUS2 (1001 - 1053)'!A4127,'[1]MATERIAL-TRANSPORTE'!$A$3:$A$1016,0),6)</f>
        <v>glb</v>
      </c>
      <c r="G4127" s="80">
        <v>1</v>
      </c>
      <c r="H4127" s="80">
        <f>INDEX('[1]MATERIAL-TRANSPORTE'!$A$3:$K$1016,MATCH('APUS2 (1001 - 1053)'!A4127,'[1]MATERIAL-TRANSPORTE'!$A$3:$A$1016,0),7)</f>
        <v>50</v>
      </c>
      <c r="I4127" s="81">
        <f t="shared" si="613"/>
        <v>50</v>
      </c>
      <c r="J4127" s="64"/>
      <c r="K4127" s="70">
        <f t="shared" si="614"/>
        <v>0.60045634682358584</v>
      </c>
      <c r="L4127" s="82" t="str">
        <f>INDEX('[1]MATERIAL-TRANSPORTE'!$A$3:$K$1016,MATCH('APUS2 (1001 - 1053)'!A4127,'[1]MATERIAL-TRANSPORTE'!$A$3:$A$1016,0),8)</f>
        <v>713340113</v>
      </c>
      <c r="M4127" s="83" t="str">
        <f>INDEX('[1]MATERIAL-TRANSPORTE'!$A$3:$K$1016,MATCH('APUS2 (1001 - 1053)'!A4127,'[1]MATERIAL-TRANSPORTE'!$A$3:$A$1016,0),9)</f>
        <v>NP</v>
      </c>
      <c r="N4127" s="84">
        <f>INDEX('[1]MATERIAL-TRANSPORTE'!$A$3:$K$1016,MATCH('APUS2 (1001 - 1053)'!A4127,'[1]MATERIAL-TRANSPORTE'!$A$3:$A$1016,0),10)</f>
        <v>0</v>
      </c>
      <c r="O4127" s="85">
        <f>INDEX('[1]MATERIAL-TRANSPORTE'!$A$3:$K$1016,MATCH('APUS2 (1001 - 1053)'!A4127,'[1]MATERIAL-TRANSPORTE'!$A$3:$A$1016,0),11)</f>
        <v>0</v>
      </c>
      <c r="P4127" s="7">
        <f t="shared" si="612"/>
        <v>4193</v>
      </c>
      <c r="Q4127" s="8"/>
    </row>
    <row r="4128" spans="1:17" s="9" customFormat="1" x14ac:dyDescent="0.25">
      <c r="A4128" s="1"/>
      <c r="B4128" s="129"/>
      <c r="C4128" s="130"/>
      <c r="D4128" s="130"/>
      <c r="E4128" s="131"/>
      <c r="F4128" s="132"/>
      <c r="G4128" s="80"/>
      <c r="H4128" s="80"/>
      <c r="I4128" s="81"/>
      <c r="J4128" s="64"/>
      <c r="K4128" s="87"/>
      <c r="L4128" s="82"/>
      <c r="M4128" s="83"/>
      <c r="N4128" s="84"/>
      <c r="O4128" s="85"/>
      <c r="P4128" s="7">
        <f t="shared" si="612"/>
        <v>4194</v>
      </c>
      <c r="Q4128" s="8"/>
    </row>
    <row r="4129" spans="1:17" s="9" customFormat="1" x14ac:dyDescent="0.25">
      <c r="A4129" s="1"/>
      <c r="B4129" s="129"/>
      <c r="C4129" s="130"/>
      <c r="D4129" s="130"/>
      <c r="E4129" s="131"/>
      <c r="F4129" s="132"/>
      <c r="G4129" s="80"/>
      <c r="H4129" s="80"/>
      <c r="I4129" s="81"/>
      <c r="J4129" s="64"/>
      <c r="K4129" s="87"/>
      <c r="L4129" s="82"/>
      <c r="M4129" s="83"/>
      <c r="N4129" s="84"/>
      <c r="O4129" s="85"/>
      <c r="P4129" s="7">
        <f t="shared" si="612"/>
        <v>4195</v>
      </c>
      <c r="Q4129" s="8"/>
    </row>
    <row r="4130" spans="1:17" s="9" customFormat="1" x14ac:dyDescent="0.25">
      <c r="A4130" s="1"/>
      <c r="B4130" s="129"/>
      <c r="C4130" s="130"/>
      <c r="D4130" s="130"/>
      <c r="E4130" s="131"/>
      <c r="F4130" s="132"/>
      <c r="G4130" s="80"/>
      <c r="H4130" s="80"/>
      <c r="I4130" s="81"/>
      <c r="J4130" s="64"/>
      <c r="K4130" s="87"/>
      <c r="L4130" s="82"/>
      <c r="M4130" s="83"/>
      <c r="N4130" s="84"/>
      <c r="O4130" s="85"/>
      <c r="P4130" s="7">
        <f t="shared" si="612"/>
        <v>4196</v>
      </c>
      <c r="Q4130" s="8"/>
    </row>
    <row r="4131" spans="1:17" s="9" customFormat="1" x14ac:dyDescent="0.25">
      <c r="A4131" s="1"/>
      <c r="B4131" s="129"/>
      <c r="C4131" s="130"/>
      <c r="D4131" s="130"/>
      <c r="E4131" s="131"/>
      <c r="F4131" s="132"/>
      <c r="G4131" s="80"/>
      <c r="H4131" s="80"/>
      <c r="I4131" s="81"/>
      <c r="J4131" s="64"/>
      <c r="K4131" s="87"/>
      <c r="L4131" s="82"/>
      <c r="M4131" s="83"/>
      <c r="N4131" s="84"/>
      <c r="O4131" s="85"/>
      <c r="P4131" s="7">
        <f t="shared" si="612"/>
        <v>4197</v>
      </c>
      <c r="Q4131" s="8"/>
    </row>
    <row r="4132" spans="1:17" s="9" customFormat="1" x14ac:dyDescent="0.25">
      <c r="A4132" s="1"/>
      <c r="B4132" s="129"/>
      <c r="C4132" s="130"/>
      <c r="D4132" s="130"/>
      <c r="E4132" s="131"/>
      <c r="F4132" s="132"/>
      <c r="G4132" s="80"/>
      <c r="H4132" s="80"/>
      <c r="I4132" s="81"/>
      <c r="J4132" s="64"/>
      <c r="K4132" s="87"/>
      <c r="L4132" s="82"/>
      <c r="M4132" s="83"/>
      <c r="N4132" s="84"/>
      <c r="O4132" s="85"/>
      <c r="P4132" s="7">
        <f t="shared" si="612"/>
        <v>4198</v>
      </c>
      <c r="Q4132" s="8"/>
    </row>
    <row r="4133" spans="1:17" s="9" customFormat="1" x14ac:dyDescent="0.25">
      <c r="A4133" s="1"/>
      <c r="B4133" s="129"/>
      <c r="C4133" s="130"/>
      <c r="D4133" s="130"/>
      <c r="E4133" s="131"/>
      <c r="F4133" s="132"/>
      <c r="G4133" s="80"/>
      <c r="H4133" s="80"/>
      <c r="I4133" s="81"/>
      <c r="J4133" s="64"/>
      <c r="K4133" s="87"/>
      <c r="L4133" s="82"/>
      <c r="M4133" s="83"/>
      <c r="N4133" s="84"/>
      <c r="O4133" s="85"/>
      <c r="P4133" s="7">
        <f t="shared" si="612"/>
        <v>4199</v>
      </c>
      <c r="Q4133" s="8"/>
    </row>
    <row r="4134" spans="1:17" s="9" customFormat="1" x14ac:dyDescent="0.25">
      <c r="A4134" s="1"/>
      <c r="B4134" s="129"/>
      <c r="C4134" s="130"/>
      <c r="D4134" s="130"/>
      <c r="E4134" s="131"/>
      <c r="F4134" s="132"/>
      <c r="G4134" s="80"/>
      <c r="H4134" s="80"/>
      <c r="I4134" s="81"/>
      <c r="J4134" s="64"/>
      <c r="K4134" s="87"/>
      <c r="L4134" s="82"/>
      <c r="M4134" s="83"/>
      <c r="N4134" s="84"/>
      <c r="O4134" s="85"/>
      <c r="P4134" s="7">
        <f t="shared" si="612"/>
        <v>4200</v>
      </c>
      <c r="Q4134" s="8"/>
    </row>
    <row r="4135" spans="1:17" s="9" customFormat="1" x14ac:dyDescent="0.25">
      <c r="A4135" s="1"/>
      <c r="B4135" s="129"/>
      <c r="C4135" s="130"/>
      <c r="D4135" s="130"/>
      <c r="E4135" s="131"/>
      <c r="F4135" s="132"/>
      <c r="G4135" s="80"/>
      <c r="H4135" s="80"/>
      <c r="I4135" s="81"/>
      <c r="J4135" s="64"/>
      <c r="K4135" s="87"/>
      <c r="L4135" s="82"/>
      <c r="M4135" s="83"/>
      <c r="N4135" s="84"/>
      <c r="O4135" s="85"/>
      <c r="P4135" s="7">
        <f t="shared" si="612"/>
        <v>4201</v>
      </c>
      <c r="Q4135" s="8"/>
    </row>
    <row r="4136" spans="1:17" s="9" customFormat="1" x14ac:dyDescent="0.25">
      <c r="A4136" s="1"/>
      <c r="B4136" s="129"/>
      <c r="C4136" s="130"/>
      <c r="D4136" s="130"/>
      <c r="E4136" s="131"/>
      <c r="F4136" s="132"/>
      <c r="G4136" s="80"/>
      <c r="H4136" s="80"/>
      <c r="I4136" s="81"/>
      <c r="J4136" s="64"/>
      <c r="K4136" s="87"/>
      <c r="L4136" s="82"/>
      <c r="M4136" s="83"/>
      <c r="N4136" s="84"/>
      <c r="O4136" s="85"/>
      <c r="P4136" s="7">
        <f t="shared" si="612"/>
        <v>4202</v>
      </c>
      <c r="Q4136" s="8"/>
    </row>
    <row r="4137" spans="1:17" s="9" customFormat="1" x14ac:dyDescent="0.25">
      <c r="A4137" s="1"/>
      <c r="B4137" s="129"/>
      <c r="C4137" s="130"/>
      <c r="D4137" s="130"/>
      <c r="E4137" s="131"/>
      <c r="F4137" s="132"/>
      <c r="G4137" s="80"/>
      <c r="H4137" s="80"/>
      <c r="I4137" s="81"/>
      <c r="J4137" s="64"/>
      <c r="K4137" s="87"/>
      <c r="L4137" s="82"/>
      <c r="M4137" s="83"/>
      <c r="N4137" s="84"/>
      <c r="O4137" s="85"/>
      <c r="P4137" s="7">
        <f t="shared" si="612"/>
        <v>4203</v>
      </c>
      <c r="Q4137" s="8"/>
    </row>
    <row r="4138" spans="1:17" s="9" customFormat="1" x14ac:dyDescent="0.25">
      <c r="A4138" s="1"/>
      <c r="B4138" s="129"/>
      <c r="C4138" s="130"/>
      <c r="D4138" s="130"/>
      <c r="E4138" s="131"/>
      <c r="F4138" s="132"/>
      <c r="G4138" s="80"/>
      <c r="H4138" s="80"/>
      <c r="I4138" s="81"/>
      <c r="J4138" s="64"/>
      <c r="K4138" s="87"/>
      <c r="L4138" s="82"/>
      <c r="M4138" s="83"/>
      <c r="N4138" s="84"/>
      <c r="O4138" s="85"/>
      <c r="P4138" s="7">
        <f t="shared" si="612"/>
        <v>4204</v>
      </c>
      <c r="Q4138" s="8"/>
    </row>
    <row r="4139" spans="1:17" s="9" customFormat="1" x14ac:dyDescent="0.25">
      <c r="A4139" s="1"/>
      <c r="B4139" s="129"/>
      <c r="C4139" s="130"/>
      <c r="D4139" s="130"/>
      <c r="E4139" s="131"/>
      <c r="F4139" s="132"/>
      <c r="G4139" s="80"/>
      <c r="H4139" s="80"/>
      <c r="I4139" s="81"/>
      <c r="J4139" s="64"/>
      <c r="K4139" s="87"/>
      <c r="L4139" s="82"/>
      <c r="M4139" s="83"/>
      <c r="N4139" s="84"/>
      <c r="O4139" s="85"/>
      <c r="P4139" s="7">
        <f t="shared" si="612"/>
        <v>4205</v>
      </c>
      <c r="Q4139" s="8"/>
    </row>
    <row r="4140" spans="1:17" s="9" customFormat="1" x14ac:dyDescent="0.25">
      <c r="A4140" s="1"/>
      <c r="B4140" s="129"/>
      <c r="C4140" s="130"/>
      <c r="D4140" s="130"/>
      <c r="E4140" s="131"/>
      <c r="F4140" s="132"/>
      <c r="G4140" s="80"/>
      <c r="H4140" s="80"/>
      <c r="I4140" s="81"/>
      <c r="J4140" s="64"/>
      <c r="K4140" s="87"/>
      <c r="L4140" s="82"/>
      <c r="M4140" s="83"/>
      <c r="N4140" s="84"/>
      <c r="O4140" s="85"/>
      <c r="P4140" s="7">
        <f t="shared" si="612"/>
        <v>4206</v>
      </c>
      <c r="Q4140" s="8"/>
    </row>
    <row r="4141" spans="1:17" s="9" customFormat="1" x14ac:dyDescent="0.25">
      <c r="A4141" s="1"/>
      <c r="B4141" s="129"/>
      <c r="C4141" s="130"/>
      <c r="D4141" s="130"/>
      <c r="E4141" s="131"/>
      <c r="F4141" s="132"/>
      <c r="G4141" s="80"/>
      <c r="H4141" s="80"/>
      <c r="I4141" s="81"/>
      <c r="J4141" s="64"/>
      <c r="K4141" s="87"/>
      <c r="L4141" s="82"/>
      <c r="M4141" s="83"/>
      <c r="N4141" s="84"/>
      <c r="O4141" s="85"/>
      <c r="P4141" s="7">
        <f t="shared" si="612"/>
        <v>4207</v>
      </c>
      <c r="Q4141" s="8"/>
    </row>
    <row r="4142" spans="1:17" s="9" customFormat="1" x14ac:dyDescent="0.25">
      <c r="A4142" s="1"/>
      <c r="B4142" s="129"/>
      <c r="C4142" s="130"/>
      <c r="D4142" s="130"/>
      <c r="E4142" s="131"/>
      <c r="F4142" s="132"/>
      <c r="G4142" s="80"/>
      <c r="H4142" s="80"/>
      <c r="I4142" s="81"/>
      <c r="J4142" s="64"/>
      <c r="K4142" s="87"/>
      <c r="L4142" s="82"/>
      <c r="M4142" s="83"/>
      <c r="N4142" s="84"/>
      <c r="O4142" s="85"/>
      <c r="P4142" s="7">
        <f t="shared" si="612"/>
        <v>4208</v>
      </c>
      <c r="Q4142" s="8"/>
    </row>
    <row r="4143" spans="1:17" s="9" customFormat="1" x14ac:dyDescent="0.25">
      <c r="A4143" s="1"/>
      <c r="B4143" s="129" t="s">
        <v>26</v>
      </c>
      <c r="C4143" s="130"/>
      <c r="D4143" s="130"/>
      <c r="E4143" s="131"/>
      <c r="F4143" s="132" t="s">
        <v>26</v>
      </c>
      <c r="G4143" s="80" t="s">
        <v>26</v>
      </c>
      <c r="H4143" s="80" t="s">
        <v>26</v>
      </c>
      <c r="I4143" s="81" t="s">
        <v>26</v>
      </c>
      <c r="J4143" s="64"/>
      <c r="K4143" s="87" t="s">
        <v>26</v>
      </c>
      <c r="L4143" s="82" t="s">
        <v>26</v>
      </c>
      <c r="M4143" s="83" t="s">
        <v>26</v>
      </c>
      <c r="N4143" s="84" t="s">
        <v>26</v>
      </c>
      <c r="O4143" s="85" t="s">
        <v>26</v>
      </c>
      <c r="P4143" s="7">
        <f t="shared" si="612"/>
        <v>4209</v>
      </c>
      <c r="Q4143" s="8"/>
    </row>
    <row r="4144" spans="1:17" s="9" customFormat="1" x14ac:dyDescent="0.25">
      <c r="A4144" s="1"/>
      <c r="B4144" s="129" t="s">
        <v>26</v>
      </c>
      <c r="C4144" s="130"/>
      <c r="D4144" s="130"/>
      <c r="E4144" s="131"/>
      <c r="F4144" s="132" t="s">
        <v>26</v>
      </c>
      <c r="G4144" s="80" t="s">
        <v>26</v>
      </c>
      <c r="H4144" s="80" t="s">
        <v>26</v>
      </c>
      <c r="I4144" s="81" t="s">
        <v>26</v>
      </c>
      <c r="J4144" s="64"/>
      <c r="K4144" s="87" t="s">
        <v>26</v>
      </c>
      <c r="L4144" s="82" t="s">
        <v>26</v>
      </c>
      <c r="M4144" s="83" t="s">
        <v>26</v>
      </c>
      <c r="N4144" s="84" t="s">
        <v>26</v>
      </c>
      <c r="O4144" s="85" t="s">
        <v>26</v>
      </c>
      <c r="P4144" s="7">
        <f t="shared" si="612"/>
        <v>4210</v>
      </c>
      <c r="Q4144" s="8"/>
    </row>
    <row r="4145" spans="1:17" s="9" customFormat="1" x14ac:dyDescent="0.25">
      <c r="A4145" s="1"/>
      <c r="B4145" s="129" t="s">
        <v>26</v>
      </c>
      <c r="C4145" s="130"/>
      <c r="D4145" s="130"/>
      <c r="E4145" s="131"/>
      <c r="F4145" s="132" t="s">
        <v>26</v>
      </c>
      <c r="G4145" s="80" t="s">
        <v>26</v>
      </c>
      <c r="H4145" s="80" t="s">
        <v>26</v>
      </c>
      <c r="I4145" s="81" t="s">
        <v>26</v>
      </c>
      <c r="J4145" s="64"/>
      <c r="K4145" s="87" t="s">
        <v>26</v>
      </c>
      <c r="L4145" s="82" t="s">
        <v>26</v>
      </c>
      <c r="M4145" s="83" t="s">
        <v>26</v>
      </c>
      <c r="N4145" s="84" t="s">
        <v>26</v>
      </c>
      <c r="O4145" s="85" t="s">
        <v>26</v>
      </c>
      <c r="P4145" s="7">
        <f t="shared" si="612"/>
        <v>4211</v>
      </c>
      <c r="Q4145" s="8"/>
    </row>
    <row r="4146" spans="1:17" s="9" customFormat="1" x14ac:dyDescent="0.25">
      <c r="A4146" s="1"/>
      <c r="B4146" s="129" t="s">
        <v>26</v>
      </c>
      <c r="C4146" s="130"/>
      <c r="D4146" s="130"/>
      <c r="E4146" s="131"/>
      <c r="F4146" s="132" t="s">
        <v>26</v>
      </c>
      <c r="G4146" s="80" t="s">
        <v>26</v>
      </c>
      <c r="H4146" s="80" t="s">
        <v>26</v>
      </c>
      <c r="I4146" s="81" t="s">
        <v>26</v>
      </c>
      <c r="J4146" s="64"/>
      <c r="K4146" s="87" t="s">
        <v>26</v>
      </c>
      <c r="L4146" s="82" t="s">
        <v>26</v>
      </c>
      <c r="M4146" s="83" t="s">
        <v>26</v>
      </c>
      <c r="N4146" s="84" t="s">
        <v>26</v>
      </c>
      <c r="O4146" s="85" t="s">
        <v>26</v>
      </c>
      <c r="P4146" s="7">
        <f t="shared" si="612"/>
        <v>4212</v>
      </c>
      <c r="Q4146" s="8"/>
    </row>
    <row r="4147" spans="1:17" s="9" customFormat="1" x14ac:dyDescent="0.25">
      <c r="A4147" s="1"/>
      <c r="B4147" s="129" t="s">
        <v>26</v>
      </c>
      <c r="C4147" s="130"/>
      <c r="D4147" s="130"/>
      <c r="E4147" s="131"/>
      <c r="F4147" s="132" t="s">
        <v>26</v>
      </c>
      <c r="G4147" s="80" t="s">
        <v>26</v>
      </c>
      <c r="H4147" s="80" t="s">
        <v>26</v>
      </c>
      <c r="I4147" s="81" t="s">
        <v>26</v>
      </c>
      <c r="J4147" s="64"/>
      <c r="K4147" s="87" t="s">
        <v>26</v>
      </c>
      <c r="L4147" s="82" t="s">
        <v>26</v>
      </c>
      <c r="M4147" s="83" t="s">
        <v>26</v>
      </c>
      <c r="N4147" s="84" t="s">
        <v>26</v>
      </c>
      <c r="O4147" s="85" t="s">
        <v>26</v>
      </c>
      <c r="P4147" s="7">
        <f t="shared" si="612"/>
        <v>4213</v>
      </c>
      <c r="Q4147" s="8"/>
    </row>
    <row r="4148" spans="1:17" s="9" customFormat="1" x14ac:dyDescent="0.25">
      <c r="A4148" s="1"/>
      <c r="B4148" s="129" t="s">
        <v>26</v>
      </c>
      <c r="C4148" s="130"/>
      <c r="D4148" s="130"/>
      <c r="E4148" s="131"/>
      <c r="F4148" s="132" t="s">
        <v>26</v>
      </c>
      <c r="G4148" s="80" t="s">
        <v>26</v>
      </c>
      <c r="H4148" s="80" t="s">
        <v>26</v>
      </c>
      <c r="I4148" s="81" t="s">
        <v>26</v>
      </c>
      <c r="J4148" s="64"/>
      <c r="K4148" s="87" t="s">
        <v>26</v>
      </c>
      <c r="L4148" s="82" t="s">
        <v>26</v>
      </c>
      <c r="M4148" s="83" t="s">
        <v>26</v>
      </c>
      <c r="N4148" s="84" t="s">
        <v>26</v>
      </c>
      <c r="O4148" s="85" t="s">
        <v>26</v>
      </c>
      <c r="P4148" s="7">
        <f t="shared" si="612"/>
        <v>4214</v>
      </c>
      <c r="Q4148" s="8"/>
    </row>
    <row r="4149" spans="1:17" s="9" customFormat="1" x14ac:dyDescent="0.25">
      <c r="A4149" s="1"/>
      <c r="B4149" s="129" t="s">
        <v>26</v>
      </c>
      <c r="C4149" s="130"/>
      <c r="D4149" s="130"/>
      <c r="E4149" s="131"/>
      <c r="F4149" s="132" t="s">
        <v>26</v>
      </c>
      <c r="G4149" s="80" t="s">
        <v>26</v>
      </c>
      <c r="H4149" s="80" t="s">
        <v>26</v>
      </c>
      <c r="I4149" s="81" t="s">
        <v>26</v>
      </c>
      <c r="J4149" s="64"/>
      <c r="K4149" s="87" t="s">
        <v>26</v>
      </c>
      <c r="L4149" s="82" t="s">
        <v>26</v>
      </c>
      <c r="M4149" s="83" t="s">
        <v>26</v>
      </c>
      <c r="N4149" s="84" t="s">
        <v>26</v>
      </c>
      <c r="O4149" s="85" t="s">
        <v>26</v>
      </c>
      <c r="P4149" s="7">
        <f t="shared" si="612"/>
        <v>4215</v>
      </c>
      <c r="Q4149" s="8"/>
    </row>
    <row r="4150" spans="1:17" s="9" customFormat="1" x14ac:dyDescent="0.25">
      <c r="A4150" s="1"/>
      <c r="B4150" s="129" t="s">
        <v>26</v>
      </c>
      <c r="C4150" s="130"/>
      <c r="D4150" s="130"/>
      <c r="E4150" s="131"/>
      <c r="F4150" s="132" t="s">
        <v>26</v>
      </c>
      <c r="G4150" s="80" t="s">
        <v>26</v>
      </c>
      <c r="H4150" s="80" t="s">
        <v>26</v>
      </c>
      <c r="I4150" s="81" t="s">
        <v>26</v>
      </c>
      <c r="J4150" s="64"/>
      <c r="K4150" s="87" t="s">
        <v>26</v>
      </c>
      <c r="L4150" s="82" t="s">
        <v>26</v>
      </c>
      <c r="M4150" s="83" t="s">
        <v>26</v>
      </c>
      <c r="N4150" s="84" t="s">
        <v>26</v>
      </c>
      <c r="O4150" s="85" t="s">
        <v>26</v>
      </c>
      <c r="P4150" s="7">
        <f t="shared" si="612"/>
        <v>4216</v>
      </c>
      <c r="Q4150" s="8"/>
    </row>
    <row r="4151" spans="1:17" s="9" customFormat="1" ht="15.75" thickBot="1" x14ac:dyDescent="0.3">
      <c r="A4151" s="1"/>
      <c r="B4151" s="122" t="s">
        <v>26</v>
      </c>
      <c r="C4151" s="123"/>
      <c r="D4151" s="123"/>
      <c r="E4151" s="124"/>
      <c r="F4151" s="133" t="s">
        <v>26</v>
      </c>
      <c r="G4151" s="94" t="s">
        <v>26</v>
      </c>
      <c r="H4151" s="94" t="s">
        <v>26</v>
      </c>
      <c r="I4151" s="95" t="s">
        <v>26</v>
      </c>
      <c r="J4151" s="64"/>
      <c r="K4151" s="96" t="s">
        <v>26</v>
      </c>
      <c r="L4151" s="97" t="s">
        <v>26</v>
      </c>
      <c r="M4151" s="98" t="s">
        <v>26</v>
      </c>
      <c r="N4151" s="99" t="s">
        <v>26</v>
      </c>
      <c r="O4151" s="100" t="s">
        <v>26</v>
      </c>
      <c r="P4151" s="7">
        <f t="shared" si="612"/>
        <v>4217</v>
      </c>
      <c r="Q4151" s="8"/>
    </row>
    <row r="4152" spans="1:17" s="9" customFormat="1" ht="16.5" thickTop="1" thickBot="1" x14ac:dyDescent="0.3">
      <c r="A4152" s="1"/>
      <c r="B4152" s="101"/>
      <c r="C4152" s="101"/>
      <c r="D4152" s="101"/>
      <c r="E4152" s="101"/>
      <c r="F4152" s="101"/>
      <c r="G4152" s="101"/>
      <c r="H4152" s="128" t="s">
        <v>50</v>
      </c>
      <c r="I4152" s="103">
        <f>SUM(I4126:I4151)</f>
        <v>83.27000000000001</v>
      </c>
      <c r="J4152" s="104"/>
      <c r="K4152" s="105">
        <f>SUM(K4126:K4151)</f>
        <v>0.99999999999999989</v>
      </c>
      <c r="L4152" s="106"/>
      <c r="M4152" s="107"/>
      <c r="N4152" s="108"/>
      <c r="O4152" s="105">
        <f>SUM(O4126:O4151)</f>
        <v>0</v>
      </c>
      <c r="P4152" s="7">
        <f t="shared" si="612"/>
        <v>4218</v>
      </c>
      <c r="Q4152" s="8"/>
    </row>
    <row r="4153" spans="1:17" s="9" customFormat="1" ht="16.5" customHeight="1" thickTop="1" thickBot="1" x14ac:dyDescent="0.3">
      <c r="A4153" s="1"/>
      <c r="B4153" s="58" t="s">
        <v>51</v>
      </c>
      <c r="C4153" s="109"/>
      <c r="D4153" s="109"/>
      <c r="E4153" s="109"/>
      <c r="F4153" s="109"/>
      <c r="G4153" s="109"/>
      <c r="H4153" s="110"/>
      <c r="I4153" s="111"/>
      <c r="J4153" s="60"/>
      <c r="K4153" s="134" t="s">
        <v>14</v>
      </c>
      <c r="L4153" s="61" t="s">
        <v>15</v>
      </c>
      <c r="M4153" s="61" t="s">
        <v>16</v>
      </c>
      <c r="N4153" s="61" t="s">
        <v>17</v>
      </c>
      <c r="O4153" s="61" t="s">
        <v>18</v>
      </c>
      <c r="P4153" s="7">
        <f t="shared" si="612"/>
        <v>4219</v>
      </c>
      <c r="Q4153" s="8"/>
    </row>
    <row r="4154" spans="1:17" s="9" customFormat="1" ht="22.5" customHeight="1" thickTop="1" thickBot="1" x14ac:dyDescent="0.3">
      <c r="A4154" s="1"/>
      <c r="B4154" s="112" t="s">
        <v>52</v>
      </c>
      <c r="C4154" s="113"/>
      <c r="D4154" s="113"/>
      <c r="E4154" s="114"/>
      <c r="F4154" s="115" t="s">
        <v>42</v>
      </c>
      <c r="G4154" s="63" t="s">
        <v>20</v>
      </c>
      <c r="H4154" s="63" t="s">
        <v>34</v>
      </c>
      <c r="I4154" s="63" t="s">
        <v>34</v>
      </c>
      <c r="J4154" s="28"/>
      <c r="K4154" s="135"/>
      <c r="L4154" s="61"/>
      <c r="M4154" s="61"/>
      <c r="N4154" s="61"/>
      <c r="O4154" s="61"/>
      <c r="P4154" s="7">
        <f t="shared" si="612"/>
        <v>4220</v>
      </c>
      <c r="Q4154" s="8"/>
    </row>
    <row r="4155" spans="1:17" s="9" customFormat="1" ht="15.75" thickTop="1" x14ac:dyDescent="0.25">
      <c r="A4155" s="1"/>
      <c r="B4155" s="136"/>
      <c r="C4155" s="137"/>
      <c r="D4155" s="137"/>
      <c r="E4155" s="138"/>
      <c r="F4155" s="139"/>
      <c r="G4155" s="69"/>
      <c r="H4155" s="69"/>
      <c r="I4155" s="81"/>
      <c r="J4155" s="64"/>
      <c r="K4155" s="70"/>
      <c r="L4155" s="117"/>
      <c r="M4155" s="118"/>
      <c r="N4155" s="119"/>
      <c r="O4155" s="120"/>
      <c r="P4155" s="7">
        <f t="shared" si="612"/>
        <v>4221</v>
      </c>
      <c r="Q4155" s="8">
        <f t="shared" ref="Q4155" si="616">+Q4126</f>
        <v>4159</v>
      </c>
    </row>
    <row r="4156" spans="1:17" s="9" customFormat="1" ht="15.75" thickBot="1" x14ac:dyDescent="0.3">
      <c r="A4156" s="1"/>
      <c r="B4156" s="140" t="s">
        <v>26</v>
      </c>
      <c r="C4156" s="141"/>
      <c r="D4156" s="141"/>
      <c r="E4156" s="142"/>
      <c r="F4156" s="143">
        <v>0</v>
      </c>
      <c r="G4156" s="144" t="s">
        <v>26</v>
      </c>
      <c r="H4156" s="143">
        <v>0</v>
      </c>
      <c r="I4156" s="143">
        <v>0</v>
      </c>
      <c r="J4156" s="64"/>
      <c r="K4156" s="145" t="s">
        <v>26</v>
      </c>
      <c r="L4156" s="146" t="s">
        <v>26</v>
      </c>
      <c r="M4156" s="147" t="s">
        <v>26</v>
      </c>
      <c r="N4156" s="143">
        <v>0</v>
      </c>
      <c r="O4156" s="143">
        <v>0</v>
      </c>
      <c r="P4156" s="7">
        <f t="shared" si="612"/>
        <v>4222</v>
      </c>
      <c r="Q4156" s="8"/>
    </row>
    <row r="4157" spans="1:17" s="9" customFormat="1" ht="16.5" thickTop="1" thickBot="1" x14ac:dyDescent="0.3">
      <c r="A4157" s="1"/>
      <c r="B4157" s="101"/>
      <c r="C4157" s="101"/>
      <c r="D4157" s="101"/>
      <c r="E4157" s="101"/>
      <c r="F4157" s="101"/>
      <c r="G4157" s="101"/>
      <c r="H4157" s="128" t="s">
        <v>53</v>
      </c>
      <c r="I4157" s="103">
        <f>SUM(I4155:I4156)</f>
        <v>0</v>
      </c>
      <c r="J4157" s="28"/>
      <c r="K4157" s="148">
        <f>SUM(K4155:K4156)</f>
        <v>0</v>
      </c>
      <c r="L4157" s="149"/>
      <c r="M4157" s="150"/>
      <c r="N4157" s="151"/>
      <c r="O4157" s="148">
        <f>SUM(O4155:O4156)</f>
        <v>0</v>
      </c>
      <c r="P4157" s="7">
        <f t="shared" si="612"/>
        <v>4223</v>
      </c>
      <c r="Q4157" s="8"/>
    </row>
    <row r="4158" spans="1:17" s="9" customFormat="1" ht="16.5" thickTop="1" thickBot="1" x14ac:dyDescent="0.3">
      <c r="A4158" s="1"/>
      <c r="B4158" s="28"/>
      <c r="C4158" s="28"/>
      <c r="D4158" s="28"/>
      <c r="E4158" s="152"/>
      <c r="F4158" s="152"/>
      <c r="G4158" s="152"/>
      <c r="H4158" s="153"/>
      <c r="I4158" s="154"/>
      <c r="J4158" s="28"/>
      <c r="K4158" s="155"/>
      <c r="L4158" s="156"/>
      <c r="M4158" s="156"/>
      <c r="N4158" s="156"/>
      <c r="O4158" s="157"/>
      <c r="P4158" s="7">
        <f t="shared" si="612"/>
        <v>4224</v>
      </c>
      <c r="Q4158" s="8"/>
    </row>
    <row r="4159" spans="1:17" s="9" customFormat="1" ht="16.5" customHeight="1" thickTop="1" thickBot="1" x14ac:dyDescent="0.3">
      <c r="A4159" s="1"/>
      <c r="B4159" s="28"/>
      <c r="C4159" s="28"/>
      <c r="D4159" s="158"/>
      <c r="E4159" s="159" t="s">
        <v>54</v>
      </c>
      <c r="F4159" s="159"/>
      <c r="G4159" s="159"/>
      <c r="H4159" s="159"/>
      <c r="I4159" s="160">
        <f>I4107+I4123+I4152+I4157</f>
        <v>83.27000000000001</v>
      </c>
      <c r="J4159" s="28"/>
      <c r="K4159" s="161"/>
      <c r="L4159" s="162"/>
      <c r="M4159" s="162"/>
      <c r="N4159" s="162"/>
      <c r="O4159" s="163"/>
      <c r="P4159" s="7">
        <f t="shared" si="612"/>
        <v>4225</v>
      </c>
      <c r="Q4159" s="8"/>
    </row>
    <row r="4160" spans="1:17" s="9" customFormat="1" ht="16.5" thickTop="1" thickBot="1" x14ac:dyDescent="0.3">
      <c r="A4160" s="1"/>
      <c r="B4160" s="28"/>
      <c r="C4160" s="28"/>
      <c r="D4160" s="158"/>
      <c r="E4160" s="164" t="s">
        <v>55</v>
      </c>
      <c r="F4160" s="164"/>
      <c r="G4160" s="164"/>
      <c r="H4160" s="165">
        <v>0.2</v>
      </c>
      <c r="I4160" s="166">
        <f>I4159*H4160</f>
        <v>16.654000000000003</v>
      </c>
      <c r="J4160" s="28"/>
      <c r="K4160" s="167"/>
      <c r="L4160" s="168"/>
      <c r="M4160" s="168"/>
      <c r="N4160" s="168"/>
      <c r="O4160" s="169"/>
      <c r="P4160" s="7">
        <f t="shared" si="612"/>
        <v>4226</v>
      </c>
      <c r="Q4160" s="8"/>
    </row>
    <row r="4161" spans="1:17" s="9" customFormat="1" ht="16.5" thickTop="1" thickBot="1" x14ac:dyDescent="0.3">
      <c r="A4161" s="1"/>
      <c r="B4161" s="28"/>
      <c r="C4161" s="28"/>
      <c r="D4161" s="158"/>
      <c r="E4161" s="170" t="s">
        <v>56</v>
      </c>
      <c r="F4161" s="170"/>
      <c r="G4161" s="170"/>
      <c r="H4161" s="171">
        <v>0</v>
      </c>
      <c r="I4161" s="166">
        <v>0</v>
      </c>
      <c r="J4161" s="28"/>
      <c r="K4161" s="172">
        <f>+K4107+K4123+K4152+K4157</f>
        <v>0.99999999999999989</v>
      </c>
      <c r="L4161" s="173"/>
      <c r="M4161" s="174"/>
      <c r="N4161" s="175"/>
      <c r="O4161" s="172">
        <f>+O4107+O4123+O4152+O4157</f>
        <v>0</v>
      </c>
      <c r="P4161" s="7">
        <f t="shared" si="612"/>
        <v>4227</v>
      </c>
      <c r="Q4161" s="8"/>
    </row>
    <row r="4162" spans="1:17" s="9" customFormat="1" ht="16.5" thickTop="1" thickBot="1" x14ac:dyDescent="0.3">
      <c r="A4162" s="1"/>
      <c r="B4162" s="28" t="s">
        <v>27</v>
      </c>
      <c r="C4162" s="28"/>
      <c r="D4162" s="158"/>
      <c r="E4162" s="170" t="s">
        <v>57</v>
      </c>
      <c r="F4162" s="170"/>
      <c r="G4162" s="170"/>
      <c r="H4162" s="170"/>
      <c r="I4162" s="166">
        <f>+I4159+I4160</f>
        <v>99.924000000000007</v>
      </c>
      <c r="J4162" s="28"/>
      <c r="K4162" s="176" t="s">
        <v>58</v>
      </c>
      <c r="L4162" s="177"/>
      <c r="M4162" s="178"/>
      <c r="N4162" s="179"/>
      <c r="O4162" s="176" t="s">
        <v>59</v>
      </c>
      <c r="P4162" s="7">
        <f t="shared" si="612"/>
        <v>4228</v>
      </c>
      <c r="Q4162" s="8"/>
    </row>
    <row r="4163" spans="1:17" s="9" customFormat="1" ht="16.5" thickTop="1" thickBot="1" x14ac:dyDescent="0.3">
      <c r="A4163" s="1"/>
      <c r="B4163" s="28" t="s">
        <v>27</v>
      </c>
      <c r="C4163" s="28"/>
      <c r="D4163" s="158"/>
      <c r="E4163" s="180" t="s">
        <v>60</v>
      </c>
      <c r="F4163" s="181"/>
      <c r="G4163" s="181"/>
      <c r="H4163" s="182"/>
      <c r="I4163" s="183">
        <f>ROUND(I4162,2)</f>
        <v>99.92</v>
      </c>
      <c r="J4163" s="152"/>
      <c r="K4163" s="184"/>
      <c r="L4163" s="185"/>
      <c r="M4163" s="184"/>
      <c r="N4163" s="185"/>
      <c r="O4163" s="185"/>
      <c r="P4163" s="7">
        <f t="shared" si="612"/>
        <v>4229</v>
      </c>
      <c r="Q4163" s="8"/>
    </row>
    <row r="4164" spans="1:17" s="9" customFormat="1" ht="15.75" thickTop="1" x14ac:dyDescent="0.25">
      <c r="A4164" s="1"/>
      <c r="B4164" s="5"/>
      <c r="C4164" s="5"/>
      <c r="D4164" s="28"/>
      <c r="E4164" s="101"/>
      <c r="F4164" s="101"/>
      <c r="G4164" s="101"/>
      <c r="H4164" s="186"/>
      <c r="I4164" s="101"/>
      <c r="J4164" s="28"/>
      <c r="K4164" s="14"/>
      <c r="L4164" s="15"/>
      <c r="M4164" s="14"/>
      <c r="N4164" s="15"/>
      <c r="O4164" s="15"/>
      <c r="P4164" s="7">
        <f t="shared" si="612"/>
        <v>4230</v>
      </c>
      <c r="Q4164" s="8"/>
    </row>
    <row r="4165" spans="1:17" s="9" customFormat="1" x14ac:dyDescent="0.25">
      <c r="A4165" s="1"/>
      <c r="B4165" s="5"/>
      <c r="C4165" s="5"/>
      <c r="D4165" s="28"/>
      <c r="E4165" s="101"/>
      <c r="F4165" s="101"/>
      <c r="G4165" s="101"/>
      <c r="H4165" s="186"/>
      <c r="I4165" s="101"/>
      <c r="J4165" s="28"/>
      <c r="K4165" s="14"/>
      <c r="L4165" s="15"/>
      <c r="M4165" s="14"/>
      <c r="N4165" s="15"/>
      <c r="O4165" s="15"/>
      <c r="P4165" s="7">
        <f t="shared" si="612"/>
        <v>4231</v>
      </c>
      <c r="Q4165" s="8"/>
    </row>
    <row r="4166" spans="1:17" s="9" customFormat="1" ht="15.75" thickBot="1" x14ac:dyDescent="0.3">
      <c r="A4166" s="1"/>
      <c r="B4166" s="2"/>
      <c r="C4166" s="2"/>
      <c r="D4166" s="2"/>
      <c r="E4166" s="2"/>
      <c r="F4166" s="2"/>
      <c r="G4166" s="2"/>
      <c r="H4166" s="3"/>
      <c r="I4166" s="4"/>
      <c r="J4166" s="5"/>
      <c r="K4166" s="6"/>
      <c r="L4166" s="6"/>
      <c r="M4166" s="6"/>
      <c r="N4166" s="6"/>
      <c r="O4166" s="6"/>
      <c r="P4166" s="7"/>
      <c r="Q4166" s="8"/>
    </row>
    <row r="4167" spans="1:17" s="9" customFormat="1" ht="16.5" thickTop="1" thickBot="1" x14ac:dyDescent="0.3">
      <c r="A4167" s="1"/>
      <c r="B4167" s="10" t="s">
        <v>0</v>
      </c>
      <c r="C4167" s="11" t="str">
        <f>'[1]PRESUPUESTO REFERENCIAL'!$B$6</f>
        <v>CONSTRUCCIÓN DEL MALECÓN EN LA PARROQUIA URBANA SATÉLITE LA AURORA</v>
      </c>
      <c r="D4167" s="12"/>
      <c r="E4167" s="12"/>
      <c r="F4167" s="12"/>
      <c r="G4167" s="12"/>
      <c r="H4167" s="12"/>
      <c r="I4167" s="13"/>
      <c r="J4167" s="5"/>
      <c r="K4167" s="14"/>
      <c r="L4167" s="14"/>
      <c r="M4167" s="14"/>
      <c r="N4167" s="14"/>
      <c r="O4167" s="15"/>
      <c r="P4167" s="7"/>
      <c r="Q4167" s="8"/>
    </row>
    <row r="4168" spans="1:17" s="9" customFormat="1" ht="15.75" thickTop="1" x14ac:dyDescent="0.25">
      <c r="A4168" s="1"/>
      <c r="B4168" s="16" t="s">
        <v>1</v>
      </c>
      <c r="C4168" s="17"/>
      <c r="D4168" s="17"/>
      <c r="E4168" s="17"/>
      <c r="F4168" s="17"/>
      <c r="G4168" s="17"/>
      <c r="H4168" s="17"/>
      <c r="I4168" s="18"/>
      <c r="J4168" s="5"/>
      <c r="K4168" s="14"/>
      <c r="L4168" s="14"/>
      <c r="M4168" s="14"/>
      <c r="N4168" s="14"/>
      <c r="O4168" s="15"/>
      <c r="P4168" s="7"/>
      <c r="Q4168" s="8"/>
    </row>
    <row r="4169" spans="1:17" s="9" customFormat="1" x14ac:dyDescent="0.25">
      <c r="A4169" s="1"/>
      <c r="B4169" s="5"/>
      <c r="C4169" s="5"/>
      <c r="D4169" s="5"/>
      <c r="E4169" s="5"/>
      <c r="F4169" s="5"/>
      <c r="G4169" s="19"/>
      <c r="H4169" s="19"/>
      <c r="I4169" s="19"/>
      <c r="J4169" s="5"/>
      <c r="K4169" s="14"/>
      <c r="L4169" s="14"/>
      <c r="M4169" s="14"/>
      <c r="N4169" s="14"/>
      <c r="O4169" s="15"/>
      <c r="P4169" s="7"/>
      <c r="Q4169" s="8"/>
    </row>
    <row r="4170" spans="1:17" s="9" customFormat="1" x14ac:dyDescent="0.25">
      <c r="A4170" s="1"/>
      <c r="B4170" s="5"/>
      <c r="C4170" s="20" t="s">
        <v>2</v>
      </c>
      <c r="D4170" s="21" t="s">
        <v>3</v>
      </c>
      <c r="E4170" s="22"/>
      <c r="F4170" s="22"/>
      <c r="G4170" s="19"/>
      <c r="H4170" s="19"/>
      <c r="I4170" s="19"/>
      <c r="J4170" s="5"/>
      <c r="K4170" s="14"/>
      <c r="L4170" s="14"/>
      <c r="M4170" s="14"/>
      <c r="N4170" s="14"/>
      <c r="O4170" s="15"/>
      <c r="P4170" s="7"/>
      <c r="Q4170" s="8"/>
    </row>
    <row r="4171" spans="1:17" s="9" customFormat="1" x14ac:dyDescent="0.25">
      <c r="A4171" s="1"/>
      <c r="B4171" s="5"/>
      <c r="C4171" s="20" t="s">
        <v>4</v>
      </c>
      <c r="D4171" s="21" t="s">
        <v>5</v>
      </c>
      <c r="E4171" s="5"/>
      <c r="F4171" s="5"/>
      <c r="G4171" s="19"/>
      <c r="H4171" s="19"/>
      <c r="I4171" s="19"/>
      <c r="J4171" s="5"/>
      <c r="K4171" s="14"/>
      <c r="L4171" s="14"/>
      <c r="M4171" s="14"/>
      <c r="N4171" s="14"/>
      <c r="O4171" s="15"/>
      <c r="P4171" s="7"/>
      <c r="Q4171" s="8"/>
    </row>
    <row r="4172" spans="1:17" s="9" customFormat="1" x14ac:dyDescent="0.25">
      <c r="A4172" s="1"/>
      <c r="B4172" s="23"/>
      <c r="C4172" s="2"/>
      <c r="D4172" s="24"/>
      <c r="E4172" s="2"/>
      <c r="F4172" s="2"/>
      <c r="G4172" s="19"/>
      <c r="H4172" s="19"/>
      <c r="I4172" s="19"/>
      <c r="J4172" s="5"/>
      <c r="K4172" s="14"/>
      <c r="L4172" s="14"/>
      <c r="M4172" s="14"/>
      <c r="N4172" s="14"/>
      <c r="O4172" s="15"/>
      <c r="P4172" s="7"/>
      <c r="Q4172" s="8"/>
    </row>
    <row r="4173" spans="1:17" s="9" customFormat="1" ht="15.75" thickBot="1" x14ac:dyDescent="0.3">
      <c r="A4173" s="1"/>
      <c r="B4173" s="25" t="s">
        <v>6</v>
      </c>
      <c r="C4173" s="26"/>
      <c r="D4173" s="26"/>
      <c r="E4173" s="26"/>
      <c r="F4173" s="26"/>
      <c r="G4173" s="26"/>
      <c r="H4173" s="26"/>
      <c r="I4173" s="27"/>
      <c r="J4173" s="28"/>
      <c r="K4173" s="29"/>
      <c r="L4173" s="30"/>
      <c r="M4173" s="30"/>
      <c r="N4173" s="30"/>
      <c r="O4173" s="31"/>
      <c r="P4173" s="7"/>
      <c r="Q4173" s="8"/>
    </row>
    <row r="4174" spans="1:17" s="9" customFormat="1" ht="15.75" customHeight="1" thickTop="1" x14ac:dyDescent="0.25">
      <c r="A4174" s="1"/>
      <c r="B4174" s="32"/>
      <c r="C4174" s="33"/>
      <c r="D4174" s="34"/>
      <c r="E4174" s="34"/>
      <c r="F4174" s="34"/>
      <c r="G4174" s="34"/>
      <c r="H4174" s="35"/>
      <c r="I4174" s="36" t="s">
        <v>7</v>
      </c>
      <c r="J4174" s="37"/>
      <c r="K4174" s="38" t="s">
        <v>8</v>
      </c>
      <c r="L4174" s="39"/>
      <c r="M4174" s="39"/>
      <c r="N4174" s="39"/>
      <c r="O4174" s="40"/>
      <c r="P4174" s="7"/>
      <c r="Q4174" s="8"/>
    </row>
    <row r="4175" spans="1:17" s="9" customFormat="1" x14ac:dyDescent="0.25">
      <c r="A4175" s="1"/>
      <c r="B4175" s="41" t="s">
        <v>9</v>
      </c>
      <c r="C4175" s="42">
        <f>+'[1]PRESUPUESTO REFERENCIAL'!B1174</f>
        <v>1050</v>
      </c>
      <c r="D4175" s="43"/>
      <c r="E4175" s="41" t="s">
        <v>10</v>
      </c>
      <c r="F4175" s="44" t="str">
        <f>+'[1]PRESUPUESTO REFERENCIAL'!D1174</f>
        <v>u</v>
      </c>
      <c r="G4175" s="45"/>
      <c r="H4175" s="46" t="s">
        <v>11</v>
      </c>
      <c r="I4175" s="47">
        <v>0.01</v>
      </c>
      <c r="J4175" s="37"/>
      <c r="K4175" s="48"/>
      <c r="L4175" s="49"/>
      <c r="M4175" s="49"/>
      <c r="N4175" s="49"/>
      <c r="O4175" s="50"/>
      <c r="P4175" s="7"/>
      <c r="Q4175" s="8"/>
    </row>
    <row r="4176" spans="1:17" s="9" customFormat="1" ht="15.75" thickBot="1" x14ac:dyDescent="0.3">
      <c r="A4176" s="1"/>
      <c r="B4176" s="51" t="s">
        <v>12</v>
      </c>
      <c r="C4176" s="52" t="str">
        <f>+'[1]PRESUPUESTO REFERENCIAL'!C1174</f>
        <v>KIT ANTIDERRAMES</v>
      </c>
      <c r="D4176" s="53"/>
      <c r="E4176" s="53"/>
      <c r="F4176" s="53"/>
      <c r="G4176" s="53"/>
      <c r="H4176" s="53"/>
      <c r="I4176" s="54"/>
      <c r="J4176" s="28"/>
      <c r="K4176" s="55"/>
      <c r="L4176" s="56"/>
      <c r="M4176" s="56"/>
      <c r="N4176" s="56"/>
      <c r="O4176" s="57"/>
      <c r="P4176" s="7"/>
      <c r="Q4176" s="8"/>
    </row>
    <row r="4177" spans="1:17" s="9" customFormat="1" ht="16.5" customHeight="1" thickTop="1" thickBot="1" x14ac:dyDescent="0.3">
      <c r="A4177" s="1"/>
      <c r="B4177" s="58" t="s">
        <v>13</v>
      </c>
      <c r="C4177" s="59"/>
      <c r="D4177" s="59"/>
      <c r="E4177" s="59"/>
      <c r="F4177" s="59"/>
      <c r="G4177" s="59"/>
      <c r="H4177" s="59"/>
      <c r="I4177" s="59"/>
      <c r="J4177" s="60"/>
      <c r="K4177" s="61" t="s">
        <v>14</v>
      </c>
      <c r="L4177" s="61" t="s">
        <v>15</v>
      </c>
      <c r="M4177" s="61" t="s">
        <v>16</v>
      </c>
      <c r="N4177" s="61" t="s">
        <v>17</v>
      </c>
      <c r="O4177" s="61" t="s">
        <v>18</v>
      </c>
      <c r="P4177" s="7"/>
      <c r="Q4177" s="8"/>
    </row>
    <row r="4178" spans="1:17" s="9" customFormat="1" ht="22.5" thickTop="1" thickBot="1" x14ac:dyDescent="0.3">
      <c r="A4178" s="1"/>
      <c r="B4178" s="62" t="s">
        <v>19</v>
      </c>
      <c r="C4178" s="62"/>
      <c r="D4178" s="62"/>
      <c r="E4178" s="63" t="s">
        <v>20</v>
      </c>
      <c r="F4178" s="63" t="s">
        <v>21</v>
      </c>
      <c r="G4178" s="63" t="s">
        <v>22</v>
      </c>
      <c r="H4178" s="63" t="s">
        <v>23</v>
      </c>
      <c r="I4178" s="63" t="s">
        <v>24</v>
      </c>
      <c r="J4178" s="64"/>
      <c r="K4178" s="61"/>
      <c r="L4178" s="61"/>
      <c r="M4178" s="61"/>
      <c r="N4178" s="61"/>
      <c r="O4178" s="61"/>
      <c r="P4178" s="7">
        <f t="shared" ref="P4178" si="617">ROW(A4179)+65</f>
        <v>4244</v>
      </c>
      <c r="Q4178" s="8"/>
    </row>
    <row r="4179" spans="1:17" s="9" customFormat="1" ht="16.5" customHeight="1" thickTop="1" thickBot="1" x14ac:dyDescent="0.3">
      <c r="A4179" s="1" t="s">
        <v>25</v>
      </c>
      <c r="B4179" s="65" t="str">
        <f>INDEX([1]EQUIPOS!$A$3:$I$326,MATCH('APUS2 (1001 - 1053)'!A4179,[1]EQUIPOS!$A$3:$A$326,0),2)</f>
        <v>HERRAMIENTA MENOR (5% MO)</v>
      </c>
      <c r="C4179" s="66"/>
      <c r="D4179" s="67"/>
      <c r="E4179" s="68" t="s">
        <v>26</v>
      </c>
      <c r="F4179" s="68">
        <v>0.05</v>
      </c>
      <c r="G4179" s="68" t="s">
        <v>27</v>
      </c>
      <c r="H4179" s="68" t="s">
        <v>26</v>
      </c>
      <c r="I4179" s="69">
        <f>I4208*5%</f>
        <v>2.1150000000000001E-3</v>
      </c>
      <c r="J4179" s="64"/>
      <c r="K4179" s="70">
        <f>((I4179*100%)/$I$4244)</f>
        <v>7.0395779049117784E-5</v>
      </c>
      <c r="L4179" s="71">
        <f>INDEX([1]EQUIPOS!$A$3:$I$326,MATCH('APUS2 (1001 - 1053)'!A4179,[1]EQUIPOS!$A$3:$A$326,0),6)</f>
        <v>4292100117</v>
      </c>
      <c r="M4179" s="72" t="str">
        <f>INDEX([1]EQUIPOS!$A$3:$I$326,MATCH('APUS2 (1001 - 1053)'!A4179,[1]EQUIPOS!$A$3:$A$326,0),7)</f>
        <v>NP</v>
      </c>
      <c r="N4179" s="73">
        <f>INDEX([1]EQUIPOS!$A$3:$I$326,MATCH('APUS2 (1001 - 1053)'!A4179,[1]EQUIPOS!$A$3:$A$326,0),8)</f>
        <v>0</v>
      </c>
      <c r="O4179" s="74">
        <f>INDEX([1]EQUIPOS!$A$3:$I$326,MATCH('APUS2 (1001 - 1053)'!A4179,[1]EQUIPOS!$A$3:$A$326,0),9)</f>
        <v>0</v>
      </c>
      <c r="P4179" s="7">
        <f t="shared" ref="P4179:P4242" si="618">+P4178+1</f>
        <v>4245</v>
      </c>
      <c r="Q4179" s="8">
        <f t="shared" ref="Q4179" si="619">IF($A4179=0," ",$P4178)</f>
        <v>4244</v>
      </c>
    </row>
    <row r="4180" spans="1:17" s="9" customFormat="1" ht="16.5" thickTop="1" thickBot="1" x14ac:dyDescent="0.3">
      <c r="A4180" s="1"/>
      <c r="B4180" s="75"/>
      <c r="C4180" s="76"/>
      <c r="D4180" s="77"/>
      <c r="E4180" s="78"/>
      <c r="F4180" s="79"/>
      <c r="G4180" s="79"/>
      <c r="H4180" s="80"/>
      <c r="I4180" s="81"/>
      <c r="J4180" s="64"/>
      <c r="K4180" s="70"/>
      <c r="L4180" s="82"/>
      <c r="M4180" s="83"/>
      <c r="N4180" s="84"/>
      <c r="O4180" s="85"/>
      <c r="P4180" s="7">
        <f t="shared" si="618"/>
        <v>4246</v>
      </c>
      <c r="Q4180" s="8">
        <f t="shared" ref="Q4180" si="620">+$Q4179</f>
        <v>4244</v>
      </c>
    </row>
    <row r="4181" spans="1:17" s="9" customFormat="1" ht="16.5" thickTop="1" thickBot="1" x14ac:dyDescent="0.3">
      <c r="A4181" s="1"/>
      <c r="B4181" s="75"/>
      <c r="C4181" s="76"/>
      <c r="D4181" s="77"/>
      <c r="E4181" s="78"/>
      <c r="F4181" s="79"/>
      <c r="G4181" s="79"/>
      <c r="H4181" s="80"/>
      <c r="I4181" s="81"/>
      <c r="J4181" s="64"/>
      <c r="K4181" s="70"/>
      <c r="L4181" s="82"/>
      <c r="M4181" s="83"/>
      <c r="N4181" s="84"/>
      <c r="O4181" s="85"/>
      <c r="P4181" s="7">
        <f t="shared" si="618"/>
        <v>4247</v>
      </c>
      <c r="Q4181" s="8"/>
    </row>
    <row r="4182" spans="1:17" s="9" customFormat="1" ht="16.5" thickTop="1" thickBot="1" x14ac:dyDescent="0.3">
      <c r="A4182" s="1"/>
      <c r="B4182" s="75"/>
      <c r="C4182" s="76"/>
      <c r="D4182" s="77"/>
      <c r="E4182" s="78"/>
      <c r="F4182" s="79"/>
      <c r="G4182" s="79"/>
      <c r="H4182" s="80"/>
      <c r="I4182" s="81"/>
      <c r="J4182" s="64"/>
      <c r="K4182" s="70"/>
      <c r="L4182" s="82"/>
      <c r="M4182" s="83"/>
      <c r="N4182" s="84"/>
      <c r="O4182" s="85"/>
      <c r="P4182" s="7">
        <f t="shared" si="618"/>
        <v>4248</v>
      </c>
      <c r="Q4182" s="8"/>
    </row>
    <row r="4183" spans="1:17" s="9" customFormat="1" ht="16.5" thickTop="1" thickBot="1" x14ac:dyDescent="0.3">
      <c r="A4183" s="1"/>
      <c r="B4183" s="75"/>
      <c r="C4183" s="76"/>
      <c r="D4183" s="77"/>
      <c r="E4183" s="78"/>
      <c r="F4183" s="79"/>
      <c r="G4183" s="79"/>
      <c r="H4183" s="80"/>
      <c r="I4183" s="81"/>
      <c r="J4183" s="64"/>
      <c r="K4183" s="70"/>
      <c r="L4183" s="82"/>
      <c r="M4183" s="83"/>
      <c r="N4183" s="84"/>
      <c r="O4183" s="85"/>
      <c r="P4183" s="7">
        <f t="shared" si="618"/>
        <v>4249</v>
      </c>
      <c r="Q4183" s="8"/>
    </row>
    <row r="4184" spans="1:17" s="9" customFormat="1" ht="16.5" thickTop="1" thickBot="1" x14ac:dyDescent="0.3">
      <c r="A4184" s="1"/>
      <c r="B4184" s="75"/>
      <c r="C4184" s="76"/>
      <c r="D4184" s="77"/>
      <c r="E4184" s="78"/>
      <c r="F4184" s="79"/>
      <c r="G4184" s="86"/>
      <c r="H4184" s="80"/>
      <c r="I4184" s="81"/>
      <c r="J4184" s="64"/>
      <c r="K4184" s="87"/>
      <c r="L4184" s="82"/>
      <c r="M4184" s="83"/>
      <c r="N4184" s="84"/>
      <c r="O4184" s="85"/>
      <c r="P4184" s="7">
        <f t="shared" si="618"/>
        <v>4250</v>
      </c>
      <c r="Q4184" s="8"/>
    </row>
    <row r="4185" spans="1:17" s="9" customFormat="1" ht="16.5" thickTop="1" thickBot="1" x14ac:dyDescent="0.3">
      <c r="A4185" s="1"/>
      <c r="B4185" s="75"/>
      <c r="C4185" s="76"/>
      <c r="D4185" s="77"/>
      <c r="E4185" s="78"/>
      <c r="F4185" s="79"/>
      <c r="G4185" s="86"/>
      <c r="H4185" s="80"/>
      <c r="I4185" s="81"/>
      <c r="J4185" s="64"/>
      <c r="K4185" s="87"/>
      <c r="L4185" s="82"/>
      <c r="M4185" s="83"/>
      <c r="N4185" s="84"/>
      <c r="O4185" s="85"/>
      <c r="P4185" s="7">
        <f t="shared" si="618"/>
        <v>4251</v>
      </c>
      <c r="Q4185" s="8"/>
    </row>
    <row r="4186" spans="1:17" s="9" customFormat="1" ht="16.5" thickTop="1" thickBot="1" x14ac:dyDescent="0.3">
      <c r="A4186" s="1"/>
      <c r="B4186" s="75"/>
      <c r="C4186" s="76"/>
      <c r="D4186" s="77"/>
      <c r="E4186" s="78"/>
      <c r="F4186" s="79"/>
      <c r="G4186" s="86"/>
      <c r="H4186" s="80"/>
      <c r="I4186" s="81"/>
      <c r="J4186" s="64"/>
      <c r="K4186" s="87"/>
      <c r="L4186" s="82"/>
      <c r="M4186" s="83"/>
      <c r="N4186" s="84"/>
      <c r="O4186" s="85"/>
      <c r="P4186" s="7">
        <f t="shared" si="618"/>
        <v>4252</v>
      </c>
      <c r="Q4186" s="8"/>
    </row>
    <row r="4187" spans="1:17" s="9" customFormat="1" ht="16.5" thickTop="1" thickBot="1" x14ac:dyDescent="0.3">
      <c r="A4187" s="1"/>
      <c r="B4187" s="75"/>
      <c r="C4187" s="76"/>
      <c r="D4187" s="77"/>
      <c r="E4187" s="78"/>
      <c r="F4187" s="79"/>
      <c r="G4187" s="86"/>
      <c r="H4187" s="80"/>
      <c r="I4187" s="81"/>
      <c r="J4187" s="64"/>
      <c r="K4187" s="87"/>
      <c r="L4187" s="82"/>
      <c r="M4187" s="83"/>
      <c r="N4187" s="84"/>
      <c r="O4187" s="85"/>
      <c r="P4187" s="7">
        <f t="shared" si="618"/>
        <v>4253</v>
      </c>
      <c r="Q4187" s="8"/>
    </row>
    <row r="4188" spans="1:17" s="9" customFormat="1" ht="16.5" thickTop="1" thickBot="1" x14ac:dyDescent="0.3">
      <c r="A4188" s="1"/>
      <c r="B4188" s="75"/>
      <c r="C4188" s="76"/>
      <c r="D4188" s="77"/>
      <c r="E4188" s="78"/>
      <c r="F4188" s="79"/>
      <c r="G4188" s="86"/>
      <c r="H4188" s="80"/>
      <c r="I4188" s="81"/>
      <c r="J4188" s="64"/>
      <c r="K4188" s="87"/>
      <c r="L4188" s="82"/>
      <c r="M4188" s="83"/>
      <c r="N4188" s="84"/>
      <c r="O4188" s="85"/>
      <c r="P4188" s="7">
        <f t="shared" si="618"/>
        <v>4254</v>
      </c>
      <c r="Q4188" s="8"/>
    </row>
    <row r="4189" spans="1:17" s="9" customFormat="1" ht="16.5" thickTop="1" thickBot="1" x14ac:dyDescent="0.3">
      <c r="A4189" s="1"/>
      <c r="B4189" s="75"/>
      <c r="C4189" s="76"/>
      <c r="D4189" s="77"/>
      <c r="E4189" s="78"/>
      <c r="F4189" s="79"/>
      <c r="G4189" s="86"/>
      <c r="H4189" s="80"/>
      <c r="I4189" s="81"/>
      <c r="J4189" s="64"/>
      <c r="K4189" s="87"/>
      <c r="L4189" s="82"/>
      <c r="M4189" s="83"/>
      <c r="N4189" s="84"/>
      <c r="O4189" s="85"/>
      <c r="P4189" s="7">
        <f t="shared" si="618"/>
        <v>4255</v>
      </c>
      <c r="Q4189" s="8"/>
    </row>
    <row r="4190" spans="1:17" s="9" customFormat="1" ht="16.5" thickTop="1" thickBot="1" x14ac:dyDescent="0.3">
      <c r="A4190" s="1"/>
      <c r="B4190" s="75"/>
      <c r="C4190" s="76"/>
      <c r="D4190" s="77"/>
      <c r="E4190" s="78"/>
      <c r="F4190" s="79"/>
      <c r="G4190" s="86"/>
      <c r="H4190" s="80"/>
      <c r="I4190" s="81"/>
      <c r="J4190" s="64"/>
      <c r="K4190" s="87"/>
      <c r="L4190" s="82"/>
      <c r="M4190" s="83"/>
      <c r="N4190" s="84"/>
      <c r="O4190" s="85"/>
      <c r="P4190" s="7">
        <f t="shared" si="618"/>
        <v>4256</v>
      </c>
      <c r="Q4190" s="8"/>
    </row>
    <row r="4191" spans="1:17" s="9" customFormat="1" ht="16.5" thickTop="1" thickBot="1" x14ac:dyDescent="0.3">
      <c r="A4191" s="1"/>
      <c r="B4191" s="88"/>
      <c r="C4191" s="89"/>
      <c r="D4191" s="90"/>
      <c r="E4191" s="91"/>
      <c r="F4191" s="92"/>
      <c r="G4191" s="93"/>
      <c r="H4191" s="94"/>
      <c r="I4191" s="95"/>
      <c r="J4191" s="64"/>
      <c r="K4191" s="96"/>
      <c r="L4191" s="97"/>
      <c r="M4191" s="98"/>
      <c r="N4191" s="99"/>
      <c r="O4191" s="100"/>
      <c r="P4191" s="7">
        <f t="shared" si="618"/>
        <v>4257</v>
      </c>
      <c r="Q4191" s="8"/>
    </row>
    <row r="4192" spans="1:17" s="9" customFormat="1" ht="16.5" thickTop="1" thickBot="1" x14ac:dyDescent="0.3">
      <c r="A4192" s="1"/>
      <c r="B4192" s="101"/>
      <c r="C4192" s="101"/>
      <c r="D4192" s="101"/>
      <c r="E4192" s="101"/>
      <c r="F4192" s="101"/>
      <c r="G4192" s="101"/>
      <c r="H4192" s="102" t="s">
        <v>29</v>
      </c>
      <c r="I4192" s="103">
        <f>SUM(I4179:I4191)</f>
        <v>2.1150000000000001E-3</v>
      </c>
      <c r="J4192" s="104"/>
      <c r="K4192" s="105">
        <f>SUM(K4179:K4191)</f>
        <v>7.0395779049117784E-5</v>
      </c>
      <c r="L4192" s="106"/>
      <c r="M4192" s="107"/>
      <c r="N4192" s="108"/>
      <c r="O4192" s="105">
        <f>SUM(O4179:O4191)</f>
        <v>0</v>
      </c>
      <c r="P4192" s="7">
        <f t="shared" si="618"/>
        <v>4258</v>
      </c>
      <c r="Q4192" s="8"/>
    </row>
    <row r="4193" spans="1:17" s="9" customFormat="1" ht="16.5" customHeight="1" thickTop="1" thickBot="1" x14ac:dyDescent="0.3">
      <c r="A4193" s="1"/>
      <c r="B4193" s="58" t="s">
        <v>30</v>
      </c>
      <c r="C4193" s="109"/>
      <c r="D4193" s="109"/>
      <c r="E4193" s="109"/>
      <c r="F4193" s="109"/>
      <c r="G4193" s="109"/>
      <c r="H4193" s="110"/>
      <c r="I4193" s="111"/>
      <c r="J4193" s="60"/>
      <c r="K4193" s="61" t="s">
        <v>14</v>
      </c>
      <c r="L4193" s="61" t="s">
        <v>15</v>
      </c>
      <c r="M4193" s="61" t="s">
        <v>16</v>
      </c>
      <c r="N4193" s="61" t="s">
        <v>17</v>
      </c>
      <c r="O4193" s="61" t="s">
        <v>18</v>
      </c>
      <c r="P4193" s="7">
        <f t="shared" si="618"/>
        <v>4259</v>
      </c>
      <c r="Q4193" s="8"/>
    </row>
    <row r="4194" spans="1:17" s="9" customFormat="1" ht="22.5" customHeight="1" thickTop="1" thickBot="1" x14ac:dyDescent="0.3">
      <c r="A4194" s="1"/>
      <c r="B4194" s="112" t="s">
        <v>31</v>
      </c>
      <c r="C4194" s="113"/>
      <c r="D4194" s="114"/>
      <c r="E4194" s="115" t="s">
        <v>20</v>
      </c>
      <c r="F4194" s="115" t="s">
        <v>32</v>
      </c>
      <c r="G4194" s="63" t="s">
        <v>33</v>
      </c>
      <c r="H4194" s="116" t="s">
        <v>23</v>
      </c>
      <c r="I4194" s="116" t="s">
        <v>34</v>
      </c>
      <c r="J4194" s="28"/>
      <c r="K4194" s="61"/>
      <c r="L4194" s="61"/>
      <c r="M4194" s="61"/>
      <c r="N4194" s="61"/>
      <c r="O4194" s="61"/>
      <c r="P4194" s="7">
        <f t="shared" si="618"/>
        <v>4260</v>
      </c>
      <c r="Q4194" s="8"/>
    </row>
    <row r="4195" spans="1:17" s="9" customFormat="1" ht="16.5" customHeight="1" thickTop="1" thickBot="1" x14ac:dyDescent="0.3">
      <c r="A4195" s="1" t="s">
        <v>38</v>
      </c>
      <c r="B4195" s="65" t="str">
        <f>INDEX([1]SUELDOS!$B$3:$O$294,MATCH('APUS2 (1001 - 1053)'!A4195,[1]SUELDOS!$B$3:$B$294,0),2)</f>
        <v>PEON</v>
      </c>
      <c r="C4195" s="66"/>
      <c r="D4195" s="67"/>
      <c r="E4195" s="68">
        <v>1</v>
      </c>
      <c r="F4195" s="68">
        <f>INDEX([1]SUELDOS!$B$3:$O$294,MATCH('APUS2 (1001 - 1053)'!A4195,[1]SUELDOS!$B$3:$B$294,0),10)</f>
        <v>4.2300000000000004</v>
      </c>
      <c r="G4195" s="79">
        <f t="shared" ref="G4195" si="621">+E4195*F4195</f>
        <v>4.2300000000000004</v>
      </c>
      <c r="H4195" s="69">
        <f>I4175</f>
        <v>0.01</v>
      </c>
      <c r="I4195" s="81">
        <f>G4195*H4195</f>
        <v>4.2300000000000004E-2</v>
      </c>
      <c r="J4195" s="64"/>
      <c r="K4195" s="70">
        <f>((I4195*100%)/$I$4244)</f>
        <v>1.4079155809823558E-3</v>
      </c>
      <c r="L4195" s="117">
        <f>INDEX([1]SUELDOS!$B$3:$O$294,MATCH('APUS2 (1001 - 1053)'!A4195,[1]SUELDOS!$B$3:$B$294,0),11)</f>
        <v>851230012</v>
      </c>
      <c r="M4195" s="118" t="str">
        <f>INDEX([1]SUELDOS!$B$3:$O$294,MATCH('APUS2 (1001 - 1053)'!A4195,[1]SUELDOS!$B$3:$B$294,0),12)</f>
        <v>NP</v>
      </c>
      <c r="N4195" s="119">
        <f>INDEX([1]SUELDOS!$B$3:$O$294,MATCH('APUS2 (1001 - 1053)'!A4195,[1]SUELDOS!$B$3:$B$294,0),13)</f>
        <v>0</v>
      </c>
      <c r="O4195" s="120">
        <f>INDEX([1]SUELDOS!$B$3:$O$294,MATCH('APUS2 (1001 - 1053)'!A4195,[1]SUELDOS!$B$3:$B$294,0),14)</f>
        <v>0</v>
      </c>
      <c r="P4195" s="7">
        <f t="shared" si="618"/>
        <v>4261</v>
      </c>
      <c r="Q4195" s="8">
        <f t="shared" ref="Q4195" si="622">+Q4179</f>
        <v>4244</v>
      </c>
    </row>
    <row r="4196" spans="1:17" s="9" customFormat="1" ht="16.5" customHeight="1" thickTop="1" thickBot="1" x14ac:dyDescent="0.3">
      <c r="A4196" s="1"/>
      <c r="B4196" s="75"/>
      <c r="C4196" s="76"/>
      <c r="D4196" s="77"/>
      <c r="E4196" s="79"/>
      <c r="F4196" s="79"/>
      <c r="G4196" s="79"/>
      <c r="H4196" s="80"/>
      <c r="I4196" s="81"/>
      <c r="J4196" s="64"/>
      <c r="K4196" s="70"/>
      <c r="L4196" s="82"/>
      <c r="M4196" s="82"/>
      <c r="N4196" s="121"/>
      <c r="O4196" s="85"/>
      <c r="P4196" s="7">
        <f t="shared" si="618"/>
        <v>4262</v>
      </c>
      <c r="Q4196" s="8"/>
    </row>
    <row r="4197" spans="1:17" s="9" customFormat="1" ht="16.5" thickTop="1" thickBot="1" x14ac:dyDescent="0.3">
      <c r="A4197" s="1"/>
      <c r="B4197" s="75"/>
      <c r="C4197" s="76"/>
      <c r="D4197" s="77"/>
      <c r="E4197" s="79"/>
      <c r="F4197" s="79"/>
      <c r="G4197" s="79"/>
      <c r="H4197" s="80"/>
      <c r="I4197" s="81"/>
      <c r="J4197" s="64"/>
      <c r="K4197" s="70"/>
      <c r="L4197" s="82"/>
      <c r="M4197" s="82"/>
      <c r="N4197" s="121"/>
      <c r="O4197" s="85"/>
      <c r="P4197" s="7">
        <f t="shared" si="618"/>
        <v>4263</v>
      </c>
      <c r="Q4197" s="8"/>
    </row>
    <row r="4198" spans="1:17" s="9" customFormat="1" ht="16.5" thickTop="1" thickBot="1" x14ac:dyDescent="0.3">
      <c r="A4198" s="1"/>
      <c r="B4198" s="75"/>
      <c r="C4198" s="76"/>
      <c r="D4198" s="77"/>
      <c r="E4198" s="79"/>
      <c r="F4198" s="79"/>
      <c r="G4198" s="79"/>
      <c r="H4198" s="80"/>
      <c r="I4198" s="81"/>
      <c r="J4198" s="64"/>
      <c r="K4198" s="70"/>
      <c r="L4198" s="82"/>
      <c r="M4198" s="82"/>
      <c r="N4198" s="121"/>
      <c r="O4198" s="85"/>
      <c r="P4198" s="7">
        <f t="shared" si="618"/>
        <v>4264</v>
      </c>
      <c r="Q4198" s="8"/>
    </row>
    <row r="4199" spans="1:17" s="9" customFormat="1" ht="16.5" thickTop="1" thickBot="1" x14ac:dyDescent="0.3">
      <c r="A4199" s="1"/>
      <c r="B4199" s="75"/>
      <c r="C4199" s="76"/>
      <c r="D4199" s="77"/>
      <c r="E4199" s="79"/>
      <c r="F4199" s="79"/>
      <c r="G4199" s="79"/>
      <c r="H4199" s="80"/>
      <c r="I4199" s="81"/>
      <c r="J4199" s="64"/>
      <c r="K4199" s="70"/>
      <c r="L4199" s="82"/>
      <c r="M4199" s="82"/>
      <c r="N4199" s="121"/>
      <c r="O4199" s="85"/>
      <c r="P4199" s="7">
        <f t="shared" si="618"/>
        <v>4265</v>
      </c>
      <c r="Q4199" s="8"/>
    </row>
    <row r="4200" spans="1:17" s="9" customFormat="1" ht="16.5" thickTop="1" thickBot="1" x14ac:dyDescent="0.3">
      <c r="A4200" s="1"/>
      <c r="B4200" s="75"/>
      <c r="C4200" s="76"/>
      <c r="D4200" s="77"/>
      <c r="E4200" s="79"/>
      <c r="F4200" s="79"/>
      <c r="G4200" s="79"/>
      <c r="H4200" s="80"/>
      <c r="I4200" s="81"/>
      <c r="J4200" s="64"/>
      <c r="K4200" s="70"/>
      <c r="L4200" s="82"/>
      <c r="M4200" s="82"/>
      <c r="N4200" s="121"/>
      <c r="O4200" s="85"/>
      <c r="P4200" s="7">
        <f t="shared" si="618"/>
        <v>4266</v>
      </c>
      <c r="Q4200" s="8"/>
    </row>
    <row r="4201" spans="1:17" s="9" customFormat="1" ht="16.5" thickTop="1" thickBot="1" x14ac:dyDescent="0.3">
      <c r="A4201" s="1"/>
      <c r="B4201" s="75"/>
      <c r="C4201" s="76"/>
      <c r="D4201" s="77"/>
      <c r="E4201" s="78"/>
      <c r="F4201" s="79"/>
      <c r="G4201" s="79"/>
      <c r="H4201" s="80"/>
      <c r="I4201" s="81"/>
      <c r="J4201" s="64"/>
      <c r="K4201" s="70"/>
      <c r="L4201" s="82"/>
      <c r="M4201" s="82"/>
      <c r="N4201" s="121"/>
      <c r="O4201" s="85"/>
      <c r="P4201" s="7">
        <f t="shared" si="618"/>
        <v>4267</v>
      </c>
      <c r="Q4201" s="8"/>
    </row>
    <row r="4202" spans="1:17" s="9" customFormat="1" ht="16.5" thickTop="1" thickBot="1" x14ac:dyDescent="0.3">
      <c r="A4202" s="1"/>
      <c r="B4202" s="75"/>
      <c r="C4202" s="76"/>
      <c r="D4202" s="77"/>
      <c r="E4202" s="78"/>
      <c r="F4202" s="79"/>
      <c r="G4202" s="79"/>
      <c r="H4202" s="80"/>
      <c r="I4202" s="81"/>
      <c r="J4202" s="64"/>
      <c r="K4202" s="87"/>
      <c r="L4202" s="82"/>
      <c r="M4202" s="82"/>
      <c r="N4202" s="121"/>
      <c r="O4202" s="85"/>
      <c r="P4202" s="7">
        <f t="shared" si="618"/>
        <v>4268</v>
      </c>
      <c r="Q4202" s="8"/>
    </row>
    <row r="4203" spans="1:17" s="9" customFormat="1" ht="16.5" thickTop="1" thickBot="1" x14ac:dyDescent="0.3">
      <c r="A4203" s="1"/>
      <c r="B4203" s="75"/>
      <c r="C4203" s="76"/>
      <c r="D4203" s="77"/>
      <c r="E4203" s="78"/>
      <c r="F4203" s="79"/>
      <c r="G4203" s="79"/>
      <c r="H4203" s="80"/>
      <c r="I4203" s="81"/>
      <c r="J4203" s="64"/>
      <c r="K4203" s="87"/>
      <c r="L4203" s="82"/>
      <c r="M4203" s="82"/>
      <c r="N4203" s="121"/>
      <c r="O4203" s="85"/>
      <c r="P4203" s="7">
        <f t="shared" si="618"/>
        <v>4269</v>
      </c>
      <c r="Q4203" s="8"/>
    </row>
    <row r="4204" spans="1:17" s="9" customFormat="1" ht="16.5" thickTop="1" thickBot="1" x14ac:dyDescent="0.3">
      <c r="A4204" s="1"/>
      <c r="B4204" s="75"/>
      <c r="C4204" s="76"/>
      <c r="D4204" s="77"/>
      <c r="E4204" s="78"/>
      <c r="F4204" s="79"/>
      <c r="G4204" s="79"/>
      <c r="H4204" s="80"/>
      <c r="I4204" s="81"/>
      <c r="J4204" s="64"/>
      <c r="K4204" s="87"/>
      <c r="L4204" s="82"/>
      <c r="M4204" s="82"/>
      <c r="N4204" s="121"/>
      <c r="O4204" s="85"/>
      <c r="P4204" s="7">
        <f t="shared" si="618"/>
        <v>4270</v>
      </c>
      <c r="Q4204" s="8"/>
    </row>
    <row r="4205" spans="1:17" s="9" customFormat="1" ht="16.5" thickTop="1" thickBot="1" x14ac:dyDescent="0.3">
      <c r="A4205" s="1"/>
      <c r="B4205" s="75"/>
      <c r="C4205" s="76"/>
      <c r="D4205" s="77"/>
      <c r="E4205" s="78"/>
      <c r="F4205" s="79"/>
      <c r="G4205" s="79"/>
      <c r="H4205" s="80"/>
      <c r="I4205" s="81"/>
      <c r="J4205" s="64"/>
      <c r="K4205" s="87"/>
      <c r="L4205" s="82"/>
      <c r="M4205" s="82"/>
      <c r="N4205" s="121"/>
      <c r="O4205" s="85"/>
      <c r="P4205" s="7">
        <f t="shared" si="618"/>
        <v>4271</v>
      </c>
      <c r="Q4205" s="8"/>
    </row>
    <row r="4206" spans="1:17" s="9" customFormat="1" ht="16.5" thickTop="1" thickBot="1" x14ac:dyDescent="0.3">
      <c r="A4206" s="1"/>
      <c r="B4206" s="75"/>
      <c r="C4206" s="76"/>
      <c r="D4206" s="77"/>
      <c r="E4206" s="78"/>
      <c r="F4206" s="79"/>
      <c r="G4206" s="79"/>
      <c r="H4206" s="80"/>
      <c r="I4206" s="81"/>
      <c r="J4206" s="64"/>
      <c r="K4206" s="87"/>
      <c r="L4206" s="82"/>
      <c r="M4206" s="82"/>
      <c r="N4206" s="121"/>
      <c r="O4206" s="85"/>
      <c r="P4206" s="7">
        <f t="shared" si="618"/>
        <v>4272</v>
      </c>
      <c r="Q4206" s="8"/>
    </row>
    <row r="4207" spans="1:17" s="9" customFormat="1" ht="16.5" thickTop="1" thickBot="1" x14ac:dyDescent="0.3">
      <c r="A4207" s="1"/>
      <c r="B4207" s="122" t="s">
        <v>26</v>
      </c>
      <c r="C4207" s="123"/>
      <c r="D4207" s="124"/>
      <c r="E4207" s="91" t="s">
        <v>26</v>
      </c>
      <c r="F4207" s="125" t="s">
        <v>26</v>
      </c>
      <c r="G4207" s="126" t="s">
        <v>26</v>
      </c>
      <c r="H4207" s="94" t="s">
        <v>26</v>
      </c>
      <c r="I4207" s="127" t="s">
        <v>26</v>
      </c>
      <c r="J4207" s="64"/>
      <c r="K4207" s="96" t="s">
        <v>26</v>
      </c>
      <c r="L4207" s="97" t="s">
        <v>26</v>
      </c>
      <c r="M4207" s="98" t="s">
        <v>26</v>
      </c>
      <c r="N4207" s="99" t="s">
        <v>26</v>
      </c>
      <c r="O4207" s="100" t="s">
        <v>26</v>
      </c>
      <c r="P4207" s="7">
        <f t="shared" si="618"/>
        <v>4273</v>
      </c>
      <c r="Q4207" s="8"/>
    </row>
    <row r="4208" spans="1:17" s="9" customFormat="1" ht="16.5" thickTop="1" thickBot="1" x14ac:dyDescent="0.3">
      <c r="A4208" s="1"/>
      <c r="B4208" s="101"/>
      <c r="C4208" s="101"/>
      <c r="D4208" s="101"/>
      <c r="E4208" s="101"/>
      <c r="F4208" s="101"/>
      <c r="G4208" s="101"/>
      <c r="H4208" s="128" t="s">
        <v>39</v>
      </c>
      <c r="I4208" s="103">
        <f>SUM(I4195:I4207)</f>
        <v>4.2300000000000004E-2</v>
      </c>
      <c r="J4208" s="104"/>
      <c r="K4208" s="105">
        <f>SUM(K4195:K4207)</f>
        <v>1.4079155809823558E-3</v>
      </c>
      <c r="L4208" s="106"/>
      <c r="M4208" s="107"/>
      <c r="N4208" s="108"/>
      <c r="O4208" s="105">
        <f>SUM(O4195:O4207)</f>
        <v>0</v>
      </c>
      <c r="P4208" s="7">
        <f t="shared" si="618"/>
        <v>4274</v>
      </c>
      <c r="Q4208" s="8"/>
    </row>
    <row r="4209" spans="1:17" s="9" customFormat="1" ht="16.5" customHeight="1" thickTop="1" thickBot="1" x14ac:dyDescent="0.3">
      <c r="A4209" s="1"/>
      <c r="B4209" s="58" t="s">
        <v>40</v>
      </c>
      <c r="C4209" s="109"/>
      <c r="D4209" s="109"/>
      <c r="E4209" s="109"/>
      <c r="F4209" s="109"/>
      <c r="G4209" s="109"/>
      <c r="H4209" s="110"/>
      <c r="I4209" s="111"/>
      <c r="J4209" s="60"/>
      <c r="K4209" s="61" t="s">
        <v>14</v>
      </c>
      <c r="L4209" s="61" t="s">
        <v>15</v>
      </c>
      <c r="M4209" s="61" t="s">
        <v>16</v>
      </c>
      <c r="N4209" s="61" t="s">
        <v>17</v>
      </c>
      <c r="O4209" s="61" t="s">
        <v>18</v>
      </c>
      <c r="P4209" s="7">
        <f t="shared" si="618"/>
        <v>4275</v>
      </c>
      <c r="Q4209" s="8"/>
    </row>
    <row r="4210" spans="1:17" s="9" customFormat="1" ht="22.5" thickTop="1" thickBot="1" x14ac:dyDescent="0.3">
      <c r="A4210" s="1"/>
      <c r="B4210" s="112" t="s">
        <v>41</v>
      </c>
      <c r="C4210" s="113"/>
      <c r="D4210" s="113"/>
      <c r="E4210" s="114"/>
      <c r="F4210" s="63" t="s">
        <v>42</v>
      </c>
      <c r="G4210" s="63" t="s">
        <v>20</v>
      </c>
      <c r="H4210" s="63" t="s">
        <v>34</v>
      </c>
      <c r="I4210" s="63" t="s">
        <v>24</v>
      </c>
      <c r="J4210" s="28"/>
      <c r="K4210" s="61"/>
      <c r="L4210" s="61"/>
      <c r="M4210" s="61"/>
      <c r="N4210" s="61"/>
      <c r="O4210" s="61"/>
      <c r="P4210" s="7">
        <f t="shared" si="618"/>
        <v>4276</v>
      </c>
      <c r="Q4210" s="8"/>
    </row>
    <row r="4211" spans="1:17" s="9" customFormat="1" ht="15.75" customHeight="1" thickTop="1" x14ac:dyDescent="0.25">
      <c r="A4211" s="1" t="s">
        <v>169</v>
      </c>
      <c r="B4211" s="129" t="str">
        <f>INDEX('[1]MATERIAL-TRANSPORTE'!$A$3:$K$1016,MATCH('APUS2 (1001 - 1053)'!A4211,'[1]MATERIAL-TRANSPORTE'!$A$3:$A$1016,0),2)</f>
        <v>KIT PARA ATENCION DE DERRAMES</v>
      </c>
      <c r="C4211" s="130"/>
      <c r="D4211" s="130"/>
      <c r="E4211" s="131"/>
      <c r="F4211" s="132" t="str">
        <f>INDEX('[1]MATERIAL-TRANSPORTE'!$A$3:$K$1016,MATCH('APUS2 (1001 - 1053)'!A4211,'[1]MATERIAL-TRANSPORTE'!$A$3:$A$1016,0),6)</f>
        <v>u</v>
      </c>
      <c r="G4211" s="80">
        <v>1</v>
      </c>
      <c r="H4211" s="80">
        <f>INDEX('[1]MATERIAL-TRANSPORTE'!$A$3:$K$1016,MATCH('APUS2 (1001 - 1053)'!A4211,'[1]MATERIAL-TRANSPORTE'!$A$3:$A$1016,0),7)</f>
        <v>30</v>
      </c>
      <c r="I4211" s="81">
        <f>G4211*H4211</f>
        <v>30</v>
      </c>
      <c r="J4211" s="64"/>
      <c r="K4211" s="70">
        <f>((I4211*100%)/$I$4244)</f>
        <v>0.99852168863996849</v>
      </c>
      <c r="L4211" s="82" t="str">
        <f>INDEX('[1]MATERIAL-TRANSPORTE'!$A$3:$K$1016,MATCH('APUS2 (1001 - 1053)'!A4211,'[1]MATERIAL-TRANSPORTE'!$A$3:$A$1016,0),8)</f>
        <v>713340113</v>
      </c>
      <c r="M4211" s="83" t="str">
        <f>INDEX('[1]MATERIAL-TRANSPORTE'!$A$3:$K$1016,MATCH('APUS2 (1001 - 1053)'!A4211,'[1]MATERIAL-TRANSPORTE'!$A$3:$A$1016,0),9)</f>
        <v>NP</v>
      </c>
      <c r="N4211" s="84">
        <f>INDEX('[1]MATERIAL-TRANSPORTE'!$A$3:$K$1016,MATCH('APUS2 (1001 - 1053)'!A4211,'[1]MATERIAL-TRANSPORTE'!$A$3:$A$1016,0),10)</f>
        <v>0</v>
      </c>
      <c r="O4211" s="85">
        <f>INDEX('[1]MATERIAL-TRANSPORTE'!$A$3:$K$1016,MATCH('APUS2 (1001 - 1053)'!A4211,'[1]MATERIAL-TRANSPORTE'!$A$3:$A$1016,0),11)</f>
        <v>0</v>
      </c>
      <c r="P4211" s="7">
        <f t="shared" si="618"/>
        <v>4277</v>
      </c>
      <c r="Q4211" s="8">
        <f t="shared" ref="Q4211" si="623">+Q4195</f>
        <v>4244</v>
      </c>
    </row>
    <row r="4212" spans="1:17" s="9" customFormat="1" x14ac:dyDescent="0.25">
      <c r="A4212" s="1"/>
      <c r="B4212" s="129"/>
      <c r="C4212" s="130"/>
      <c r="D4212" s="130"/>
      <c r="E4212" s="131"/>
      <c r="F4212" s="132"/>
      <c r="G4212" s="80"/>
      <c r="H4212" s="80"/>
      <c r="I4212" s="81"/>
      <c r="J4212" s="64"/>
      <c r="K4212" s="87"/>
      <c r="L4212" s="82"/>
      <c r="M4212" s="83"/>
      <c r="N4212" s="84"/>
      <c r="O4212" s="85"/>
      <c r="P4212" s="7">
        <f t="shared" si="618"/>
        <v>4278</v>
      </c>
      <c r="Q4212" s="8"/>
    </row>
    <row r="4213" spans="1:17" s="9" customFormat="1" x14ac:dyDescent="0.25">
      <c r="A4213" s="1"/>
      <c r="B4213" s="129"/>
      <c r="C4213" s="130"/>
      <c r="D4213" s="130"/>
      <c r="E4213" s="131"/>
      <c r="F4213" s="132"/>
      <c r="G4213" s="80"/>
      <c r="H4213" s="80"/>
      <c r="I4213" s="81"/>
      <c r="J4213" s="64"/>
      <c r="K4213" s="87"/>
      <c r="L4213" s="82"/>
      <c r="M4213" s="83"/>
      <c r="N4213" s="84"/>
      <c r="O4213" s="85"/>
      <c r="P4213" s="7">
        <f t="shared" si="618"/>
        <v>4279</v>
      </c>
      <c r="Q4213" s="8"/>
    </row>
    <row r="4214" spans="1:17" s="9" customFormat="1" x14ac:dyDescent="0.25">
      <c r="A4214" s="1"/>
      <c r="B4214" s="129"/>
      <c r="C4214" s="130"/>
      <c r="D4214" s="130"/>
      <c r="E4214" s="131"/>
      <c r="F4214" s="132"/>
      <c r="G4214" s="80"/>
      <c r="H4214" s="80"/>
      <c r="I4214" s="81"/>
      <c r="J4214" s="64"/>
      <c r="K4214" s="87"/>
      <c r="L4214" s="82"/>
      <c r="M4214" s="83"/>
      <c r="N4214" s="84"/>
      <c r="O4214" s="85"/>
      <c r="P4214" s="7">
        <f t="shared" si="618"/>
        <v>4280</v>
      </c>
      <c r="Q4214" s="8"/>
    </row>
    <row r="4215" spans="1:17" s="9" customFormat="1" x14ac:dyDescent="0.25">
      <c r="A4215" s="1"/>
      <c r="B4215" s="129"/>
      <c r="C4215" s="130"/>
      <c r="D4215" s="130"/>
      <c r="E4215" s="131"/>
      <c r="F4215" s="132"/>
      <c r="G4215" s="80"/>
      <c r="H4215" s="80"/>
      <c r="I4215" s="81"/>
      <c r="J4215" s="64"/>
      <c r="K4215" s="87"/>
      <c r="L4215" s="82"/>
      <c r="M4215" s="83"/>
      <c r="N4215" s="84"/>
      <c r="O4215" s="85"/>
      <c r="P4215" s="7">
        <f t="shared" si="618"/>
        <v>4281</v>
      </c>
      <c r="Q4215" s="8"/>
    </row>
    <row r="4216" spans="1:17" s="9" customFormat="1" x14ac:dyDescent="0.25">
      <c r="A4216" s="1"/>
      <c r="B4216" s="129"/>
      <c r="C4216" s="130"/>
      <c r="D4216" s="130"/>
      <c r="E4216" s="131"/>
      <c r="F4216" s="132"/>
      <c r="G4216" s="80"/>
      <c r="H4216" s="80"/>
      <c r="I4216" s="81"/>
      <c r="J4216" s="64"/>
      <c r="K4216" s="87"/>
      <c r="L4216" s="82"/>
      <c r="M4216" s="83"/>
      <c r="N4216" s="84"/>
      <c r="O4216" s="85"/>
      <c r="P4216" s="7">
        <f t="shared" si="618"/>
        <v>4282</v>
      </c>
      <c r="Q4216" s="8"/>
    </row>
    <row r="4217" spans="1:17" s="9" customFormat="1" x14ac:dyDescent="0.25">
      <c r="A4217" s="1"/>
      <c r="B4217" s="129"/>
      <c r="C4217" s="130"/>
      <c r="D4217" s="130"/>
      <c r="E4217" s="131"/>
      <c r="F4217" s="132"/>
      <c r="G4217" s="80"/>
      <c r="H4217" s="80"/>
      <c r="I4217" s="81"/>
      <c r="J4217" s="64"/>
      <c r="K4217" s="87"/>
      <c r="L4217" s="82"/>
      <c r="M4217" s="83"/>
      <c r="N4217" s="84"/>
      <c r="O4217" s="85"/>
      <c r="P4217" s="7">
        <f t="shared" si="618"/>
        <v>4283</v>
      </c>
      <c r="Q4217" s="8"/>
    </row>
    <row r="4218" spans="1:17" s="9" customFormat="1" x14ac:dyDescent="0.25">
      <c r="A4218" s="1"/>
      <c r="B4218" s="129"/>
      <c r="C4218" s="130"/>
      <c r="D4218" s="130"/>
      <c r="E4218" s="131"/>
      <c r="F4218" s="132"/>
      <c r="G4218" s="80"/>
      <c r="H4218" s="80"/>
      <c r="I4218" s="81"/>
      <c r="J4218" s="64"/>
      <c r="K4218" s="87"/>
      <c r="L4218" s="82"/>
      <c r="M4218" s="83"/>
      <c r="N4218" s="84"/>
      <c r="O4218" s="85"/>
      <c r="P4218" s="7">
        <f t="shared" si="618"/>
        <v>4284</v>
      </c>
      <c r="Q4218" s="8"/>
    </row>
    <row r="4219" spans="1:17" s="9" customFormat="1" x14ac:dyDescent="0.25">
      <c r="A4219" s="1"/>
      <c r="B4219" s="129"/>
      <c r="C4219" s="130"/>
      <c r="D4219" s="130"/>
      <c r="E4219" s="131"/>
      <c r="F4219" s="132"/>
      <c r="G4219" s="80"/>
      <c r="H4219" s="80"/>
      <c r="I4219" s="81"/>
      <c r="J4219" s="64"/>
      <c r="K4219" s="87"/>
      <c r="L4219" s="82"/>
      <c r="M4219" s="83"/>
      <c r="N4219" s="84"/>
      <c r="O4219" s="85"/>
      <c r="P4219" s="7">
        <f t="shared" si="618"/>
        <v>4285</v>
      </c>
      <c r="Q4219" s="8"/>
    </row>
    <row r="4220" spans="1:17" s="9" customFormat="1" x14ac:dyDescent="0.25">
      <c r="A4220" s="1"/>
      <c r="B4220" s="129"/>
      <c r="C4220" s="130"/>
      <c r="D4220" s="130"/>
      <c r="E4220" s="131"/>
      <c r="F4220" s="132"/>
      <c r="G4220" s="80"/>
      <c r="H4220" s="80"/>
      <c r="I4220" s="81"/>
      <c r="J4220" s="64"/>
      <c r="K4220" s="87"/>
      <c r="L4220" s="82"/>
      <c r="M4220" s="83"/>
      <c r="N4220" s="84"/>
      <c r="O4220" s="85"/>
      <c r="P4220" s="7">
        <f t="shared" si="618"/>
        <v>4286</v>
      </c>
      <c r="Q4220" s="8"/>
    </row>
    <row r="4221" spans="1:17" s="9" customFormat="1" x14ac:dyDescent="0.25">
      <c r="A4221" s="1"/>
      <c r="B4221" s="129"/>
      <c r="C4221" s="130"/>
      <c r="D4221" s="130"/>
      <c r="E4221" s="131"/>
      <c r="F4221" s="132"/>
      <c r="G4221" s="80"/>
      <c r="H4221" s="80"/>
      <c r="I4221" s="81"/>
      <c r="J4221" s="64"/>
      <c r="K4221" s="87"/>
      <c r="L4221" s="82"/>
      <c r="M4221" s="83"/>
      <c r="N4221" s="84"/>
      <c r="O4221" s="85"/>
      <c r="P4221" s="7">
        <f t="shared" si="618"/>
        <v>4287</v>
      </c>
      <c r="Q4221" s="8"/>
    </row>
    <row r="4222" spans="1:17" s="9" customFormat="1" x14ac:dyDescent="0.25">
      <c r="A4222" s="1"/>
      <c r="B4222" s="129"/>
      <c r="C4222" s="130"/>
      <c r="D4222" s="130"/>
      <c r="E4222" s="131"/>
      <c r="F4222" s="132"/>
      <c r="G4222" s="80"/>
      <c r="H4222" s="80"/>
      <c r="I4222" s="81"/>
      <c r="J4222" s="64"/>
      <c r="K4222" s="87"/>
      <c r="L4222" s="82"/>
      <c r="M4222" s="83"/>
      <c r="N4222" s="84"/>
      <c r="O4222" s="85"/>
      <c r="P4222" s="7">
        <f t="shared" si="618"/>
        <v>4288</v>
      </c>
      <c r="Q4222" s="8"/>
    </row>
    <row r="4223" spans="1:17" s="9" customFormat="1" x14ac:dyDescent="0.25">
      <c r="A4223" s="1"/>
      <c r="B4223" s="129"/>
      <c r="C4223" s="130"/>
      <c r="D4223" s="130"/>
      <c r="E4223" s="131"/>
      <c r="F4223" s="132"/>
      <c r="G4223" s="80"/>
      <c r="H4223" s="80"/>
      <c r="I4223" s="81"/>
      <c r="J4223" s="64"/>
      <c r="K4223" s="87"/>
      <c r="L4223" s="82"/>
      <c r="M4223" s="83"/>
      <c r="N4223" s="84"/>
      <c r="O4223" s="85"/>
      <c r="P4223" s="7">
        <f t="shared" si="618"/>
        <v>4289</v>
      </c>
      <c r="Q4223" s="8"/>
    </row>
    <row r="4224" spans="1:17" s="9" customFormat="1" x14ac:dyDescent="0.25">
      <c r="A4224" s="1"/>
      <c r="B4224" s="129"/>
      <c r="C4224" s="130"/>
      <c r="D4224" s="130"/>
      <c r="E4224" s="131"/>
      <c r="F4224" s="132"/>
      <c r="G4224" s="80"/>
      <c r="H4224" s="80"/>
      <c r="I4224" s="81"/>
      <c r="J4224" s="64"/>
      <c r="K4224" s="87"/>
      <c r="L4224" s="82"/>
      <c r="M4224" s="83"/>
      <c r="N4224" s="84"/>
      <c r="O4224" s="85"/>
      <c r="P4224" s="7">
        <f t="shared" si="618"/>
        <v>4290</v>
      </c>
      <c r="Q4224" s="8"/>
    </row>
    <row r="4225" spans="1:17" s="9" customFormat="1" x14ac:dyDescent="0.25">
      <c r="A4225" s="1"/>
      <c r="B4225" s="129"/>
      <c r="C4225" s="130"/>
      <c r="D4225" s="130"/>
      <c r="E4225" s="131"/>
      <c r="F4225" s="132"/>
      <c r="G4225" s="80"/>
      <c r="H4225" s="80"/>
      <c r="I4225" s="81"/>
      <c r="J4225" s="64"/>
      <c r="K4225" s="87"/>
      <c r="L4225" s="82"/>
      <c r="M4225" s="83"/>
      <c r="N4225" s="84"/>
      <c r="O4225" s="85"/>
      <c r="P4225" s="7">
        <f t="shared" si="618"/>
        <v>4291</v>
      </c>
      <c r="Q4225" s="8"/>
    </row>
    <row r="4226" spans="1:17" s="9" customFormat="1" x14ac:dyDescent="0.25">
      <c r="A4226" s="1"/>
      <c r="B4226" s="129"/>
      <c r="C4226" s="130"/>
      <c r="D4226" s="130"/>
      <c r="E4226" s="131"/>
      <c r="F4226" s="132"/>
      <c r="G4226" s="80"/>
      <c r="H4226" s="80"/>
      <c r="I4226" s="81"/>
      <c r="J4226" s="64"/>
      <c r="K4226" s="87"/>
      <c r="L4226" s="82"/>
      <c r="M4226" s="83"/>
      <c r="N4226" s="84"/>
      <c r="O4226" s="85"/>
      <c r="P4226" s="7">
        <f t="shared" si="618"/>
        <v>4292</v>
      </c>
      <c r="Q4226" s="8"/>
    </row>
    <row r="4227" spans="1:17" s="9" customFormat="1" x14ac:dyDescent="0.25">
      <c r="A4227" s="1"/>
      <c r="B4227" s="129"/>
      <c r="C4227" s="130"/>
      <c r="D4227" s="130"/>
      <c r="E4227" s="131"/>
      <c r="F4227" s="132"/>
      <c r="G4227" s="80"/>
      <c r="H4227" s="80"/>
      <c r="I4227" s="81"/>
      <c r="J4227" s="64"/>
      <c r="K4227" s="87"/>
      <c r="L4227" s="82"/>
      <c r="M4227" s="83"/>
      <c r="N4227" s="84"/>
      <c r="O4227" s="85"/>
      <c r="P4227" s="7">
        <f t="shared" si="618"/>
        <v>4293</v>
      </c>
      <c r="Q4227" s="8"/>
    </row>
    <row r="4228" spans="1:17" s="9" customFormat="1" x14ac:dyDescent="0.25">
      <c r="A4228" s="1"/>
      <c r="B4228" s="129" t="s">
        <v>26</v>
      </c>
      <c r="C4228" s="130"/>
      <c r="D4228" s="130"/>
      <c r="E4228" s="131"/>
      <c r="F4228" s="132" t="s">
        <v>26</v>
      </c>
      <c r="G4228" s="80" t="s">
        <v>26</v>
      </c>
      <c r="H4228" s="80" t="s">
        <v>26</v>
      </c>
      <c r="I4228" s="81" t="s">
        <v>26</v>
      </c>
      <c r="J4228" s="64"/>
      <c r="K4228" s="87" t="s">
        <v>26</v>
      </c>
      <c r="L4228" s="82" t="s">
        <v>26</v>
      </c>
      <c r="M4228" s="83" t="s">
        <v>26</v>
      </c>
      <c r="N4228" s="84" t="s">
        <v>26</v>
      </c>
      <c r="O4228" s="85" t="s">
        <v>26</v>
      </c>
      <c r="P4228" s="7">
        <f t="shared" si="618"/>
        <v>4294</v>
      </c>
      <c r="Q4228" s="8"/>
    </row>
    <row r="4229" spans="1:17" s="9" customFormat="1" x14ac:dyDescent="0.25">
      <c r="A4229" s="1"/>
      <c r="B4229" s="129" t="s">
        <v>26</v>
      </c>
      <c r="C4229" s="130"/>
      <c r="D4229" s="130"/>
      <c r="E4229" s="131"/>
      <c r="F4229" s="132" t="s">
        <v>26</v>
      </c>
      <c r="G4229" s="80" t="s">
        <v>26</v>
      </c>
      <c r="H4229" s="80" t="s">
        <v>26</v>
      </c>
      <c r="I4229" s="81" t="s">
        <v>26</v>
      </c>
      <c r="J4229" s="64"/>
      <c r="K4229" s="87" t="s">
        <v>26</v>
      </c>
      <c r="L4229" s="82" t="s">
        <v>26</v>
      </c>
      <c r="M4229" s="83" t="s">
        <v>26</v>
      </c>
      <c r="N4229" s="84" t="s">
        <v>26</v>
      </c>
      <c r="O4229" s="85" t="s">
        <v>26</v>
      </c>
      <c r="P4229" s="7">
        <f t="shared" si="618"/>
        <v>4295</v>
      </c>
      <c r="Q4229" s="8"/>
    </row>
    <row r="4230" spans="1:17" s="9" customFormat="1" x14ac:dyDescent="0.25">
      <c r="A4230" s="1"/>
      <c r="B4230" s="129" t="s">
        <v>26</v>
      </c>
      <c r="C4230" s="130"/>
      <c r="D4230" s="130"/>
      <c r="E4230" s="131"/>
      <c r="F4230" s="132" t="s">
        <v>26</v>
      </c>
      <c r="G4230" s="80" t="s">
        <v>26</v>
      </c>
      <c r="H4230" s="80" t="s">
        <v>26</v>
      </c>
      <c r="I4230" s="81" t="s">
        <v>26</v>
      </c>
      <c r="J4230" s="64"/>
      <c r="K4230" s="87" t="s">
        <v>26</v>
      </c>
      <c r="L4230" s="82" t="s">
        <v>26</v>
      </c>
      <c r="M4230" s="83" t="s">
        <v>26</v>
      </c>
      <c r="N4230" s="84" t="s">
        <v>26</v>
      </c>
      <c r="O4230" s="85" t="s">
        <v>26</v>
      </c>
      <c r="P4230" s="7">
        <f t="shared" si="618"/>
        <v>4296</v>
      </c>
      <c r="Q4230" s="8"/>
    </row>
    <row r="4231" spans="1:17" s="9" customFormat="1" x14ac:dyDescent="0.25">
      <c r="A4231" s="1"/>
      <c r="B4231" s="129" t="s">
        <v>26</v>
      </c>
      <c r="C4231" s="130"/>
      <c r="D4231" s="130"/>
      <c r="E4231" s="131"/>
      <c r="F4231" s="132" t="s">
        <v>26</v>
      </c>
      <c r="G4231" s="80" t="s">
        <v>26</v>
      </c>
      <c r="H4231" s="80" t="s">
        <v>26</v>
      </c>
      <c r="I4231" s="81" t="s">
        <v>26</v>
      </c>
      <c r="J4231" s="64"/>
      <c r="K4231" s="87" t="s">
        <v>26</v>
      </c>
      <c r="L4231" s="82" t="s">
        <v>26</v>
      </c>
      <c r="M4231" s="83" t="s">
        <v>26</v>
      </c>
      <c r="N4231" s="84" t="s">
        <v>26</v>
      </c>
      <c r="O4231" s="85" t="s">
        <v>26</v>
      </c>
      <c r="P4231" s="7">
        <f t="shared" si="618"/>
        <v>4297</v>
      </c>
      <c r="Q4231" s="8"/>
    </row>
    <row r="4232" spans="1:17" s="9" customFormat="1" x14ac:dyDescent="0.25">
      <c r="A4232" s="1"/>
      <c r="B4232" s="129" t="s">
        <v>26</v>
      </c>
      <c r="C4232" s="130"/>
      <c r="D4232" s="130"/>
      <c r="E4232" s="131"/>
      <c r="F4232" s="132" t="s">
        <v>26</v>
      </c>
      <c r="G4232" s="80" t="s">
        <v>26</v>
      </c>
      <c r="H4232" s="80" t="s">
        <v>26</v>
      </c>
      <c r="I4232" s="81" t="s">
        <v>26</v>
      </c>
      <c r="J4232" s="64"/>
      <c r="K4232" s="87" t="s">
        <v>26</v>
      </c>
      <c r="L4232" s="82" t="s">
        <v>26</v>
      </c>
      <c r="M4232" s="83" t="s">
        <v>26</v>
      </c>
      <c r="N4232" s="84" t="s">
        <v>26</v>
      </c>
      <c r="O4232" s="85" t="s">
        <v>26</v>
      </c>
      <c r="P4232" s="7">
        <f t="shared" si="618"/>
        <v>4298</v>
      </c>
      <c r="Q4232" s="8"/>
    </row>
    <row r="4233" spans="1:17" s="9" customFormat="1" x14ac:dyDescent="0.25">
      <c r="A4233" s="1"/>
      <c r="B4233" s="129" t="s">
        <v>26</v>
      </c>
      <c r="C4233" s="130"/>
      <c r="D4233" s="130"/>
      <c r="E4233" s="131"/>
      <c r="F4233" s="132" t="s">
        <v>26</v>
      </c>
      <c r="G4233" s="80" t="s">
        <v>26</v>
      </c>
      <c r="H4233" s="80" t="s">
        <v>26</v>
      </c>
      <c r="I4233" s="81" t="s">
        <v>26</v>
      </c>
      <c r="J4233" s="64"/>
      <c r="K4233" s="87" t="s">
        <v>26</v>
      </c>
      <c r="L4233" s="82" t="s">
        <v>26</v>
      </c>
      <c r="M4233" s="83" t="s">
        <v>26</v>
      </c>
      <c r="N4233" s="84" t="s">
        <v>26</v>
      </c>
      <c r="O4233" s="85" t="s">
        <v>26</v>
      </c>
      <c r="P4233" s="7">
        <f t="shared" si="618"/>
        <v>4299</v>
      </c>
      <c r="Q4233" s="8"/>
    </row>
    <row r="4234" spans="1:17" s="9" customFormat="1" x14ac:dyDescent="0.25">
      <c r="A4234" s="1"/>
      <c r="B4234" s="129" t="s">
        <v>26</v>
      </c>
      <c r="C4234" s="130"/>
      <c r="D4234" s="130"/>
      <c r="E4234" s="131"/>
      <c r="F4234" s="132" t="s">
        <v>26</v>
      </c>
      <c r="G4234" s="80" t="s">
        <v>26</v>
      </c>
      <c r="H4234" s="80" t="s">
        <v>26</v>
      </c>
      <c r="I4234" s="81" t="s">
        <v>26</v>
      </c>
      <c r="J4234" s="64"/>
      <c r="K4234" s="87" t="s">
        <v>26</v>
      </c>
      <c r="L4234" s="82" t="s">
        <v>26</v>
      </c>
      <c r="M4234" s="83" t="s">
        <v>26</v>
      </c>
      <c r="N4234" s="84" t="s">
        <v>26</v>
      </c>
      <c r="O4234" s="85" t="s">
        <v>26</v>
      </c>
      <c r="P4234" s="7">
        <f t="shared" si="618"/>
        <v>4300</v>
      </c>
      <c r="Q4234" s="8"/>
    </row>
    <row r="4235" spans="1:17" s="9" customFormat="1" x14ac:dyDescent="0.25">
      <c r="A4235" s="1"/>
      <c r="B4235" s="129" t="s">
        <v>26</v>
      </c>
      <c r="C4235" s="130"/>
      <c r="D4235" s="130"/>
      <c r="E4235" s="131"/>
      <c r="F4235" s="132" t="s">
        <v>26</v>
      </c>
      <c r="G4235" s="80" t="s">
        <v>26</v>
      </c>
      <c r="H4235" s="80" t="s">
        <v>26</v>
      </c>
      <c r="I4235" s="81" t="s">
        <v>26</v>
      </c>
      <c r="J4235" s="64"/>
      <c r="K4235" s="87" t="s">
        <v>26</v>
      </c>
      <c r="L4235" s="82" t="s">
        <v>26</v>
      </c>
      <c r="M4235" s="83" t="s">
        <v>26</v>
      </c>
      <c r="N4235" s="84" t="s">
        <v>26</v>
      </c>
      <c r="O4235" s="85" t="s">
        <v>26</v>
      </c>
      <c r="P4235" s="7">
        <f t="shared" si="618"/>
        <v>4301</v>
      </c>
      <c r="Q4235" s="8"/>
    </row>
    <row r="4236" spans="1:17" s="9" customFormat="1" ht="15.75" thickBot="1" x14ac:dyDescent="0.3">
      <c r="A4236" s="1"/>
      <c r="B4236" s="122" t="s">
        <v>26</v>
      </c>
      <c r="C4236" s="123"/>
      <c r="D4236" s="123"/>
      <c r="E4236" s="124"/>
      <c r="F4236" s="133" t="s">
        <v>26</v>
      </c>
      <c r="G4236" s="94" t="s">
        <v>26</v>
      </c>
      <c r="H4236" s="94" t="s">
        <v>26</v>
      </c>
      <c r="I4236" s="95" t="s">
        <v>26</v>
      </c>
      <c r="J4236" s="64"/>
      <c r="K4236" s="96" t="s">
        <v>26</v>
      </c>
      <c r="L4236" s="97" t="s">
        <v>26</v>
      </c>
      <c r="M4236" s="98" t="s">
        <v>26</v>
      </c>
      <c r="N4236" s="99" t="s">
        <v>26</v>
      </c>
      <c r="O4236" s="100" t="s">
        <v>26</v>
      </c>
      <c r="P4236" s="7">
        <f t="shared" si="618"/>
        <v>4302</v>
      </c>
      <c r="Q4236" s="8"/>
    </row>
    <row r="4237" spans="1:17" s="9" customFormat="1" ht="16.5" thickTop="1" thickBot="1" x14ac:dyDescent="0.3">
      <c r="A4237" s="1"/>
      <c r="B4237" s="101"/>
      <c r="C4237" s="101"/>
      <c r="D4237" s="101"/>
      <c r="E4237" s="101"/>
      <c r="F4237" s="101"/>
      <c r="G4237" s="101"/>
      <c r="H4237" s="128" t="s">
        <v>50</v>
      </c>
      <c r="I4237" s="103">
        <f>SUM(I4211:I4236)</f>
        <v>30</v>
      </c>
      <c r="J4237" s="104"/>
      <c r="K4237" s="105">
        <f>SUM(K4211:K4236)</f>
        <v>0.99852168863996849</v>
      </c>
      <c r="L4237" s="106"/>
      <c r="M4237" s="107"/>
      <c r="N4237" s="108"/>
      <c r="O4237" s="105">
        <f>SUM(O4211:O4236)</f>
        <v>0</v>
      </c>
      <c r="P4237" s="7">
        <f t="shared" si="618"/>
        <v>4303</v>
      </c>
      <c r="Q4237" s="8"/>
    </row>
    <row r="4238" spans="1:17" s="9" customFormat="1" ht="16.5" customHeight="1" thickTop="1" thickBot="1" x14ac:dyDescent="0.3">
      <c r="A4238" s="1"/>
      <c r="B4238" s="58" t="s">
        <v>51</v>
      </c>
      <c r="C4238" s="109"/>
      <c r="D4238" s="109"/>
      <c r="E4238" s="109"/>
      <c r="F4238" s="109"/>
      <c r="G4238" s="109"/>
      <c r="H4238" s="110"/>
      <c r="I4238" s="111"/>
      <c r="J4238" s="60"/>
      <c r="K4238" s="134" t="s">
        <v>14</v>
      </c>
      <c r="L4238" s="61" t="s">
        <v>15</v>
      </c>
      <c r="M4238" s="61" t="s">
        <v>16</v>
      </c>
      <c r="N4238" s="61" t="s">
        <v>17</v>
      </c>
      <c r="O4238" s="61" t="s">
        <v>18</v>
      </c>
      <c r="P4238" s="7">
        <f t="shared" si="618"/>
        <v>4304</v>
      </c>
      <c r="Q4238" s="8"/>
    </row>
    <row r="4239" spans="1:17" s="9" customFormat="1" ht="22.5" customHeight="1" thickTop="1" thickBot="1" x14ac:dyDescent="0.3">
      <c r="A4239" s="1"/>
      <c r="B4239" s="112" t="s">
        <v>52</v>
      </c>
      <c r="C4239" s="113"/>
      <c r="D4239" s="113"/>
      <c r="E4239" s="114"/>
      <c r="F4239" s="115" t="s">
        <v>42</v>
      </c>
      <c r="G4239" s="63" t="s">
        <v>20</v>
      </c>
      <c r="H4239" s="63" t="s">
        <v>34</v>
      </c>
      <c r="I4239" s="63" t="s">
        <v>34</v>
      </c>
      <c r="J4239" s="28"/>
      <c r="K4239" s="135"/>
      <c r="L4239" s="61"/>
      <c r="M4239" s="61"/>
      <c r="N4239" s="61"/>
      <c r="O4239" s="61"/>
      <c r="P4239" s="7">
        <f t="shared" si="618"/>
        <v>4305</v>
      </c>
      <c r="Q4239" s="8"/>
    </row>
    <row r="4240" spans="1:17" s="9" customFormat="1" ht="15.75" thickTop="1" x14ac:dyDescent="0.25">
      <c r="A4240" s="1"/>
      <c r="B4240" s="136"/>
      <c r="C4240" s="137"/>
      <c r="D4240" s="137"/>
      <c r="E4240" s="138"/>
      <c r="F4240" s="139"/>
      <c r="G4240" s="69"/>
      <c r="H4240" s="69"/>
      <c r="I4240" s="81"/>
      <c r="J4240" s="64"/>
      <c r="K4240" s="70"/>
      <c r="L4240" s="117"/>
      <c r="M4240" s="118"/>
      <c r="N4240" s="119"/>
      <c r="O4240" s="120"/>
      <c r="P4240" s="7">
        <f t="shared" si="618"/>
        <v>4306</v>
      </c>
      <c r="Q4240" s="8">
        <f t="shared" ref="Q4240" si="624">+Q4211</f>
        <v>4244</v>
      </c>
    </row>
    <row r="4241" spans="1:17" s="9" customFormat="1" ht="15.75" thickBot="1" x14ac:dyDescent="0.3">
      <c r="A4241" s="1"/>
      <c r="B4241" s="140" t="s">
        <v>26</v>
      </c>
      <c r="C4241" s="141"/>
      <c r="D4241" s="141"/>
      <c r="E4241" s="142"/>
      <c r="F4241" s="143">
        <v>0</v>
      </c>
      <c r="G4241" s="144" t="s">
        <v>26</v>
      </c>
      <c r="H4241" s="143">
        <v>0</v>
      </c>
      <c r="I4241" s="143">
        <v>0</v>
      </c>
      <c r="J4241" s="64"/>
      <c r="K4241" s="145" t="s">
        <v>26</v>
      </c>
      <c r="L4241" s="146" t="s">
        <v>26</v>
      </c>
      <c r="M4241" s="147" t="s">
        <v>26</v>
      </c>
      <c r="N4241" s="143">
        <v>0</v>
      </c>
      <c r="O4241" s="143">
        <v>0</v>
      </c>
      <c r="P4241" s="7">
        <f t="shared" si="618"/>
        <v>4307</v>
      </c>
      <c r="Q4241" s="8"/>
    </row>
    <row r="4242" spans="1:17" s="9" customFormat="1" ht="16.5" thickTop="1" thickBot="1" x14ac:dyDescent="0.3">
      <c r="A4242" s="1"/>
      <c r="B4242" s="101"/>
      <c r="C4242" s="101"/>
      <c r="D4242" s="101"/>
      <c r="E4242" s="101"/>
      <c r="F4242" s="101"/>
      <c r="G4242" s="101"/>
      <c r="H4242" s="128" t="s">
        <v>53</v>
      </c>
      <c r="I4242" s="103">
        <f>SUM(I4240:I4241)</f>
        <v>0</v>
      </c>
      <c r="J4242" s="28"/>
      <c r="K4242" s="148">
        <f>SUM(K4240:K4241)</f>
        <v>0</v>
      </c>
      <c r="L4242" s="149"/>
      <c r="M4242" s="150"/>
      <c r="N4242" s="151"/>
      <c r="O4242" s="148">
        <f>SUM(O4240:O4241)</f>
        <v>0</v>
      </c>
      <c r="P4242" s="7">
        <f t="shared" si="618"/>
        <v>4308</v>
      </c>
      <c r="Q4242" s="8"/>
    </row>
    <row r="4243" spans="1:17" s="9" customFormat="1" ht="16.5" thickTop="1" thickBot="1" x14ac:dyDescent="0.3">
      <c r="A4243" s="1"/>
      <c r="B4243" s="28"/>
      <c r="C4243" s="28"/>
      <c r="D4243" s="28"/>
      <c r="E4243" s="152"/>
      <c r="F4243" s="152"/>
      <c r="G4243" s="152"/>
      <c r="H4243" s="153"/>
      <c r="I4243" s="154"/>
      <c r="J4243" s="28"/>
      <c r="K4243" s="155"/>
      <c r="L4243" s="156"/>
      <c r="M4243" s="156"/>
      <c r="N4243" s="156"/>
      <c r="O4243" s="157"/>
      <c r="P4243" s="7">
        <f t="shared" ref="P4243:P4306" si="625">+P4242+1</f>
        <v>4309</v>
      </c>
      <c r="Q4243" s="8"/>
    </row>
    <row r="4244" spans="1:17" s="9" customFormat="1" ht="16.5" customHeight="1" thickTop="1" thickBot="1" x14ac:dyDescent="0.3">
      <c r="A4244" s="1"/>
      <c r="B4244" s="28"/>
      <c r="C4244" s="28"/>
      <c r="D4244" s="158"/>
      <c r="E4244" s="159" t="s">
        <v>54</v>
      </c>
      <c r="F4244" s="159"/>
      <c r="G4244" s="159"/>
      <c r="H4244" s="159"/>
      <c r="I4244" s="160">
        <f>I4192+I4208+I4237+I4242</f>
        <v>30.044415000000001</v>
      </c>
      <c r="J4244" s="28"/>
      <c r="K4244" s="161"/>
      <c r="L4244" s="162"/>
      <c r="M4244" s="162"/>
      <c r="N4244" s="162"/>
      <c r="O4244" s="163"/>
      <c r="P4244" s="7">
        <f t="shared" si="625"/>
        <v>4310</v>
      </c>
      <c r="Q4244" s="8"/>
    </row>
    <row r="4245" spans="1:17" s="9" customFormat="1" ht="16.5" thickTop="1" thickBot="1" x14ac:dyDescent="0.3">
      <c r="A4245" s="1"/>
      <c r="B4245" s="28"/>
      <c r="C4245" s="28"/>
      <c r="D4245" s="158"/>
      <c r="E4245" s="164" t="s">
        <v>55</v>
      </c>
      <c r="F4245" s="164"/>
      <c r="G4245" s="164"/>
      <c r="H4245" s="165">
        <v>0.2</v>
      </c>
      <c r="I4245" s="166">
        <f>I4244*H4245</f>
        <v>6.0088830000000009</v>
      </c>
      <c r="J4245" s="28"/>
      <c r="K4245" s="167"/>
      <c r="L4245" s="168"/>
      <c r="M4245" s="168"/>
      <c r="N4245" s="168"/>
      <c r="O4245" s="169"/>
      <c r="P4245" s="7">
        <f t="shared" si="625"/>
        <v>4311</v>
      </c>
      <c r="Q4245" s="8"/>
    </row>
    <row r="4246" spans="1:17" s="9" customFormat="1" ht="16.5" thickTop="1" thickBot="1" x14ac:dyDescent="0.3">
      <c r="A4246" s="1"/>
      <c r="B4246" s="28"/>
      <c r="C4246" s="28"/>
      <c r="D4246" s="158"/>
      <c r="E4246" s="170" t="s">
        <v>56</v>
      </c>
      <c r="F4246" s="170"/>
      <c r="G4246" s="170"/>
      <c r="H4246" s="171">
        <v>0</v>
      </c>
      <c r="I4246" s="166">
        <v>0</v>
      </c>
      <c r="J4246" s="28"/>
      <c r="K4246" s="172">
        <f>+K4192+K4208+K4237+K4242</f>
        <v>1</v>
      </c>
      <c r="L4246" s="173"/>
      <c r="M4246" s="174"/>
      <c r="N4246" s="175"/>
      <c r="O4246" s="172">
        <f>+O4192+O4208+O4237+O4242</f>
        <v>0</v>
      </c>
      <c r="P4246" s="7">
        <f t="shared" si="625"/>
        <v>4312</v>
      </c>
      <c r="Q4246" s="8"/>
    </row>
    <row r="4247" spans="1:17" s="9" customFormat="1" ht="16.5" thickTop="1" thickBot="1" x14ac:dyDescent="0.3">
      <c r="A4247" s="1"/>
      <c r="B4247" s="28" t="s">
        <v>27</v>
      </c>
      <c r="C4247" s="28"/>
      <c r="D4247" s="158"/>
      <c r="E4247" s="170" t="s">
        <v>57</v>
      </c>
      <c r="F4247" s="170"/>
      <c r="G4247" s="170"/>
      <c r="H4247" s="170"/>
      <c r="I4247" s="166">
        <f>+I4244+I4245</f>
        <v>36.053297999999998</v>
      </c>
      <c r="J4247" s="28"/>
      <c r="K4247" s="176" t="s">
        <v>58</v>
      </c>
      <c r="L4247" s="177"/>
      <c r="M4247" s="178"/>
      <c r="N4247" s="179"/>
      <c r="O4247" s="176" t="s">
        <v>59</v>
      </c>
      <c r="P4247" s="7">
        <f t="shared" si="625"/>
        <v>4313</v>
      </c>
      <c r="Q4247" s="8"/>
    </row>
    <row r="4248" spans="1:17" s="9" customFormat="1" ht="16.5" thickTop="1" thickBot="1" x14ac:dyDescent="0.3">
      <c r="A4248" s="1"/>
      <c r="B4248" s="28" t="s">
        <v>27</v>
      </c>
      <c r="C4248" s="28"/>
      <c r="D4248" s="158"/>
      <c r="E4248" s="180" t="s">
        <v>60</v>
      </c>
      <c r="F4248" s="181"/>
      <c r="G4248" s="181"/>
      <c r="H4248" s="182"/>
      <c r="I4248" s="183">
        <f>ROUND(I4247,2)</f>
        <v>36.049999999999997</v>
      </c>
      <c r="J4248" s="152"/>
      <c r="K4248" s="184"/>
      <c r="L4248" s="185"/>
      <c r="M4248" s="184"/>
      <c r="N4248" s="185"/>
      <c r="O4248" s="185"/>
      <c r="P4248" s="7">
        <f t="shared" si="625"/>
        <v>4314</v>
      </c>
      <c r="Q4248" s="8"/>
    </row>
    <row r="4249" spans="1:17" s="9" customFormat="1" ht="15.75" thickTop="1" x14ac:dyDescent="0.25">
      <c r="A4249" s="1"/>
      <c r="B4249" s="5"/>
      <c r="C4249" s="5"/>
      <c r="D4249" s="28"/>
      <c r="E4249" s="101"/>
      <c r="F4249" s="101"/>
      <c r="G4249" s="101"/>
      <c r="H4249" s="186"/>
      <c r="I4249" s="101"/>
      <c r="J4249" s="28"/>
      <c r="K4249" s="14"/>
      <c r="L4249" s="15"/>
      <c r="M4249" s="14"/>
      <c r="N4249" s="15"/>
      <c r="O4249" s="15"/>
      <c r="P4249" s="7">
        <f t="shared" si="625"/>
        <v>4315</v>
      </c>
      <c r="Q4249" s="8"/>
    </row>
    <row r="4250" spans="1:17" s="9" customFormat="1" x14ac:dyDescent="0.25">
      <c r="A4250" s="1"/>
      <c r="B4250" s="5"/>
      <c r="C4250" s="5"/>
      <c r="D4250" s="28"/>
      <c r="E4250" s="101"/>
      <c r="F4250" s="101"/>
      <c r="G4250" s="101"/>
      <c r="H4250" s="186"/>
      <c r="I4250" s="101"/>
      <c r="J4250" s="28"/>
      <c r="K4250" s="14"/>
      <c r="L4250" s="15"/>
      <c r="M4250" s="14"/>
      <c r="N4250" s="15"/>
      <c r="O4250" s="15"/>
      <c r="P4250" s="7">
        <f t="shared" si="625"/>
        <v>4316</v>
      </c>
      <c r="Q4250" s="8"/>
    </row>
    <row r="4251" spans="1:17" s="9" customFormat="1" ht="15.75" thickBot="1" x14ac:dyDescent="0.3">
      <c r="A4251" s="1"/>
      <c r="B4251" s="2"/>
      <c r="C4251" s="2"/>
      <c r="D4251" s="2"/>
      <c r="E4251" s="2"/>
      <c r="F4251" s="2"/>
      <c r="G4251" s="2"/>
      <c r="H4251" s="3"/>
      <c r="I4251" s="4"/>
      <c r="J4251" s="5"/>
      <c r="K4251" s="6"/>
      <c r="L4251" s="6"/>
      <c r="M4251" s="6"/>
      <c r="N4251" s="6"/>
      <c r="O4251" s="6"/>
      <c r="P4251" s="7"/>
      <c r="Q4251" s="8"/>
    </row>
    <row r="4252" spans="1:17" s="9" customFormat="1" ht="16.5" thickTop="1" thickBot="1" x14ac:dyDescent="0.3">
      <c r="A4252" s="1"/>
      <c r="B4252" s="10" t="s">
        <v>0</v>
      </c>
      <c r="C4252" s="11" t="str">
        <f>'[1]PRESUPUESTO REFERENCIAL'!$B$6</f>
        <v>CONSTRUCCIÓN DEL MALECÓN EN LA PARROQUIA URBANA SATÉLITE LA AURORA</v>
      </c>
      <c r="D4252" s="12"/>
      <c r="E4252" s="12"/>
      <c r="F4252" s="12"/>
      <c r="G4252" s="12"/>
      <c r="H4252" s="12"/>
      <c r="I4252" s="13"/>
      <c r="J4252" s="5"/>
      <c r="K4252" s="14"/>
      <c r="L4252" s="14"/>
      <c r="M4252" s="14"/>
      <c r="N4252" s="14"/>
      <c r="O4252" s="15"/>
      <c r="P4252" s="7"/>
      <c r="Q4252" s="8"/>
    </row>
    <row r="4253" spans="1:17" s="9" customFormat="1" ht="15.75" thickTop="1" x14ac:dyDescent="0.25">
      <c r="A4253" s="1"/>
      <c r="B4253" s="16" t="s">
        <v>1</v>
      </c>
      <c r="C4253" s="17"/>
      <c r="D4253" s="17"/>
      <c r="E4253" s="17"/>
      <c r="F4253" s="17"/>
      <c r="G4253" s="17"/>
      <c r="H4253" s="17"/>
      <c r="I4253" s="18"/>
      <c r="J4253" s="5"/>
      <c r="K4253" s="14"/>
      <c r="L4253" s="14"/>
      <c r="M4253" s="14"/>
      <c r="N4253" s="14"/>
      <c r="O4253" s="15"/>
      <c r="P4253" s="7"/>
      <c r="Q4253" s="8"/>
    </row>
    <row r="4254" spans="1:17" s="9" customFormat="1" x14ac:dyDescent="0.25">
      <c r="A4254" s="1"/>
      <c r="B4254" s="5"/>
      <c r="C4254" s="5"/>
      <c r="D4254" s="5"/>
      <c r="E4254" s="5"/>
      <c r="F4254" s="5"/>
      <c r="G4254" s="19"/>
      <c r="H4254" s="19"/>
      <c r="I4254" s="19"/>
      <c r="J4254" s="5"/>
      <c r="K4254" s="14"/>
      <c r="L4254" s="14"/>
      <c r="M4254" s="14"/>
      <c r="N4254" s="14"/>
      <c r="O4254" s="15"/>
      <c r="P4254" s="7"/>
      <c r="Q4254" s="8"/>
    </row>
    <row r="4255" spans="1:17" s="9" customFormat="1" x14ac:dyDescent="0.25">
      <c r="A4255" s="1"/>
      <c r="B4255" s="5"/>
      <c r="C4255" s="20" t="s">
        <v>2</v>
      </c>
      <c r="D4255" s="21" t="s">
        <v>3</v>
      </c>
      <c r="E4255" s="22"/>
      <c r="F4255" s="22"/>
      <c r="G4255" s="19"/>
      <c r="H4255" s="19"/>
      <c r="I4255" s="19"/>
      <c r="J4255" s="5"/>
      <c r="K4255" s="14"/>
      <c r="L4255" s="14"/>
      <c r="M4255" s="14"/>
      <c r="N4255" s="14"/>
      <c r="O4255" s="15"/>
      <c r="P4255" s="7"/>
      <c r="Q4255" s="8"/>
    </row>
    <row r="4256" spans="1:17" s="9" customFormat="1" x14ac:dyDescent="0.25">
      <c r="A4256" s="1"/>
      <c r="B4256" s="5"/>
      <c r="C4256" s="20" t="s">
        <v>4</v>
      </c>
      <c r="D4256" s="21" t="s">
        <v>5</v>
      </c>
      <c r="E4256" s="5"/>
      <c r="F4256" s="5"/>
      <c r="G4256" s="19"/>
      <c r="H4256" s="19"/>
      <c r="I4256" s="19"/>
      <c r="J4256" s="5"/>
      <c r="K4256" s="14"/>
      <c r="L4256" s="14"/>
      <c r="M4256" s="14"/>
      <c r="N4256" s="14"/>
      <c r="O4256" s="15"/>
      <c r="P4256" s="7"/>
      <c r="Q4256" s="8"/>
    </row>
    <row r="4257" spans="1:17" s="9" customFormat="1" x14ac:dyDescent="0.25">
      <c r="A4257" s="1"/>
      <c r="B4257" s="23"/>
      <c r="C4257" s="2"/>
      <c r="D4257" s="24"/>
      <c r="E4257" s="2"/>
      <c r="F4257" s="2"/>
      <c r="G4257" s="19"/>
      <c r="H4257" s="19"/>
      <c r="I4257" s="19"/>
      <c r="J4257" s="5"/>
      <c r="K4257" s="14"/>
      <c r="L4257" s="14"/>
      <c r="M4257" s="14"/>
      <c r="N4257" s="14"/>
      <c r="O4257" s="15"/>
      <c r="P4257" s="7"/>
      <c r="Q4257" s="8"/>
    </row>
    <row r="4258" spans="1:17" s="9" customFormat="1" ht="15.75" thickBot="1" x14ac:dyDescent="0.3">
      <c r="A4258" s="1"/>
      <c r="B4258" s="25" t="s">
        <v>6</v>
      </c>
      <c r="C4258" s="26"/>
      <c r="D4258" s="26"/>
      <c r="E4258" s="26"/>
      <c r="F4258" s="26"/>
      <c r="G4258" s="26"/>
      <c r="H4258" s="26"/>
      <c r="I4258" s="27"/>
      <c r="J4258" s="28"/>
      <c r="K4258" s="29"/>
      <c r="L4258" s="30"/>
      <c r="M4258" s="30"/>
      <c r="N4258" s="30"/>
      <c r="O4258" s="31"/>
      <c r="P4258" s="7"/>
      <c r="Q4258" s="8"/>
    </row>
    <row r="4259" spans="1:17" s="9" customFormat="1" ht="15.75" customHeight="1" thickTop="1" x14ac:dyDescent="0.25">
      <c r="A4259" s="1"/>
      <c r="B4259" s="32"/>
      <c r="C4259" s="33"/>
      <c r="D4259" s="34"/>
      <c r="E4259" s="34"/>
      <c r="F4259" s="34"/>
      <c r="G4259" s="34"/>
      <c r="H4259" s="35"/>
      <c r="I4259" s="36" t="s">
        <v>7</v>
      </c>
      <c r="J4259" s="37"/>
      <c r="K4259" s="38" t="s">
        <v>8</v>
      </c>
      <c r="L4259" s="39"/>
      <c r="M4259" s="39"/>
      <c r="N4259" s="39"/>
      <c r="O4259" s="40"/>
      <c r="P4259" s="7"/>
      <c r="Q4259" s="8"/>
    </row>
    <row r="4260" spans="1:17" s="9" customFormat="1" x14ac:dyDescent="0.25">
      <c r="A4260" s="1"/>
      <c r="B4260" s="41" t="s">
        <v>9</v>
      </c>
      <c r="C4260" s="42">
        <f>+'[1]PRESUPUESTO REFERENCIAL'!B1175</f>
        <v>1051</v>
      </c>
      <c r="D4260" s="43"/>
      <c r="E4260" s="41" t="s">
        <v>10</v>
      </c>
      <c r="F4260" s="44" t="str">
        <f>+'[1]PRESUPUESTO REFERENCIAL'!D1175</f>
        <v>u</v>
      </c>
      <c r="G4260" s="45"/>
      <c r="H4260" s="46" t="s">
        <v>11</v>
      </c>
      <c r="I4260" s="47">
        <v>0.01</v>
      </c>
      <c r="J4260" s="37"/>
      <c r="K4260" s="48"/>
      <c r="L4260" s="49"/>
      <c r="M4260" s="49"/>
      <c r="N4260" s="49"/>
      <c r="O4260" s="50"/>
      <c r="P4260" s="7"/>
      <c r="Q4260" s="8"/>
    </row>
    <row r="4261" spans="1:17" s="9" customFormat="1" ht="15.75" thickBot="1" x14ac:dyDescent="0.3">
      <c r="A4261" s="1"/>
      <c r="B4261" s="51" t="s">
        <v>12</v>
      </c>
      <c r="C4261" s="52" t="str">
        <f>+'[1]PRESUPUESTO REFERENCIAL'!C1175</f>
        <v>MATERIAL CHARLAS INFORMATIVAS</v>
      </c>
      <c r="D4261" s="53"/>
      <c r="E4261" s="53"/>
      <c r="F4261" s="53"/>
      <c r="G4261" s="53"/>
      <c r="H4261" s="53"/>
      <c r="I4261" s="54"/>
      <c r="J4261" s="28"/>
      <c r="K4261" s="55"/>
      <c r="L4261" s="56"/>
      <c r="M4261" s="56"/>
      <c r="N4261" s="56"/>
      <c r="O4261" s="57"/>
      <c r="P4261" s="7"/>
      <c r="Q4261" s="8"/>
    </row>
    <row r="4262" spans="1:17" s="9" customFormat="1" ht="16.5" customHeight="1" thickTop="1" thickBot="1" x14ac:dyDescent="0.3">
      <c r="A4262" s="1"/>
      <c r="B4262" s="58" t="s">
        <v>13</v>
      </c>
      <c r="C4262" s="59"/>
      <c r="D4262" s="59"/>
      <c r="E4262" s="59"/>
      <c r="F4262" s="59"/>
      <c r="G4262" s="59"/>
      <c r="H4262" s="59"/>
      <c r="I4262" s="59"/>
      <c r="J4262" s="60"/>
      <c r="K4262" s="61" t="s">
        <v>14</v>
      </c>
      <c r="L4262" s="61" t="s">
        <v>15</v>
      </c>
      <c r="M4262" s="61" t="s">
        <v>16</v>
      </c>
      <c r="N4262" s="61" t="s">
        <v>17</v>
      </c>
      <c r="O4262" s="61" t="s">
        <v>18</v>
      </c>
      <c r="P4262" s="7"/>
      <c r="Q4262" s="8"/>
    </row>
    <row r="4263" spans="1:17" s="9" customFormat="1" ht="22.5" thickTop="1" thickBot="1" x14ac:dyDescent="0.3">
      <c r="A4263" s="1"/>
      <c r="B4263" s="62" t="s">
        <v>19</v>
      </c>
      <c r="C4263" s="62"/>
      <c r="D4263" s="62"/>
      <c r="E4263" s="63" t="s">
        <v>20</v>
      </c>
      <c r="F4263" s="63" t="s">
        <v>21</v>
      </c>
      <c r="G4263" s="63" t="s">
        <v>22</v>
      </c>
      <c r="H4263" s="63" t="s">
        <v>23</v>
      </c>
      <c r="I4263" s="63" t="s">
        <v>24</v>
      </c>
      <c r="J4263" s="64"/>
      <c r="K4263" s="61"/>
      <c r="L4263" s="61"/>
      <c r="M4263" s="61"/>
      <c r="N4263" s="61"/>
      <c r="O4263" s="61"/>
      <c r="P4263" s="7">
        <f t="shared" ref="P4263" si="626">ROW(A4264)+65</f>
        <v>4329</v>
      </c>
      <c r="Q4263" s="8"/>
    </row>
    <row r="4264" spans="1:17" s="9" customFormat="1" ht="16.5" customHeight="1" thickTop="1" thickBot="1" x14ac:dyDescent="0.3">
      <c r="A4264" s="1" t="s">
        <v>25</v>
      </c>
      <c r="B4264" s="65" t="str">
        <f>INDEX([1]EQUIPOS!$A$3:$I$326,MATCH('APUS2 (1001 - 1053)'!A4264,[1]EQUIPOS!$A$3:$A$326,0),2)</f>
        <v>HERRAMIENTA MENOR (5% MO)</v>
      </c>
      <c r="C4264" s="66"/>
      <c r="D4264" s="67"/>
      <c r="E4264" s="68" t="s">
        <v>26</v>
      </c>
      <c r="F4264" s="68">
        <v>0.05</v>
      </c>
      <c r="G4264" s="68" t="s">
        <v>27</v>
      </c>
      <c r="H4264" s="68" t="s">
        <v>26</v>
      </c>
      <c r="I4264" s="69">
        <f>I4293*5%</f>
        <v>2.1150000000000001E-3</v>
      </c>
      <c r="J4264" s="64"/>
      <c r="K4264" s="70">
        <f>((I4264*100%)/$I$4329)</f>
        <v>2.2401101519885613E-2</v>
      </c>
      <c r="L4264" s="71">
        <f>INDEX([1]EQUIPOS!$A$3:$I$326,MATCH('APUS2 (1001 - 1053)'!A4264,[1]EQUIPOS!$A$3:$A$326,0),6)</f>
        <v>4292100117</v>
      </c>
      <c r="M4264" s="72" t="str">
        <f>INDEX([1]EQUIPOS!$A$3:$I$326,MATCH('APUS2 (1001 - 1053)'!A4264,[1]EQUIPOS!$A$3:$A$326,0),7)</f>
        <v>NP</v>
      </c>
      <c r="N4264" s="73">
        <f>INDEX([1]EQUIPOS!$A$3:$I$326,MATCH('APUS2 (1001 - 1053)'!A4264,[1]EQUIPOS!$A$3:$A$326,0),8)</f>
        <v>0</v>
      </c>
      <c r="O4264" s="74">
        <f>INDEX([1]EQUIPOS!$A$3:$I$326,MATCH('APUS2 (1001 - 1053)'!A4264,[1]EQUIPOS!$A$3:$A$326,0),9)</f>
        <v>0</v>
      </c>
      <c r="P4264" s="7">
        <f t="shared" ref="P4264:P4265" si="627">+P4263+1</f>
        <v>4330</v>
      </c>
      <c r="Q4264" s="8">
        <f t="shared" ref="Q4264" si="628">IF($A4264=0," ",$P4263)</f>
        <v>4329</v>
      </c>
    </row>
    <row r="4265" spans="1:17" s="9" customFormat="1" ht="16.5" thickTop="1" thickBot="1" x14ac:dyDescent="0.3">
      <c r="A4265" s="1"/>
      <c r="B4265" s="75"/>
      <c r="C4265" s="76"/>
      <c r="D4265" s="77"/>
      <c r="E4265" s="78"/>
      <c r="F4265" s="79"/>
      <c r="G4265" s="79"/>
      <c r="H4265" s="80"/>
      <c r="I4265" s="81"/>
      <c r="J4265" s="64"/>
      <c r="K4265" s="70"/>
      <c r="L4265" s="82"/>
      <c r="M4265" s="83"/>
      <c r="N4265" s="84"/>
      <c r="O4265" s="85"/>
      <c r="P4265" s="7">
        <f t="shared" si="627"/>
        <v>4331</v>
      </c>
      <c r="Q4265" s="8">
        <f t="shared" ref="Q4265" si="629">+$Q4264</f>
        <v>4329</v>
      </c>
    </row>
    <row r="4266" spans="1:17" s="9" customFormat="1" ht="16.5" thickTop="1" thickBot="1" x14ac:dyDescent="0.3">
      <c r="A4266" s="1"/>
      <c r="B4266" s="75"/>
      <c r="C4266" s="76"/>
      <c r="D4266" s="77"/>
      <c r="E4266" s="78"/>
      <c r="F4266" s="79"/>
      <c r="G4266" s="79"/>
      <c r="H4266" s="80"/>
      <c r="I4266" s="81"/>
      <c r="J4266" s="64"/>
      <c r="K4266" s="70"/>
      <c r="L4266" s="82"/>
      <c r="M4266" s="83"/>
      <c r="N4266" s="84"/>
      <c r="O4266" s="85"/>
      <c r="P4266" s="7">
        <f t="shared" si="625"/>
        <v>4332</v>
      </c>
      <c r="Q4266" s="8"/>
    </row>
    <row r="4267" spans="1:17" s="9" customFormat="1" ht="16.5" thickTop="1" thickBot="1" x14ac:dyDescent="0.3">
      <c r="A4267" s="1"/>
      <c r="B4267" s="75"/>
      <c r="C4267" s="76"/>
      <c r="D4267" s="77"/>
      <c r="E4267" s="78"/>
      <c r="F4267" s="79"/>
      <c r="G4267" s="79"/>
      <c r="H4267" s="80"/>
      <c r="I4267" s="81"/>
      <c r="J4267" s="64"/>
      <c r="K4267" s="70"/>
      <c r="L4267" s="82"/>
      <c r="M4267" s="83"/>
      <c r="N4267" s="84"/>
      <c r="O4267" s="85"/>
      <c r="P4267" s="7">
        <f t="shared" si="625"/>
        <v>4333</v>
      </c>
      <c r="Q4267" s="8"/>
    </row>
    <row r="4268" spans="1:17" s="9" customFormat="1" ht="16.5" thickTop="1" thickBot="1" x14ac:dyDescent="0.3">
      <c r="A4268" s="1"/>
      <c r="B4268" s="75"/>
      <c r="C4268" s="76"/>
      <c r="D4268" s="77"/>
      <c r="E4268" s="78"/>
      <c r="F4268" s="79"/>
      <c r="G4268" s="79"/>
      <c r="H4268" s="80"/>
      <c r="I4268" s="81"/>
      <c r="J4268" s="64"/>
      <c r="K4268" s="70"/>
      <c r="L4268" s="82"/>
      <c r="M4268" s="83"/>
      <c r="N4268" s="84"/>
      <c r="O4268" s="85"/>
      <c r="P4268" s="7">
        <f t="shared" si="625"/>
        <v>4334</v>
      </c>
      <c r="Q4268" s="8"/>
    </row>
    <row r="4269" spans="1:17" s="9" customFormat="1" ht="16.5" thickTop="1" thickBot="1" x14ac:dyDescent="0.3">
      <c r="A4269" s="1"/>
      <c r="B4269" s="75"/>
      <c r="C4269" s="76"/>
      <c r="D4269" s="77"/>
      <c r="E4269" s="78"/>
      <c r="F4269" s="79"/>
      <c r="G4269" s="86"/>
      <c r="H4269" s="80"/>
      <c r="I4269" s="81"/>
      <c r="J4269" s="64"/>
      <c r="K4269" s="87"/>
      <c r="L4269" s="82"/>
      <c r="M4269" s="83"/>
      <c r="N4269" s="84"/>
      <c r="O4269" s="85"/>
      <c r="P4269" s="7">
        <f t="shared" si="625"/>
        <v>4335</v>
      </c>
      <c r="Q4269" s="8"/>
    </row>
    <row r="4270" spans="1:17" s="9" customFormat="1" ht="16.5" thickTop="1" thickBot="1" x14ac:dyDescent="0.3">
      <c r="A4270" s="1"/>
      <c r="B4270" s="75"/>
      <c r="C4270" s="76"/>
      <c r="D4270" s="77"/>
      <c r="E4270" s="78"/>
      <c r="F4270" s="79"/>
      <c r="G4270" s="86"/>
      <c r="H4270" s="80"/>
      <c r="I4270" s="81"/>
      <c r="J4270" s="64"/>
      <c r="K4270" s="87"/>
      <c r="L4270" s="82"/>
      <c r="M4270" s="83"/>
      <c r="N4270" s="84"/>
      <c r="O4270" s="85"/>
      <c r="P4270" s="7">
        <f t="shared" si="625"/>
        <v>4336</v>
      </c>
      <c r="Q4270" s="8"/>
    </row>
    <row r="4271" spans="1:17" s="9" customFormat="1" ht="16.5" thickTop="1" thickBot="1" x14ac:dyDescent="0.3">
      <c r="A4271" s="1"/>
      <c r="B4271" s="75"/>
      <c r="C4271" s="76"/>
      <c r="D4271" s="77"/>
      <c r="E4271" s="78"/>
      <c r="F4271" s="79"/>
      <c r="G4271" s="86"/>
      <c r="H4271" s="80"/>
      <c r="I4271" s="81"/>
      <c r="J4271" s="64"/>
      <c r="K4271" s="87"/>
      <c r="L4271" s="82"/>
      <c r="M4271" s="83"/>
      <c r="N4271" s="84"/>
      <c r="O4271" s="85"/>
      <c r="P4271" s="7">
        <f t="shared" si="625"/>
        <v>4337</v>
      </c>
      <c r="Q4271" s="8"/>
    </row>
    <row r="4272" spans="1:17" s="9" customFormat="1" ht="16.5" thickTop="1" thickBot="1" x14ac:dyDescent="0.3">
      <c r="A4272" s="1"/>
      <c r="B4272" s="75"/>
      <c r="C4272" s="76"/>
      <c r="D4272" s="77"/>
      <c r="E4272" s="78"/>
      <c r="F4272" s="79"/>
      <c r="G4272" s="86"/>
      <c r="H4272" s="80"/>
      <c r="I4272" s="81"/>
      <c r="J4272" s="64"/>
      <c r="K4272" s="87"/>
      <c r="L4272" s="82"/>
      <c r="M4272" s="83"/>
      <c r="N4272" s="84"/>
      <c r="O4272" s="85"/>
      <c r="P4272" s="7">
        <f t="shared" si="625"/>
        <v>4338</v>
      </c>
      <c r="Q4272" s="8"/>
    </row>
    <row r="4273" spans="1:17" s="9" customFormat="1" ht="16.5" thickTop="1" thickBot="1" x14ac:dyDescent="0.3">
      <c r="A4273" s="1"/>
      <c r="B4273" s="75"/>
      <c r="C4273" s="76"/>
      <c r="D4273" s="77"/>
      <c r="E4273" s="78"/>
      <c r="F4273" s="79"/>
      <c r="G4273" s="86"/>
      <c r="H4273" s="80"/>
      <c r="I4273" s="81"/>
      <c r="J4273" s="64"/>
      <c r="K4273" s="87"/>
      <c r="L4273" s="82"/>
      <c r="M4273" s="83"/>
      <c r="N4273" s="84"/>
      <c r="O4273" s="85"/>
      <c r="P4273" s="7">
        <f t="shared" si="625"/>
        <v>4339</v>
      </c>
      <c r="Q4273" s="8"/>
    </row>
    <row r="4274" spans="1:17" s="9" customFormat="1" ht="16.5" thickTop="1" thickBot="1" x14ac:dyDescent="0.3">
      <c r="A4274" s="1"/>
      <c r="B4274" s="75"/>
      <c r="C4274" s="76"/>
      <c r="D4274" s="77"/>
      <c r="E4274" s="78"/>
      <c r="F4274" s="79"/>
      <c r="G4274" s="86"/>
      <c r="H4274" s="80"/>
      <c r="I4274" s="81"/>
      <c r="J4274" s="64"/>
      <c r="K4274" s="87"/>
      <c r="L4274" s="82"/>
      <c r="M4274" s="83"/>
      <c r="N4274" s="84"/>
      <c r="O4274" s="85"/>
      <c r="P4274" s="7">
        <f t="shared" si="625"/>
        <v>4340</v>
      </c>
      <c r="Q4274" s="8"/>
    </row>
    <row r="4275" spans="1:17" s="9" customFormat="1" ht="16.5" thickTop="1" thickBot="1" x14ac:dyDescent="0.3">
      <c r="A4275" s="1"/>
      <c r="B4275" s="75"/>
      <c r="C4275" s="76"/>
      <c r="D4275" s="77"/>
      <c r="E4275" s="78"/>
      <c r="F4275" s="79"/>
      <c r="G4275" s="86"/>
      <c r="H4275" s="80"/>
      <c r="I4275" s="81"/>
      <c r="J4275" s="64"/>
      <c r="K4275" s="87"/>
      <c r="L4275" s="82"/>
      <c r="M4275" s="83"/>
      <c r="N4275" s="84"/>
      <c r="O4275" s="85"/>
      <c r="P4275" s="7">
        <f t="shared" si="625"/>
        <v>4341</v>
      </c>
      <c r="Q4275" s="8"/>
    </row>
    <row r="4276" spans="1:17" s="9" customFormat="1" ht="16.5" thickTop="1" thickBot="1" x14ac:dyDescent="0.3">
      <c r="A4276" s="1"/>
      <c r="B4276" s="88"/>
      <c r="C4276" s="89"/>
      <c r="D4276" s="90"/>
      <c r="E4276" s="91"/>
      <c r="F4276" s="92"/>
      <c r="G4276" s="93"/>
      <c r="H4276" s="94"/>
      <c r="I4276" s="95"/>
      <c r="J4276" s="64"/>
      <c r="K4276" s="96"/>
      <c r="L4276" s="97"/>
      <c r="M4276" s="98"/>
      <c r="N4276" s="99"/>
      <c r="O4276" s="100"/>
      <c r="P4276" s="7">
        <f t="shared" si="625"/>
        <v>4342</v>
      </c>
      <c r="Q4276" s="8"/>
    </row>
    <row r="4277" spans="1:17" s="9" customFormat="1" ht="16.5" thickTop="1" thickBot="1" x14ac:dyDescent="0.3">
      <c r="A4277" s="1"/>
      <c r="B4277" s="101"/>
      <c r="C4277" s="101"/>
      <c r="D4277" s="101"/>
      <c r="E4277" s="101"/>
      <c r="F4277" s="101"/>
      <c r="G4277" s="101"/>
      <c r="H4277" s="102" t="s">
        <v>29</v>
      </c>
      <c r="I4277" s="103">
        <f>SUM(I4264:I4276)</f>
        <v>2.1150000000000001E-3</v>
      </c>
      <c r="J4277" s="104"/>
      <c r="K4277" s="105">
        <f>SUM(K4264:K4276)</f>
        <v>2.2401101519885613E-2</v>
      </c>
      <c r="L4277" s="106"/>
      <c r="M4277" s="107"/>
      <c r="N4277" s="108"/>
      <c r="O4277" s="105">
        <f>SUM(O4264:O4276)</f>
        <v>0</v>
      </c>
      <c r="P4277" s="7">
        <f t="shared" si="625"/>
        <v>4343</v>
      </c>
      <c r="Q4277" s="8"/>
    </row>
    <row r="4278" spans="1:17" s="9" customFormat="1" ht="16.5" customHeight="1" thickTop="1" thickBot="1" x14ac:dyDescent="0.3">
      <c r="A4278" s="1"/>
      <c r="B4278" s="58" t="s">
        <v>30</v>
      </c>
      <c r="C4278" s="109"/>
      <c r="D4278" s="109"/>
      <c r="E4278" s="109"/>
      <c r="F4278" s="109"/>
      <c r="G4278" s="109"/>
      <c r="H4278" s="110"/>
      <c r="I4278" s="111"/>
      <c r="J4278" s="60"/>
      <c r="K4278" s="61" t="s">
        <v>14</v>
      </c>
      <c r="L4278" s="61" t="s">
        <v>15</v>
      </c>
      <c r="M4278" s="61" t="s">
        <v>16</v>
      </c>
      <c r="N4278" s="61" t="s">
        <v>17</v>
      </c>
      <c r="O4278" s="61" t="s">
        <v>18</v>
      </c>
      <c r="P4278" s="7">
        <f t="shared" si="625"/>
        <v>4344</v>
      </c>
      <c r="Q4278" s="8"/>
    </row>
    <row r="4279" spans="1:17" s="9" customFormat="1" ht="22.5" customHeight="1" thickTop="1" thickBot="1" x14ac:dyDescent="0.3">
      <c r="A4279" s="1"/>
      <c r="B4279" s="112" t="s">
        <v>31</v>
      </c>
      <c r="C4279" s="113"/>
      <c r="D4279" s="114"/>
      <c r="E4279" s="115" t="s">
        <v>20</v>
      </c>
      <c r="F4279" s="115" t="s">
        <v>32</v>
      </c>
      <c r="G4279" s="63" t="s">
        <v>33</v>
      </c>
      <c r="H4279" s="116" t="s">
        <v>23</v>
      </c>
      <c r="I4279" s="116" t="s">
        <v>34</v>
      </c>
      <c r="J4279" s="28"/>
      <c r="K4279" s="61"/>
      <c r="L4279" s="61"/>
      <c r="M4279" s="61"/>
      <c r="N4279" s="61"/>
      <c r="O4279" s="61"/>
      <c r="P4279" s="7">
        <f t="shared" si="625"/>
        <v>4345</v>
      </c>
      <c r="Q4279" s="8"/>
    </row>
    <row r="4280" spans="1:17" s="9" customFormat="1" ht="16.5" customHeight="1" thickTop="1" thickBot="1" x14ac:dyDescent="0.3">
      <c r="A4280" s="1" t="s">
        <v>38</v>
      </c>
      <c r="B4280" s="65" t="str">
        <f>INDEX([1]SUELDOS!$B$3:$O$294,MATCH('APUS2 (1001 - 1053)'!A4280,[1]SUELDOS!$B$3:$B$294,0),2)</f>
        <v>PEON</v>
      </c>
      <c r="C4280" s="66"/>
      <c r="D4280" s="67"/>
      <c r="E4280" s="68">
        <v>1</v>
      </c>
      <c r="F4280" s="68">
        <f>INDEX([1]SUELDOS!$B$3:$O$294,MATCH('APUS2 (1001 - 1053)'!A4280,[1]SUELDOS!$B$3:$B$294,0),10)</f>
        <v>4.2300000000000004</v>
      </c>
      <c r="G4280" s="79">
        <f t="shared" ref="G4280" si="630">+E4280*F4280</f>
        <v>4.2300000000000004</v>
      </c>
      <c r="H4280" s="69">
        <f>I4260</f>
        <v>0.01</v>
      </c>
      <c r="I4280" s="81">
        <f>G4280*H4280</f>
        <v>4.2300000000000004E-2</v>
      </c>
      <c r="J4280" s="64"/>
      <c r="K4280" s="70">
        <f>((I4280*100%)/$I$4329)</f>
        <v>0.44802203039771227</v>
      </c>
      <c r="L4280" s="117">
        <f>INDEX([1]SUELDOS!$B$3:$O$294,MATCH('APUS2 (1001 - 1053)'!A4280,[1]SUELDOS!$B$3:$B$294,0),11)</f>
        <v>851230012</v>
      </c>
      <c r="M4280" s="118" t="str">
        <f>INDEX([1]SUELDOS!$B$3:$O$294,MATCH('APUS2 (1001 - 1053)'!A4280,[1]SUELDOS!$B$3:$B$294,0),12)</f>
        <v>NP</v>
      </c>
      <c r="N4280" s="119">
        <f>INDEX([1]SUELDOS!$B$3:$O$294,MATCH('APUS2 (1001 - 1053)'!A4280,[1]SUELDOS!$B$3:$B$294,0),13)</f>
        <v>0</v>
      </c>
      <c r="O4280" s="120">
        <f>INDEX([1]SUELDOS!$B$3:$O$294,MATCH('APUS2 (1001 - 1053)'!A4280,[1]SUELDOS!$B$3:$B$294,0),14)</f>
        <v>0</v>
      </c>
      <c r="P4280" s="7">
        <f t="shared" si="625"/>
        <v>4346</v>
      </c>
      <c r="Q4280" s="8">
        <f t="shared" ref="Q4280" si="631">+Q4264</f>
        <v>4329</v>
      </c>
    </row>
    <row r="4281" spans="1:17" s="9" customFormat="1" ht="16.5" customHeight="1" thickTop="1" thickBot="1" x14ac:dyDescent="0.3">
      <c r="A4281" s="1"/>
      <c r="B4281" s="75"/>
      <c r="C4281" s="76"/>
      <c r="D4281" s="77"/>
      <c r="E4281" s="79"/>
      <c r="F4281" s="79"/>
      <c r="G4281" s="79"/>
      <c r="H4281" s="80"/>
      <c r="I4281" s="81"/>
      <c r="J4281" s="64"/>
      <c r="K4281" s="70"/>
      <c r="L4281" s="82"/>
      <c r="M4281" s="82"/>
      <c r="N4281" s="121"/>
      <c r="O4281" s="85"/>
      <c r="P4281" s="7">
        <f t="shared" si="625"/>
        <v>4347</v>
      </c>
      <c r="Q4281" s="8"/>
    </row>
    <row r="4282" spans="1:17" s="9" customFormat="1" ht="16.5" thickTop="1" thickBot="1" x14ac:dyDescent="0.3">
      <c r="A4282" s="1"/>
      <c r="B4282" s="75"/>
      <c r="C4282" s="76"/>
      <c r="D4282" s="77"/>
      <c r="E4282" s="79"/>
      <c r="F4282" s="79"/>
      <c r="G4282" s="79"/>
      <c r="H4282" s="80"/>
      <c r="I4282" s="81"/>
      <c r="J4282" s="64"/>
      <c r="K4282" s="70"/>
      <c r="L4282" s="82"/>
      <c r="M4282" s="82"/>
      <c r="N4282" s="121"/>
      <c r="O4282" s="85"/>
      <c r="P4282" s="7">
        <f t="shared" si="625"/>
        <v>4348</v>
      </c>
      <c r="Q4282" s="8"/>
    </row>
    <row r="4283" spans="1:17" s="9" customFormat="1" ht="16.5" thickTop="1" thickBot="1" x14ac:dyDescent="0.3">
      <c r="A4283" s="1"/>
      <c r="B4283" s="75"/>
      <c r="C4283" s="76"/>
      <c r="D4283" s="77"/>
      <c r="E4283" s="79"/>
      <c r="F4283" s="79"/>
      <c r="G4283" s="79"/>
      <c r="H4283" s="80"/>
      <c r="I4283" s="81"/>
      <c r="J4283" s="64"/>
      <c r="K4283" s="70"/>
      <c r="L4283" s="82"/>
      <c r="M4283" s="82"/>
      <c r="N4283" s="121"/>
      <c r="O4283" s="85"/>
      <c r="P4283" s="7">
        <f t="shared" si="625"/>
        <v>4349</v>
      </c>
      <c r="Q4283" s="8"/>
    </row>
    <row r="4284" spans="1:17" s="9" customFormat="1" ht="16.5" thickTop="1" thickBot="1" x14ac:dyDescent="0.3">
      <c r="A4284" s="1"/>
      <c r="B4284" s="75"/>
      <c r="C4284" s="76"/>
      <c r="D4284" s="77"/>
      <c r="E4284" s="79"/>
      <c r="F4284" s="79"/>
      <c r="G4284" s="79"/>
      <c r="H4284" s="80"/>
      <c r="I4284" s="81"/>
      <c r="J4284" s="64"/>
      <c r="K4284" s="70"/>
      <c r="L4284" s="82"/>
      <c r="M4284" s="82"/>
      <c r="N4284" s="121"/>
      <c r="O4284" s="85"/>
      <c r="P4284" s="7">
        <f t="shared" si="625"/>
        <v>4350</v>
      </c>
      <c r="Q4284" s="8"/>
    </row>
    <row r="4285" spans="1:17" s="9" customFormat="1" ht="16.5" thickTop="1" thickBot="1" x14ac:dyDescent="0.3">
      <c r="A4285" s="1"/>
      <c r="B4285" s="75"/>
      <c r="C4285" s="76"/>
      <c r="D4285" s="77"/>
      <c r="E4285" s="79"/>
      <c r="F4285" s="79"/>
      <c r="G4285" s="79"/>
      <c r="H4285" s="80"/>
      <c r="I4285" s="81"/>
      <c r="J4285" s="64"/>
      <c r="K4285" s="70"/>
      <c r="L4285" s="82"/>
      <c r="M4285" s="82"/>
      <c r="N4285" s="121"/>
      <c r="O4285" s="85"/>
      <c r="P4285" s="7">
        <f t="shared" si="625"/>
        <v>4351</v>
      </c>
      <c r="Q4285" s="8"/>
    </row>
    <row r="4286" spans="1:17" s="9" customFormat="1" ht="16.5" thickTop="1" thickBot="1" x14ac:dyDescent="0.3">
      <c r="A4286" s="1"/>
      <c r="B4286" s="75"/>
      <c r="C4286" s="76"/>
      <c r="D4286" s="77"/>
      <c r="E4286" s="78"/>
      <c r="F4286" s="79"/>
      <c r="G4286" s="79"/>
      <c r="H4286" s="80"/>
      <c r="I4286" s="81"/>
      <c r="J4286" s="64"/>
      <c r="K4286" s="70"/>
      <c r="L4286" s="82"/>
      <c r="M4286" s="82"/>
      <c r="N4286" s="121"/>
      <c r="O4286" s="85"/>
      <c r="P4286" s="7">
        <f t="shared" si="625"/>
        <v>4352</v>
      </c>
      <c r="Q4286" s="8"/>
    </row>
    <row r="4287" spans="1:17" s="9" customFormat="1" ht="16.5" thickTop="1" thickBot="1" x14ac:dyDescent="0.3">
      <c r="A4287" s="1"/>
      <c r="B4287" s="75"/>
      <c r="C4287" s="76"/>
      <c r="D4287" s="77"/>
      <c r="E4287" s="78"/>
      <c r="F4287" s="79"/>
      <c r="G4287" s="79"/>
      <c r="H4287" s="80"/>
      <c r="I4287" s="81"/>
      <c r="J4287" s="64"/>
      <c r="K4287" s="87"/>
      <c r="L4287" s="82"/>
      <c r="M4287" s="82"/>
      <c r="N4287" s="121"/>
      <c r="O4287" s="85"/>
      <c r="P4287" s="7">
        <f t="shared" si="625"/>
        <v>4353</v>
      </c>
      <c r="Q4287" s="8"/>
    </row>
    <row r="4288" spans="1:17" s="9" customFormat="1" ht="16.5" thickTop="1" thickBot="1" x14ac:dyDescent="0.3">
      <c r="A4288" s="1"/>
      <c r="B4288" s="75"/>
      <c r="C4288" s="76"/>
      <c r="D4288" s="77"/>
      <c r="E4288" s="78"/>
      <c r="F4288" s="79"/>
      <c r="G4288" s="79"/>
      <c r="H4288" s="80"/>
      <c r="I4288" s="81"/>
      <c r="J4288" s="64"/>
      <c r="K4288" s="87"/>
      <c r="L4288" s="82"/>
      <c r="M4288" s="82"/>
      <c r="N4288" s="121"/>
      <c r="O4288" s="85"/>
      <c r="P4288" s="7">
        <f t="shared" si="625"/>
        <v>4354</v>
      </c>
      <c r="Q4288" s="8"/>
    </row>
    <row r="4289" spans="1:17" s="9" customFormat="1" ht="16.5" thickTop="1" thickBot="1" x14ac:dyDescent="0.3">
      <c r="A4289" s="1"/>
      <c r="B4289" s="75"/>
      <c r="C4289" s="76"/>
      <c r="D4289" s="77"/>
      <c r="E4289" s="78"/>
      <c r="F4289" s="79"/>
      <c r="G4289" s="79"/>
      <c r="H4289" s="80"/>
      <c r="I4289" s="81"/>
      <c r="J4289" s="64"/>
      <c r="K4289" s="87"/>
      <c r="L4289" s="82"/>
      <c r="M4289" s="82"/>
      <c r="N4289" s="121"/>
      <c r="O4289" s="85"/>
      <c r="P4289" s="7">
        <f t="shared" si="625"/>
        <v>4355</v>
      </c>
      <c r="Q4289" s="8"/>
    </row>
    <row r="4290" spans="1:17" s="9" customFormat="1" ht="16.5" thickTop="1" thickBot="1" x14ac:dyDescent="0.3">
      <c r="A4290" s="1"/>
      <c r="B4290" s="75"/>
      <c r="C4290" s="76"/>
      <c r="D4290" s="77"/>
      <c r="E4290" s="78"/>
      <c r="F4290" s="79"/>
      <c r="G4290" s="79"/>
      <c r="H4290" s="80"/>
      <c r="I4290" s="81"/>
      <c r="J4290" s="64"/>
      <c r="K4290" s="87"/>
      <c r="L4290" s="82"/>
      <c r="M4290" s="82"/>
      <c r="N4290" s="121"/>
      <c r="O4290" s="85"/>
      <c r="P4290" s="7">
        <f t="shared" si="625"/>
        <v>4356</v>
      </c>
      <c r="Q4290" s="8"/>
    </row>
    <row r="4291" spans="1:17" s="9" customFormat="1" ht="16.5" thickTop="1" thickBot="1" x14ac:dyDescent="0.3">
      <c r="A4291" s="1"/>
      <c r="B4291" s="75"/>
      <c r="C4291" s="76"/>
      <c r="D4291" s="77"/>
      <c r="E4291" s="78"/>
      <c r="F4291" s="79"/>
      <c r="G4291" s="79"/>
      <c r="H4291" s="80"/>
      <c r="I4291" s="81"/>
      <c r="J4291" s="64"/>
      <c r="K4291" s="87"/>
      <c r="L4291" s="82"/>
      <c r="M4291" s="82"/>
      <c r="N4291" s="121"/>
      <c r="O4291" s="85"/>
      <c r="P4291" s="7">
        <f t="shared" si="625"/>
        <v>4357</v>
      </c>
      <c r="Q4291" s="8"/>
    </row>
    <row r="4292" spans="1:17" s="9" customFormat="1" ht="16.5" thickTop="1" thickBot="1" x14ac:dyDescent="0.3">
      <c r="A4292" s="1"/>
      <c r="B4292" s="122" t="s">
        <v>26</v>
      </c>
      <c r="C4292" s="123"/>
      <c r="D4292" s="124"/>
      <c r="E4292" s="91" t="s">
        <v>26</v>
      </c>
      <c r="F4292" s="125" t="s">
        <v>26</v>
      </c>
      <c r="G4292" s="126" t="s">
        <v>26</v>
      </c>
      <c r="H4292" s="94" t="s">
        <v>26</v>
      </c>
      <c r="I4292" s="127" t="s">
        <v>26</v>
      </c>
      <c r="J4292" s="64"/>
      <c r="K4292" s="96" t="s">
        <v>26</v>
      </c>
      <c r="L4292" s="97" t="s">
        <v>26</v>
      </c>
      <c r="M4292" s="98" t="s">
        <v>26</v>
      </c>
      <c r="N4292" s="99" t="s">
        <v>26</v>
      </c>
      <c r="O4292" s="100" t="s">
        <v>26</v>
      </c>
      <c r="P4292" s="7">
        <f t="shared" si="625"/>
        <v>4358</v>
      </c>
      <c r="Q4292" s="8"/>
    </row>
    <row r="4293" spans="1:17" s="9" customFormat="1" ht="16.5" thickTop="1" thickBot="1" x14ac:dyDescent="0.3">
      <c r="A4293" s="1"/>
      <c r="B4293" s="101"/>
      <c r="C4293" s="101"/>
      <c r="D4293" s="101"/>
      <c r="E4293" s="101"/>
      <c r="F4293" s="101"/>
      <c r="G4293" s="101"/>
      <c r="H4293" s="128" t="s">
        <v>39</v>
      </c>
      <c r="I4293" s="103">
        <f>SUM(I4280:I4292)</f>
        <v>4.2300000000000004E-2</v>
      </c>
      <c r="J4293" s="104"/>
      <c r="K4293" s="105">
        <f>SUM(K4280:K4292)</f>
        <v>0.44802203039771227</v>
      </c>
      <c r="L4293" s="106"/>
      <c r="M4293" s="107"/>
      <c r="N4293" s="108"/>
      <c r="O4293" s="105">
        <f>SUM(O4280:O4292)</f>
        <v>0</v>
      </c>
      <c r="P4293" s="7">
        <f t="shared" si="625"/>
        <v>4359</v>
      </c>
      <c r="Q4293" s="8"/>
    </row>
    <row r="4294" spans="1:17" s="9" customFormat="1" ht="16.5" customHeight="1" thickTop="1" thickBot="1" x14ac:dyDescent="0.3">
      <c r="A4294" s="1"/>
      <c r="B4294" s="58" t="s">
        <v>40</v>
      </c>
      <c r="C4294" s="109"/>
      <c r="D4294" s="109"/>
      <c r="E4294" s="109"/>
      <c r="F4294" s="109"/>
      <c r="G4294" s="109"/>
      <c r="H4294" s="110"/>
      <c r="I4294" s="111"/>
      <c r="J4294" s="60"/>
      <c r="K4294" s="61" t="s">
        <v>14</v>
      </c>
      <c r="L4294" s="61" t="s">
        <v>15</v>
      </c>
      <c r="M4294" s="61" t="s">
        <v>16</v>
      </c>
      <c r="N4294" s="61" t="s">
        <v>17</v>
      </c>
      <c r="O4294" s="61" t="s">
        <v>18</v>
      </c>
      <c r="P4294" s="7">
        <f t="shared" si="625"/>
        <v>4360</v>
      </c>
      <c r="Q4294" s="8"/>
    </row>
    <row r="4295" spans="1:17" s="9" customFormat="1" ht="22.5" thickTop="1" thickBot="1" x14ac:dyDescent="0.3">
      <c r="A4295" s="1"/>
      <c r="B4295" s="112" t="s">
        <v>41</v>
      </c>
      <c r="C4295" s="113"/>
      <c r="D4295" s="113"/>
      <c r="E4295" s="114"/>
      <c r="F4295" s="63" t="s">
        <v>42</v>
      </c>
      <c r="G4295" s="63" t="s">
        <v>20</v>
      </c>
      <c r="H4295" s="63" t="s">
        <v>34</v>
      </c>
      <c r="I4295" s="63" t="s">
        <v>24</v>
      </c>
      <c r="J4295" s="28"/>
      <c r="K4295" s="61"/>
      <c r="L4295" s="61"/>
      <c r="M4295" s="61"/>
      <c r="N4295" s="61"/>
      <c r="O4295" s="61"/>
      <c r="P4295" s="7">
        <f t="shared" si="625"/>
        <v>4361</v>
      </c>
      <c r="Q4295" s="8"/>
    </row>
    <row r="4296" spans="1:17" s="9" customFormat="1" ht="15.75" customHeight="1" thickTop="1" x14ac:dyDescent="0.25">
      <c r="A4296" s="1" t="s">
        <v>145</v>
      </c>
      <c r="B4296" s="129" t="str">
        <f>INDEX('[1]MATERIAL-TRANSPORTE'!$A$3:$K$1016,MATCH('APUS2 (1001 - 1053)'!A4296,'[1]MATERIAL-TRANSPORTE'!$A$3:$A$1016,0),2)</f>
        <v>VOLANTE INFORMATIVO A COLORES</v>
      </c>
      <c r="C4296" s="130"/>
      <c r="D4296" s="130"/>
      <c r="E4296" s="131"/>
      <c r="F4296" s="132" t="str">
        <f>INDEX('[1]MATERIAL-TRANSPORTE'!$A$3:$K$1016,MATCH('APUS2 (1001 - 1053)'!A4296,'[1]MATERIAL-TRANSPORTE'!$A$3:$A$1016,0),6)</f>
        <v>u</v>
      </c>
      <c r="G4296" s="80">
        <v>1</v>
      </c>
      <c r="H4296" s="80">
        <f>INDEX('[1]MATERIAL-TRANSPORTE'!$A$3:$K$1016,MATCH('APUS2 (1001 - 1053)'!A4296,'[1]MATERIAL-TRANSPORTE'!$A$3:$A$1016,0),7)</f>
        <v>0.05</v>
      </c>
      <c r="I4296" s="81">
        <f>G4296*H4296</f>
        <v>0.05</v>
      </c>
      <c r="J4296" s="64"/>
      <c r="K4296" s="70">
        <f>((I4296*100%)/$I$4329)</f>
        <v>0.52957686808240223</v>
      </c>
      <c r="L4296" s="82" t="str">
        <f>INDEX('[1]MATERIAL-TRANSPORTE'!$A$3:$K$1016,MATCH('APUS2 (1001 - 1053)'!A4296,'[1]MATERIAL-TRANSPORTE'!$A$3:$A$1016,0),8)</f>
        <v>321910011</v>
      </c>
      <c r="M4296" s="83" t="str">
        <f>INDEX('[1]MATERIAL-TRANSPORTE'!$A$3:$K$1016,MATCH('APUS2 (1001 - 1053)'!A4296,'[1]MATERIAL-TRANSPORTE'!$A$3:$A$1016,0),9)</f>
        <v>NP</v>
      </c>
      <c r="N4296" s="84">
        <f>INDEX('[1]MATERIAL-TRANSPORTE'!$A$3:$K$1016,MATCH('APUS2 (1001 - 1053)'!A4296,'[1]MATERIAL-TRANSPORTE'!$A$3:$A$1016,0),10)</f>
        <v>0</v>
      </c>
      <c r="O4296" s="85">
        <f>INDEX('[1]MATERIAL-TRANSPORTE'!$A$3:$K$1016,MATCH('APUS2 (1001 - 1053)'!A4296,'[1]MATERIAL-TRANSPORTE'!$A$3:$A$1016,0),11)</f>
        <v>0</v>
      </c>
      <c r="P4296" s="7">
        <f t="shared" si="625"/>
        <v>4362</v>
      </c>
      <c r="Q4296" s="8">
        <f t="shared" ref="Q4296" si="632">+Q4280</f>
        <v>4329</v>
      </c>
    </row>
    <row r="4297" spans="1:17" s="9" customFormat="1" x14ac:dyDescent="0.25">
      <c r="A4297" s="1"/>
      <c r="B4297" s="129"/>
      <c r="C4297" s="130"/>
      <c r="D4297" s="130"/>
      <c r="E4297" s="131"/>
      <c r="F4297" s="132"/>
      <c r="G4297" s="80"/>
      <c r="H4297" s="80"/>
      <c r="I4297" s="81"/>
      <c r="J4297" s="64"/>
      <c r="K4297" s="87"/>
      <c r="L4297" s="82"/>
      <c r="M4297" s="83"/>
      <c r="N4297" s="84"/>
      <c r="O4297" s="85"/>
      <c r="P4297" s="7">
        <f t="shared" si="625"/>
        <v>4363</v>
      </c>
      <c r="Q4297" s="8"/>
    </row>
    <row r="4298" spans="1:17" s="9" customFormat="1" x14ac:dyDescent="0.25">
      <c r="A4298" s="1"/>
      <c r="B4298" s="129"/>
      <c r="C4298" s="130"/>
      <c r="D4298" s="130"/>
      <c r="E4298" s="131"/>
      <c r="F4298" s="132"/>
      <c r="G4298" s="80"/>
      <c r="H4298" s="80"/>
      <c r="I4298" s="81"/>
      <c r="J4298" s="64"/>
      <c r="K4298" s="87"/>
      <c r="L4298" s="82"/>
      <c r="M4298" s="83"/>
      <c r="N4298" s="84"/>
      <c r="O4298" s="85"/>
      <c r="P4298" s="7">
        <f t="shared" si="625"/>
        <v>4364</v>
      </c>
      <c r="Q4298" s="8"/>
    </row>
    <row r="4299" spans="1:17" s="9" customFormat="1" x14ac:dyDescent="0.25">
      <c r="A4299" s="1"/>
      <c r="B4299" s="129"/>
      <c r="C4299" s="130"/>
      <c r="D4299" s="130"/>
      <c r="E4299" s="131"/>
      <c r="F4299" s="132"/>
      <c r="G4299" s="80"/>
      <c r="H4299" s="80"/>
      <c r="I4299" s="81"/>
      <c r="J4299" s="64"/>
      <c r="K4299" s="87"/>
      <c r="L4299" s="82"/>
      <c r="M4299" s="83"/>
      <c r="N4299" s="84"/>
      <c r="O4299" s="85"/>
      <c r="P4299" s="7">
        <f t="shared" si="625"/>
        <v>4365</v>
      </c>
      <c r="Q4299" s="8"/>
    </row>
    <row r="4300" spans="1:17" s="9" customFormat="1" x14ac:dyDescent="0.25">
      <c r="A4300" s="1"/>
      <c r="B4300" s="129"/>
      <c r="C4300" s="130"/>
      <c r="D4300" s="130"/>
      <c r="E4300" s="131"/>
      <c r="F4300" s="132"/>
      <c r="G4300" s="80"/>
      <c r="H4300" s="80"/>
      <c r="I4300" s="81"/>
      <c r="J4300" s="64"/>
      <c r="K4300" s="87"/>
      <c r="L4300" s="82"/>
      <c r="M4300" s="83"/>
      <c r="N4300" s="84"/>
      <c r="O4300" s="85"/>
      <c r="P4300" s="7">
        <f t="shared" si="625"/>
        <v>4366</v>
      </c>
      <c r="Q4300" s="8"/>
    </row>
    <row r="4301" spans="1:17" s="9" customFormat="1" x14ac:dyDescent="0.25">
      <c r="A4301" s="1"/>
      <c r="B4301" s="129"/>
      <c r="C4301" s="130"/>
      <c r="D4301" s="130"/>
      <c r="E4301" s="131"/>
      <c r="F4301" s="132"/>
      <c r="G4301" s="80"/>
      <c r="H4301" s="80"/>
      <c r="I4301" s="81"/>
      <c r="J4301" s="64"/>
      <c r="K4301" s="87"/>
      <c r="L4301" s="82"/>
      <c r="M4301" s="83"/>
      <c r="N4301" s="84"/>
      <c r="O4301" s="85"/>
      <c r="P4301" s="7">
        <f t="shared" si="625"/>
        <v>4367</v>
      </c>
      <c r="Q4301" s="8"/>
    </row>
    <row r="4302" spans="1:17" s="9" customFormat="1" x14ac:dyDescent="0.25">
      <c r="A4302" s="1"/>
      <c r="B4302" s="129"/>
      <c r="C4302" s="130"/>
      <c r="D4302" s="130"/>
      <c r="E4302" s="131"/>
      <c r="F4302" s="132"/>
      <c r="G4302" s="80"/>
      <c r="H4302" s="80"/>
      <c r="I4302" s="81"/>
      <c r="J4302" s="64"/>
      <c r="K4302" s="87"/>
      <c r="L4302" s="82"/>
      <c r="M4302" s="83"/>
      <c r="N4302" s="84"/>
      <c r="O4302" s="85"/>
      <c r="P4302" s="7">
        <f t="shared" si="625"/>
        <v>4368</v>
      </c>
      <c r="Q4302" s="8"/>
    </row>
    <row r="4303" spans="1:17" s="9" customFormat="1" x14ac:dyDescent="0.25">
      <c r="A4303" s="1"/>
      <c r="B4303" s="129"/>
      <c r="C4303" s="130"/>
      <c r="D4303" s="130"/>
      <c r="E4303" s="131"/>
      <c r="F4303" s="132"/>
      <c r="G4303" s="80"/>
      <c r="H4303" s="80"/>
      <c r="I4303" s="81"/>
      <c r="J4303" s="64"/>
      <c r="K4303" s="87"/>
      <c r="L4303" s="82"/>
      <c r="M4303" s="83"/>
      <c r="N4303" s="84"/>
      <c r="O4303" s="85"/>
      <c r="P4303" s="7">
        <f t="shared" si="625"/>
        <v>4369</v>
      </c>
      <c r="Q4303" s="8"/>
    </row>
    <row r="4304" spans="1:17" s="9" customFormat="1" x14ac:dyDescent="0.25">
      <c r="A4304" s="1"/>
      <c r="B4304" s="129"/>
      <c r="C4304" s="130"/>
      <c r="D4304" s="130"/>
      <c r="E4304" s="131"/>
      <c r="F4304" s="132"/>
      <c r="G4304" s="80"/>
      <c r="H4304" s="80"/>
      <c r="I4304" s="81"/>
      <c r="J4304" s="64"/>
      <c r="K4304" s="87"/>
      <c r="L4304" s="82"/>
      <c r="M4304" s="83"/>
      <c r="N4304" s="84"/>
      <c r="O4304" s="85"/>
      <c r="P4304" s="7">
        <f t="shared" si="625"/>
        <v>4370</v>
      </c>
      <c r="Q4304" s="8"/>
    </row>
    <row r="4305" spans="1:17" s="9" customFormat="1" x14ac:dyDescent="0.25">
      <c r="A4305" s="1"/>
      <c r="B4305" s="129"/>
      <c r="C4305" s="130"/>
      <c r="D4305" s="130"/>
      <c r="E4305" s="131"/>
      <c r="F4305" s="132"/>
      <c r="G4305" s="80"/>
      <c r="H4305" s="80"/>
      <c r="I4305" s="81"/>
      <c r="J4305" s="64"/>
      <c r="K4305" s="87"/>
      <c r="L4305" s="82"/>
      <c r="M4305" s="83"/>
      <c r="N4305" s="84"/>
      <c r="O4305" s="85"/>
      <c r="P4305" s="7">
        <f t="shared" si="625"/>
        <v>4371</v>
      </c>
      <c r="Q4305" s="8"/>
    </row>
    <row r="4306" spans="1:17" s="9" customFormat="1" x14ac:dyDescent="0.25">
      <c r="A4306" s="1"/>
      <c r="B4306" s="129"/>
      <c r="C4306" s="130"/>
      <c r="D4306" s="130"/>
      <c r="E4306" s="131"/>
      <c r="F4306" s="132"/>
      <c r="G4306" s="80"/>
      <c r="H4306" s="80"/>
      <c r="I4306" s="81"/>
      <c r="J4306" s="64"/>
      <c r="K4306" s="87"/>
      <c r="L4306" s="82"/>
      <c r="M4306" s="83"/>
      <c r="N4306" s="84"/>
      <c r="O4306" s="85"/>
      <c r="P4306" s="7">
        <f t="shared" si="625"/>
        <v>4372</v>
      </c>
      <c r="Q4306" s="8"/>
    </row>
    <row r="4307" spans="1:17" s="9" customFormat="1" x14ac:dyDescent="0.25">
      <c r="A4307" s="1"/>
      <c r="B4307" s="129"/>
      <c r="C4307" s="130"/>
      <c r="D4307" s="130"/>
      <c r="E4307" s="131"/>
      <c r="F4307" s="132"/>
      <c r="G4307" s="80"/>
      <c r="H4307" s="80"/>
      <c r="I4307" s="81"/>
      <c r="J4307" s="64"/>
      <c r="K4307" s="87"/>
      <c r="L4307" s="82"/>
      <c r="M4307" s="83"/>
      <c r="N4307" s="84"/>
      <c r="O4307" s="85"/>
      <c r="P4307" s="7">
        <f t="shared" ref="P4307:P4370" si="633">+P4306+1</f>
        <v>4373</v>
      </c>
      <c r="Q4307" s="8"/>
    </row>
    <row r="4308" spans="1:17" s="9" customFormat="1" x14ac:dyDescent="0.25">
      <c r="A4308" s="1"/>
      <c r="B4308" s="129"/>
      <c r="C4308" s="130"/>
      <c r="D4308" s="130"/>
      <c r="E4308" s="131"/>
      <c r="F4308" s="132"/>
      <c r="G4308" s="80"/>
      <c r="H4308" s="80"/>
      <c r="I4308" s="81"/>
      <c r="J4308" s="64"/>
      <c r="K4308" s="87"/>
      <c r="L4308" s="82"/>
      <c r="M4308" s="83"/>
      <c r="N4308" s="84"/>
      <c r="O4308" s="85"/>
      <c r="P4308" s="7">
        <f t="shared" si="633"/>
        <v>4374</v>
      </c>
      <c r="Q4308" s="8"/>
    </row>
    <row r="4309" spans="1:17" s="9" customFormat="1" x14ac:dyDescent="0.25">
      <c r="A4309" s="1"/>
      <c r="B4309" s="129"/>
      <c r="C4309" s="130"/>
      <c r="D4309" s="130"/>
      <c r="E4309" s="131"/>
      <c r="F4309" s="132"/>
      <c r="G4309" s="80"/>
      <c r="H4309" s="80"/>
      <c r="I4309" s="81"/>
      <c r="J4309" s="64"/>
      <c r="K4309" s="87"/>
      <c r="L4309" s="82"/>
      <c r="M4309" s="83"/>
      <c r="N4309" s="84"/>
      <c r="O4309" s="85"/>
      <c r="P4309" s="7">
        <f t="shared" si="633"/>
        <v>4375</v>
      </c>
      <c r="Q4309" s="8"/>
    </row>
    <row r="4310" spans="1:17" s="9" customFormat="1" x14ac:dyDescent="0.25">
      <c r="A4310" s="1"/>
      <c r="B4310" s="129"/>
      <c r="C4310" s="130"/>
      <c r="D4310" s="130"/>
      <c r="E4310" s="131"/>
      <c r="F4310" s="132"/>
      <c r="G4310" s="80"/>
      <c r="H4310" s="80"/>
      <c r="I4310" s="81"/>
      <c r="J4310" s="64"/>
      <c r="K4310" s="87"/>
      <c r="L4310" s="82"/>
      <c r="M4310" s="83"/>
      <c r="N4310" s="84"/>
      <c r="O4310" s="85"/>
      <c r="P4310" s="7">
        <f t="shared" si="633"/>
        <v>4376</v>
      </c>
      <c r="Q4310" s="8"/>
    </row>
    <row r="4311" spans="1:17" s="9" customFormat="1" x14ac:dyDescent="0.25">
      <c r="A4311" s="1"/>
      <c r="B4311" s="129"/>
      <c r="C4311" s="130"/>
      <c r="D4311" s="130"/>
      <c r="E4311" s="131"/>
      <c r="F4311" s="132"/>
      <c r="G4311" s="80"/>
      <c r="H4311" s="80"/>
      <c r="I4311" s="81"/>
      <c r="J4311" s="64"/>
      <c r="K4311" s="87"/>
      <c r="L4311" s="82"/>
      <c r="M4311" s="83"/>
      <c r="N4311" s="84"/>
      <c r="O4311" s="85"/>
      <c r="P4311" s="7">
        <f t="shared" si="633"/>
        <v>4377</v>
      </c>
      <c r="Q4311" s="8"/>
    </row>
    <row r="4312" spans="1:17" s="9" customFormat="1" x14ac:dyDescent="0.25">
      <c r="A4312" s="1"/>
      <c r="B4312" s="129"/>
      <c r="C4312" s="130"/>
      <c r="D4312" s="130"/>
      <c r="E4312" s="131"/>
      <c r="F4312" s="132"/>
      <c r="G4312" s="80"/>
      <c r="H4312" s="80"/>
      <c r="I4312" s="81"/>
      <c r="J4312" s="64"/>
      <c r="K4312" s="87"/>
      <c r="L4312" s="82"/>
      <c r="M4312" s="83"/>
      <c r="N4312" s="84"/>
      <c r="O4312" s="85"/>
      <c r="P4312" s="7">
        <f t="shared" si="633"/>
        <v>4378</v>
      </c>
      <c r="Q4312" s="8"/>
    </row>
    <row r="4313" spans="1:17" s="9" customFormat="1" x14ac:dyDescent="0.25">
      <c r="A4313" s="1"/>
      <c r="B4313" s="129" t="s">
        <v>26</v>
      </c>
      <c r="C4313" s="130"/>
      <c r="D4313" s="130"/>
      <c r="E4313" s="131"/>
      <c r="F4313" s="132" t="s">
        <v>26</v>
      </c>
      <c r="G4313" s="80" t="s">
        <v>26</v>
      </c>
      <c r="H4313" s="80" t="s">
        <v>26</v>
      </c>
      <c r="I4313" s="81" t="s">
        <v>26</v>
      </c>
      <c r="J4313" s="64"/>
      <c r="K4313" s="87" t="s">
        <v>26</v>
      </c>
      <c r="L4313" s="82" t="s">
        <v>26</v>
      </c>
      <c r="M4313" s="83" t="s">
        <v>26</v>
      </c>
      <c r="N4313" s="84" t="s">
        <v>26</v>
      </c>
      <c r="O4313" s="85" t="s">
        <v>26</v>
      </c>
      <c r="P4313" s="7">
        <f t="shared" si="633"/>
        <v>4379</v>
      </c>
      <c r="Q4313" s="8"/>
    </row>
    <row r="4314" spans="1:17" s="9" customFormat="1" x14ac:dyDescent="0.25">
      <c r="A4314" s="1"/>
      <c r="B4314" s="129" t="s">
        <v>26</v>
      </c>
      <c r="C4314" s="130"/>
      <c r="D4314" s="130"/>
      <c r="E4314" s="131"/>
      <c r="F4314" s="132" t="s">
        <v>26</v>
      </c>
      <c r="G4314" s="80" t="s">
        <v>26</v>
      </c>
      <c r="H4314" s="80" t="s">
        <v>26</v>
      </c>
      <c r="I4314" s="81" t="s">
        <v>26</v>
      </c>
      <c r="J4314" s="64"/>
      <c r="K4314" s="87" t="s">
        <v>26</v>
      </c>
      <c r="L4314" s="82" t="s">
        <v>26</v>
      </c>
      <c r="M4314" s="83" t="s">
        <v>26</v>
      </c>
      <c r="N4314" s="84" t="s">
        <v>26</v>
      </c>
      <c r="O4314" s="85" t="s">
        <v>26</v>
      </c>
      <c r="P4314" s="7">
        <f t="shared" si="633"/>
        <v>4380</v>
      </c>
      <c r="Q4314" s="8"/>
    </row>
    <row r="4315" spans="1:17" s="9" customFormat="1" x14ac:dyDescent="0.25">
      <c r="A4315" s="1"/>
      <c r="B4315" s="129" t="s">
        <v>26</v>
      </c>
      <c r="C4315" s="130"/>
      <c r="D4315" s="130"/>
      <c r="E4315" s="131"/>
      <c r="F4315" s="132" t="s">
        <v>26</v>
      </c>
      <c r="G4315" s="80" t="s">
        <v>26</v>
      </c>
      <c r="H4315" s="80" t="s">
        <v>26</v>
      </c>
      <c r="I4315" s="81" t="s">
        <v>26</v>
      </c>
      <c r="J4315" s="64"/>
      <c r="K4315" s="87" t="s">
        <v>26</v>
      </c>
      <c r="L4315" s="82" t="s">
        <v>26</v>
      </c>
      <c r="M4315" s="83" t="s">
        <v>26</v>
      </c>
      <c r="N4315" s="84" t="s">
        <v>26</v>
      </c>
      <c r="O4315" s="85" t="s">
        <v>26</v>
      </c>
      <c r="P4315" s="7">
        <f t="shared" si="633"/>
        <v>4381</v>
      </c>
      <c r="Q4315" s="8"/>
    </row>
    <row r="4316" spans="1:17" s="9" customFormat="1" x14ac:dyDescent="0.25">
      <c r="A4316" s="1"/>
      <c r="B4316" s="129" t="s">
        <v>26</v>
      </c>
      <c r="C4316" s="130"/>
      <c r="D4316" s="130"/>
      <c r="E4316" s="131"/>
      <c r="F4316" s="132" t="s">
        <v>26</v>
      </c>
      <c r="G4316" s="80" t="s">
        <v>26</v>
      </c>
      <c r="H4316" s="80" t="s">
        <v>26</v>
      </c>
      <c r="I4316" s="81" t="s">
        <v>26</v>
      </c>
      <c r="J4316" s="64"/>
      <c r="K4316" s="87" t="s">
        <v>26</v>
      </c>
      <c r="L4316" s="82" t="s">
        <v>26</v>
      </c>
      <c r="M4316" s="83" t="s">
        <v>26</v>
      </c>
      <c r="N4316" s="84" t="s">
        <v>26</v>
      </c>
      <c r="O4316" s="85" t="s">
        <v>26</v>
      </c>
      <c r="P4316" s="7">
        <f t="shared" si="633"/>
        <v>4382</v>
      </c>
      <c r="Q4316" s="8"/>
    </row>
    <row r="4317" spans="1:17" s="9" customFormat="1" x14ac:dyDescent="0.25">
      <c r="A4317" s="1"/>
      <c r="B4317" s="129" t="s">
        <v>26</v>
      </c>
      <c r="C4317" s="130"/>
      <c r="D4317" s="130"/>
      <c r="E4317" s="131"/>
      <c r="F4317" s="132" t="s">
        <v>26</v>
      </c>
      <c r="G4317" s="80" t="s">
        <v>26</v>
      </c>
      <c r="H4317" s="80" t="s">
        <v>26</v>
      </c>
      <c r="I4317" s="81" t="s">
        <v>26</v>
      </c>
      <c r="J4317" s="64"/>
      <c r="K4317" s="87" t="s">
        <v>26</v>
      </c>
      <c r="L4317" s="82" t="s">
        <v>26</v>
      </c>
      <c r="M4317" s="83" t="s">
        <v>26</v>
      </c>
      <c r="N4317" s="84" t="s">
        <v>26</v>
      </c>
      <c r="O4317" s="85" t="s">
        <v>26</v>
      </c>
      <c r="P4317" s="7">
        <f t="shared" si="633"/>
        <v>4383</v>
      </c>
      <c r="Q4317" s="8"/>
    </row>
    <row r="4318" spans="1:17" s="9" customFormat="1" x14ac:dyDescent="0.25">
      <c r="A4318" s="1"/>
      <c r="B4318" s="129" t="s">
        <v>26</v>
      </c>
      <c r="C4318" s="130"/>
      <c r="D4318" s="130"/>
      <c r="E4318" s="131"/>
      <c r="F4318" s="132" t="s">
        <v>26</v>
      </c>
      <c r="G4318" s="80" t="s">
        <v>26</v>
      </c>
      <c r="H4318" s="80" t="s">
        <v>26</v>
      </c>
      <c r="I4318" s="81" t="s">
        <v>26</v>
      </c>
      <c r="J4318" s="64"/>
      <c r="K4318" s="87" t="s">
        <v>26</v>
      </c>
      <c r="L4318" s="82" t="s">
        <v>26</v>
      </c>
      <c r="M4318" s="83" t="s">
        <v>26</v>
      </c>
      <c r="N4318" s="84" t="s">
        <v>26</v>
      </c>
      <c r="O4318" s="85" t="s">
        <v>26</v>
      </c>
      <c r="P4318" s="7">
        <f t="shared" si="633"/>
        <v>4384</v>
      </c>
      <c r="Q4318" s="8"/>
    </row>
    <row r="4319" spans="1:17" s="9" customFormat="1" x14ac:dyDescent="0.25">
      <c r="A4319" s="1"/>
      <c r="B4319" s="129" t="s">
        <v>26</v>
      </c>
      <c r="C4319" s="130"/>
      <c r="D4319" s="130"/>
      <c r="E4319" s="131"/>
      <c r="F4319" s="132" t="s">
        <v>26</v>
      </c>
      <c r="G4319" s="80" t="s">
        <v>26</v>
      </c>
      <c r="H4319" s="80" t="s">
        <v>26</v>
      </c>
      <c r="I4319" s="81" t="s">
        <v>26</v>
      </c>
      <c r="J4319" s="64"/>
      <c r="K4319" s="87" t="s">
        <v>26</v>
      </c>
      <c r="L4319" s="82" t="s">
        <v>26</v>
      </c>
      <c r="M4319" s="83" t="s">
        <v>26</v>
      </c>
      <c r="N4319" s="84" t="s">
        <v>26</v>
      </c>
      <c r="O4319" s="85" t="s">
        <v>26</v>
      </c>
      <c r="P4319" s="7">
        <f t="shared" si="633"/>
        <v>4385</v>
      </c>
      <c r="Q4319" s="8"/>
    </row>
    <row r="4320" spans="1:17" s="9" customFormat="1" x14ac:dyDescent="0.25">
      <c r="A4320" s="1"/>
      <c r="B4320" s="129" t="s">
        <v>26</v>
      </c>
      <c r="C4320" s="130"/>
      <c r="D4320" s="130"/>
      <c r="E4320" s="131"/>
      <c r="F4320" s="132" t="s">
        <v>26</v>
      </c>
      <c r="G4320" s="80" t="s">
        <v>26</v>
      </c>
      <c r="H4320" s="80" t="s">
        <v>26</v>
      </c>
      <c r="I4320" s="81" t="s">
        <v>26</v>
      </c>
      <c r="J4320" s="64"/>
      <c r="K4320" s="87" t="s">
        <v>26</v>
      </c>
      <c r="L4320" s="82" t="s">
        <v>26</v>
      </c>
      <c r="M4320" s="83" t="s">
        <v>26</v>
      </c>
      <c r="N4320" s="84" t="s">
        <v>26</v>
      </c>
      <c r="O4320" s="85" t="s">
        <v>26</v>
      </c>
      <c r="P4320" s="7">
        <f t="shared" si="633"/>
        <v>4386</v>
      </c>
      <c r="Q4320" s="8"/>
    </row>
    <row r="4321" spans="1:17" s="9" customFormat="1" ht="15.75" thickBot="1" x14ac:dyDescent="0.3">
      <c r="A4321" s="1"/>
      <c r="B4321" s="122" t="s">
        <v>26</v>
      </c>
      <c r="C4321" s="123"/>
      <c r="D4321" s="123"/>
      <c r="E4321" s="124"/>
      <c r="F4321" s="133" t="s">
        <v>26</v>
      </c>
      <c r="G4321" s="94" t="s">
        <v>26</v>
      </c>
      <c r="H4321" s="94" t="s">
        <v>26</v>
      </c>
      <c r="I4321" s="95" t="s">
        <v>26</v>
      </c>
      <c r="J4321" s="64"/>
      <c r="K4321" s="96" t="s">
        <v>26</v>
      </c>
      <c r="L4321" s="97" t="s">
        <v>26</v>
      </c>
      <c r="M4321" s="98" t="s">
        <v>26</v>
      </c>
      <c r="N4321" s="99" t="s">
        <v>26</v>
      </c>
      <c r="O4321" s="100" t="s">
        <v>26</v>
      </c>
      <c r="P4321" s="7">
        <f t="shared" si="633"/>
        <v>4387</v>
      </c>
      <c r="Q4321" s="8"/>
    </row>
    <row r="4322" spans="1:17" s="9" customFormat="1" ht="16.5" thickTop="1" thickBot="1" x14ac:dyDescent="0.3">
      <c r="A4322" s="1"/>
      <c r="B4322" s="101"/>
      <c r="C4322" s="101"/>
      <c r="D4322" s="101"/>
      <c r="E4322" s="101"/>
      <c r="F4322" s="101"/>
      <c r="G4322" s="101"/>
      <c r="H4322" s="128" t="s">
        <v>50</v>
      </c>
      <c r="I4322" s="103">
        <f>SUM(I4296:I4321)</f>
        <v>0.05</v>
      </c>
      <c r="J4322" s="104"/>
      <c r="K4322" s="105">
        <f>SUM(K4296:K4321)</f>
        <v>0.52957686808240223</v>
      </c>
      <c r="L4322" s="106"/>
      <c r="M4322" s="107"/>
      <c r="N4322" s="108"/>
      <c r="O4322" s="105">
        <f>SUM(O4296:O4321)</f>
        <v>0</v>
      </c>
      <c r="P4322" s="7">
        <f t="shared" si="633"/>
        <v>4388</v>
      </c>
      <c r="Q4322" s="8"/>
    </row>
    <row r="4323" spans="1:17" s="9" customFormat="1" ht="16.5" customHeight="1" thickTop="1" thickBot="1" x14ac:dyDescent="0.3">
      <c r="A4323" s="1"/>
      <c r="B4323" s="58" t="s">
        <v>51</v>
      </c>
      <c r="C4323" s="109"/>
      <c r="D4323" s="109"/>
      <c r="E4323" s="109"/>
      <c r="F4323" s="109"/>
      <c r="G4323" s="109"/>
      <c r="H4323" s="110"/>
      <c r="I4323" s="111"/>
      <c r="J4323" s="60"/>
      <c r="K4323" s="134" t="s">
        <v>14</v>
      </c>
      <c r="L4323" s="61" t="s">
        <v>15</v>
      </c>
      <c r="M4323" s="61" t="s">
        <v>16</v>
      </c>
      <c r="N4323" s="61" t="s">
        <v>17</v>
      </c>
      <c r="O4323" s="61" t="s">
        <v>18</v>
      </c>
      <c r="P4323" s="7">
        <f t="shared" si="633"/>
        <v>4389</v>
      </c>
      <c r="Q4323" s="8"/>
    </row>
    <row r="4324" spans="1:17" s="9" customFormat="1" ht="22.5" customHeight="1" thickTop="1" thickBot="1" x14ac:dyDescent="0.3">
      <c r="A4324" s="1"/>
      <c r="B4324" s="112" t="s">
        <v>52</v>
      </c>
      <c r="C4324" s="113"/>
      <c r="D4324" s="113"/>
      <c r="E4324" s="114"/>
      <c r="F4324" s="115" t="s">
        <v>42</v>
      </c>
      <c r="G4324" s="63" t="s">
        <v>20</v>
      </c>
      <c r="H4324" s="63" t="s">
        <v>34</v>
      </c>
      <c r="I4324" s="63" t="s">
        <v>34</v>
      </c>
      <c r="J4324" s="28"/>
      <c r="K4324" s="135"/>
      <c r="L4324" s="61"/>
      <c r="M4324" s="61"/>
      <c r="N4324" s="61"/>
      <c r="O4324" s="61"/>
      <c r="P4324" s="7">
        <f t="shared" si="633"/>
        <v>4390</v>
      </c>
      <c r="Q4324" s="8"/>
    </row>
    <row r="4325" spans="1:17" s="9" customFormat="1" ht="15.75" thickTop="1" x14ac:dyDescent="0.25">
      <c r="A4325" s="1"/>
      <c r="B4325" s="136"/>
      <c r="C4325" s="137"/>
      <c r="D4325" s="137"/>
      <c r="E4325" s="138"/>
      <c r="F4325" s="139"/>
      <c r="G4325" s="69"/>
      <c r="H4325" s="69"/>
      <c r="I4325" s="81"/>
      <c r="J4325" s="64"/>
      <c r="K4325" s="70"/>
      <c r="L4325" s="117"/>
      <c r="M4325" s="118"/>
      <c r="N4325" s="119"/>
      <c r="O4325" s="120"/>
      <c r="P4325" s="7">
        <f t="shared" si="633"/>
        <v>4391</v>
      </c>
      <c r="Q4325" s="8">
        <f t="shared" ref="Q4325" si="634">+Q4296</f>
        <v>4329</v>
      </c>
    </row>
    <row r="4326" spans="1:17" s="9" customFormat="1" ht="15.75" thickBot="1" x14ac:dyDescent="0.3">
      <c r="A4326" s="1"/>
      <c r="B4326" s="140" t="s">
        <v>26</v>
      </c>
      <c r="C4326" s="141"/>
      <c r="D4326" s="141"/>
      <c r="E4326" s="142"/>
      <c r="F4326" s="143">
        <v>0</v>
      </c>
      <c r="G4326" s="144" t="s">
        <v>26</v>
      </c>
      <c r="H4326" s="143">
        <v>0</v>
      </c>
      <c r="I4326" s="143">
        <v>0</v>
      </c>
      <c r="J4326" s="64"/>
      <c r="K4326" s="145" t="s">
        <v>26</v>
      </c>
      <c r="L4326" s="146" t="s">
        <v>26</v>
      </c>
      <c r="M4326" s="147" t="s">
        <v>26</v>
      </c>
      <c r="N4326" s="143">
        <v>0</v>
      </c>
      <c r="O4326" s="143">
        <v>0</v>
      </c>
      <c r="P4326" s="7">
        <f t="shared" si="633"/>
        <v>4392</v>
      </c>
      <c r="Q4326" s="8"/>
    </row>
    <row r="4327" spans="1:17" s="9" customFormat="1" ht="16.5" thickTop="1" thickBot="1" x14ac:dyDescent="0.3">
      <c r="A4327" s="1"/>
      <c r="B4327" s="101"/>
      <c r="C4327" s="101"/>
      <c r="D4327" s="101"/>
      <c r="E4327" s="101"/>
      <c r="F4327" s="101"/>
      <c r="G4327" s="101"/>
      <c r="H4327" s="128" t="s">
        <v>53</v>
      </c>
      <c r="I4327" s="103">
        <f>SUM(I4325:I4326)</f>
        <v>0</v>
      </c>
      <c r="J4327" s="28"/>
      <c r="K4327" s="148">
        <f>SUM(K4325:K4326)</f>
        <v>0</v>
      </c>
      <c r="L4327" s="149"/>
      <c r="M4327" s="150"/>
      <c r="N4327" s="151"/>
      <c r="O4327" s="148">
        <f>SUM(O4325:O4326)</f>
        <v>0</v>
      </c>
      <c r="P4327" s="7">
        <f t="shared" si="633"/>
        <v>4393</v>
      </c>
      <c r="Q4327" s="8"/>
    </row>
    <row r="4328" spans="1:17" s="9" customFormat="1" ht="16.5" thickTop="1" thickBot="1" x14ac:dyDescent="0.3">
      <c r="A4328" s="1"/>
      <c r="B4328" s="28"/>
      <c r="C4328" s="28"/>
      <c r="D4328" s="28"/>
      <c r="E4328" s="152"/>
      <c r="F4328" s="152"/>
      <c r="G4328" s="152"/>
      <c r="H4328" s="153"/>
      <c r="I4328" s="154"/>
      <c r="J4328" s="28"/>
      <c r="K4328" s="155"/>
      <c r="L4328" s="156"/>
      <c r="M4328" s="156"/>
      <c r="N4328" s="156"/>
      <c r="O4328" s="157"/>
      <c r="P4328" s="7">
        <f t="shared" si="633"/>
        <v>4394</v>
      </c>
      <c r="Q4328" s="8"/>
    </row>
    <row r="4329" spans="1:17" s="9" customFormat="1" ht="16.5" customHeight="1" thickTop="1" thickBot="1" x14ac:dyDescent="0.3">
      <c r="A4329" s="1"/>
      <c r="B4329" s="28"/>
      <c r="C4329" s="28"/>
      <c r="D4329" s="158"/>
      <c r="E4329" s="159" t="s">
        <v>54</v>
      </c>
      <c r="F4329" s="159"/>
      <c r="G4329" s="159"/>
      <c r="H4329" s="159"/>
      <c r="I4329" s="160">
        <f>I4277+I4293+I4322+I4327</f>
        <v>9.4414999999999999E-2</v>
      </c>
      <c r="J4329" s="28"/>
      <c r="K4329" s="161"/>
      <c r="L4329" s="162"/>
      <c r="M4329" s="162"/>
      <c r="N4329" s="162"/>
      <c r="O4329" s="163"/>
      <c r="P4329" s="7">
        <f t="shared" si="633"/>
        <v>4395</v>
      </c>
      <c r="Q4329" s="8"/>
    </row>
    <row r="4330" spans="1:17" s="9" customFormat="1" ht="16.5" thickTop="1" thickBot="1" x14ac:dyDescent="0.3">
      <c r="A4330" s="1"/>
      <c r="B4330" s="28"/>
      <c r="C4330" s="28"/>
      <c r="D4330" s="158"/>
      <c r="E4330" s="164" t="s">
        <v>55</v>
      </c>
      <c r="F4330" s="164"/>
      <c r="G4330" s="164"/>
      <c r="H4330" s="165">
        <v>0.2</v>
      </c>
      <c r="I4330" s="166">
        <f>I4329*H4330</f>
        <v>1.8883E-2</v>
      </c>
      <c r="J4330" s="28"/>
      <c r="K4330" s="167"/>
      <c r="L4330" s="168"/>
      <c r="M4330" s="168"/>
      <c r="N4330" s="168"/>
      <c r="O4330" s="169"/>
      <c r="P4330" s="7">
        <f t="shared" si="633"/>
        <v>4396</v>
      </c>
      <c r="Q4330" s="8"/>
    </row>
    <row r="4331" spans="1:17" s="9" customFormat="1" ht="16.5" thickTop="1" thickBot="1" x14ac:dyDescent="0.3">
      <c r="A4331" s="1"/>
      <c r="B4331" s="28"/>
      <c r="C4331" s="28"/>
      <c r="D4331" s="158"/>
      <c r="E4331" s="170" t="s">
        <v>56</v>
      </c>
      <c r="F4331" s="170"/>
      <c r="G4331" s="170"/>
      <c r="H4331" s="171">
        <v>0</v>
      </c>
      <c r="I4331" s="166">
        <v>0</v>
      </c>
      <c r="J4331" s="28"/>
      <c r="K4331" s="172">
        <f>+K4277+K4293+K4322+K4327</f>
        <v>1</v>
      </c>
      <c r="L4331" s="173"/>
      <c r="M4331" s="174"/>
      <c r="N4331" s="175"/>
      <c r="O4331" s="172">
        <f>+O4277+O4293+O4322+O4327</f>
        <v>0</v>
      </c>
      <c r="P4331" s="7">
        <f t="shared" si="633"/>
        <v>4397</v>
      </c>
      <c r="Q4331" s="8"/>
    </row>
    <row r="4332" spans="1:17" s="9" customFormat="1" ht="16.5" thickTop="1" thickBot="1" x14ac:dyDescent="0.3">
      <c r="A4332" s="1"/>
      <c r="B4332" s="28" t="s">
        <v>27</v>
      </c>
      <c r="C4332" s="28"/>
      <c r="D4332" s="158"/>
      <c r="E4332" s="170" t="s">
        <v>57</v>
      </c>
      <c r="F4332" s="170"/>
      <c r="G4332" s="170"/>
      <c r="H4332" s="170"/>
      <c r="I4332" s="166">
        <f>+I4329+I4330</f>
        <v>0.113298</v>
      </c>
      <c r="J4332" s="28"/>
      <c r="K4332" s="176" t="s">
        <v>58</v>
      </c>
      <c r="L4332" s="177"/>
      <c r="M4332" s="178"/>
      <c r="N4332" s="179"/>
      <c r="O4332" s="176" t="s">
        <v>59</v>
      </c>
      <c r="P4332" s="7">
        <f t="shared" si="633"/>
        <v>4398</v>
      </c>
      <c r="Q4332" s="8"/>
    </row>
    <row r="4333" spans="1:17" s="9" customFormat="1" ht="16.5" thickTop="1" thickBot="1" x14ac:dyDescent="0.3">
      <c r="A4333" s="1"/>
      <c r="B4333" s="28" t="s">
        <v>27</v>
      </c>
      <c r="C4333" s="28"/>
      <c r="D4333" s="158"/>
      <c r="E4333" s="180" t="s">
        <v>60</v>
      </c>
      <c r="F4333" s="181"/>
      <c r="G4333" s="181"/>
      <c r="H4333" s="182"/>
      <c r="I4333" s="183">
        <f>ROUND(I4332,2)</f>
        <v>0.11</v>
      </c>
      <c r="J4333" s="152"/>
      <c r="K4333" s="184"/>
      <c r="L4333" s="185"/>
      <c r="M4333" s="184"/>
      <c r="N4333" s="185"/>
      <c r="O4333" s="185"/>
      <c r="P4333" s="7">
        <f t="shared" si="633"/>
        <v>4399</v>
      </c>
      <c r="Q4333" s="8"/>
    </row>
    <row r="4334" spans="1:17" s="9" customFormat="1" ht="15.75" thickTop="1" x14ac:dyDescent="0.25">
      <c r="A4334" s="1"/>
      <c r="B4334" s="5"/>
      <c r="C4334" s="5"/>
      <c r="D4334" s="28"/>
      <c r="E4334" s="101"/>
      <c r="F4334" s="101"/>
      <c r="G4334" s="101"/>
      <c r="H4334" s="186"/>
      <c r="I4334" s="101"/>
      <c r="J4334" s="28"/>
      <c r="K4334" s="14"/>
      <c r="L4334" s="15"/>
      <c r="M4334" s="14"/>
      <c r="N4334" s="15"/>
      <c r="O4334" s="15"/>
      <c r="P4334" s="7">
        <f t="shared" si="633"/>
        <v>4400</v>
      </c>
      <c r="Q4334" s="8"/>
    </row>
    <row r="4335" spans="1:17" s="9" customFormat="1" x14ac:dyDescent="0.25">
      <c r="A4335" s="1"/>
      <c r="B4335" s="5"/>
      <c r="C4335" s="5"/>
      <c r="D4335" s="28"/>
      <c r="E4335" s="101"/>
      <c r="F4335" s="101"/>
      <c r="G4335" s="101"/>
      <c r="H4335" s="186"/>
      <c r="I4335" s="101"/>
      <c r="J4335" s="28"/>
      <c r="K4335" s="14"/>
      <c r="L4335" s="15"/>
      <c r="M4335" s="14"/>
      <c r="N4335" s="15"/>
      <c r="O4335" s="15"/>
      <c r="P4335" s="7">
        <f t="shared" si="633"/>
        <v>4401</v>
      </c>
      <c r="Q4335" s="8"/>
    </row>
    <row r="4336" spans="1:17" s="9" customFormat="1" ht="15.75" thickBot="1" x14ac:dyDescent="0.3">
      <c r="A4336" s="1"/>
      <c r="B4336" s="2"/>
      <c r="C4336" s="2"/>
      <c r="D4336" s="2"/>
      <c r="E4336" s="2"/>
      <c r="F4336" s="2"/>
      <c r="G4336" s="2"/>
      <c r="H4336" s="3"/>
      <c r="I4336" s="4"/>
      <c r="J4336" s="5"/>
      <c r="K4336" s="6"/>
      <c r="L4336" s="6"/>
      <c r="M4336" s="6"/>
      <c r="N4336" s="6"/>
      <c r="O4336" s="6"/>
      <c r="P4336" s="7"/>
      <c r="Q4336" s="8"/>
    </row>
    <row r="4337" spans="1:17" s="9" customFormat="1" ht="16.5" thickTop="1" thickBot="1" x14ac:dyDescent="0.3">
      <c r="A4337" s="1"/>
      <c r="B4337" s="10" t="s">
        <v>0</v>
      </c>
      <c r="C4337" s="11" t="str">
        <f>'[1]PRESUPUESTO REFERENCIAL'!$B$6</f>
        <v>CONSTRUCCIÓN DEL MALECÓN EN LA PARROQUIA URBANA SATÉLITE LA AURORA</v>
      </c>
      <c r="D4337" s="12"/>
      <c r="E4337" s="12"/>
      <c r="F4337" s="12"/>
      <c r="G4337" s="12"/>
      <c r="H4337" s="12"/>
      <c r="I4337" s="13"/>
      <c r="J4337" s="5"/>
      <c r="K4337" s="14"/>
      <c r="L4337" s="14"/>
      <c r="M4337" s="14"/>
      <c r="N4337" s="14"/>
      <c r="O4337" s="15"/>
      <c r="P4337" s="7"/>
      <c r="Q4337" s="8"/>
    </row>
    <row r="4338" spans="1:17" s="9" customFormat="1" ht="15.75" thickTop="1" x14ac:dyDescent="0.25">
      <c r="A4338" s="1"/>
      <c r="B4338" s="16" t="s">
        <v>1</v>
      </c>
      <c r="C4338" s="17"/>
      <c r="D4338" s="17"/>
      <c r="E4338" s="17"/>
      <c r="F4338" s="17"/>
      <c r="G4338" s="17"/>
      <c r="H4338" s="17"/>
      <c r="I4338" s="18"/>
      <c r="J4338" s="5"/>
      <c r="K4338" s="14"/>
      <c r="L4338" s="14"/>
      <c r="M4338" s="14"/>
      <c r="N4338" s="14"/>
      <c r="O4338" s="15"/>
      <c r="P4338" s="7"/>
      <c r="Q4338" s="8"/>
    </row>
    <row r="4339" spans="1:17" s="9" customFormat="1" x14ac:dyDescent="0.25">
      <c r="A4339" s="1"/>
      <c r="B4339" s="5"/>
      <c r="C4339" s="5"/>
      <c r="D4339" s="5"/>
      <c r="E4339" s="5"/>
      <c r="F4339" s="5"/>
      <c r="G4339" s="19"/>
      <c r="H4339" s="19"/>
      <c r="I4339" s="19"/>
      <c r="J4339" s="5"/>
      <c r="K4339" s="14"/>
      <c r="L4339" s="14"/>
      <c r="M4339" s="14"/>
      <c r="N4339" s="14"/>
      <c r="O4339" s="15"/>
      <c r="P4339" s="7"/>
      <c r="Q4339" s="8"/>
    </row>
    <row r="4340" spans="1:17" s="9" customFormat="1" x14ac:dyDescent="0.25">
      <c r="A4340" s="1"/>
      <c r="B4340" s="5"/>
      <c r="C4340" s="20" t="s">
        <v>2</v>
      </c>
      <c r="D4340" s="21" t="s">
        <v>3</v>
      </c>
      <c r="E4340" s="22"/>
      <c r="F4340" s="22"/>
      <c r="G4340" s="19"/>
      <c r="H4340" s="19"/>
      <c r="I4340" s="19"/>
      <c r="J4340" s="5"/>
      <c r="K4340" s="14"/>
      <c r="L4340" s="14"/>
      <c r="M4340" s="14"/>
      <c r="N4340" s="14"/>
      <c r="O4340" s="15"/>
      <c r="P4340" s="7"/>
      <c r="Q4340" s="8"/>
    </row>
    <row r="4341" spans="1:17" s="9" customFormat="1" x14ac:dyDescent="0.25">
      <c r="A4341" s="1"/>
      <c r="B4341" s="5"/>
      <c r="C4341" s="20" t="s">
        <v>4</v>
      </c>
      <c r="D4341" s="21" t="s">
        <v>5</v>
      </c>
      <c r="E4341" s="5"/>
      <c r="F4341" s="5"/>
      <c r="G4341" s="19"/>
      <c r="H4341" s="19"/>
      <c r="I4341" s="19"/>
      <c r="J4341" s="5"/>
      <c r="K4341" s="14"/>
      <c r="L4341" s="14"/>
      <c r="M4341" s="14"/>
      <c r="N4341" s="14"/>
      <c r="O4341" s="15"/>
      <c r="P4341" s="7"/>
      <c r="Q4341" s="8"/>
    </row>
    <row r="4342" spans="1:17" s="9" customFormat="1" x14ac:dyDescent="0.25">
      <c r="A4342" s="1"/>
      <c r="B4342" s="23"/>
      <c r="C4342" s="2"/>
      <c r="D4342" s="24"/>
      <c r="E4342" s="2"/>
      <c r="F4342" s="2"/>
      <c r="G4342" s="19"/>
      <c r="H4342" s="19"/>
      <c r="I4342" s="19"/>
      <c r="J4342" s="5"/>
      <c r="K4342" s="14"/>
      <c r="L4342" s="14"/>
      <c r="M4342" s="14"/>
      <c r="N4342" s="14"/>
      <c r="O4342" s="15"/>
      <c r="P4342" s="7"/>
      <c r="Q4342" s="8"/>
    </row>
    <row r="4343" spans="1:17" s="9" customFormat="1" ht="15.75" thickBot="1" x14ac:dyDescent="0.3">
      <c r="A4343" s="1"/>
      <c r="B4343" s="25" t="s">
        <v>6</v>
      </c>
      <c r="C4343" s="26"/>
      <c r="D4343" s="26"/>
      <c r="E4343" s="26"/>
      <c r="F4343" s="26"/>
      <c r="G4343" s="26"/>
      <c r="H4343" s="26"/>
      <c r="I4343" s="27"/>
      <c r="J4343" s="28"/>
      <c r="K4343" s="29"/>
      <c r="L4343" s="30"/>
      <c r="M4343" s="30"/>
      <c r="N4343" s="30"/>
      <c r="O4343" s="31"/>
      <c r="P4343" s="7"/>
      <c r="Q4343" s="8"/>
    </row>
    <row r="4344" spans="1:17" s="9" customFormat="1" ht="15.75" customHeight="1" thickTop="1" x14ac:dyDescent="0.25">
      <c r="A4344" s="1"/>
      <c r="B4344" s="32"/>
      <c r="C4344" s="33"/>
      <c r="D4344" s="34"/>
      <c r="E4344" s="34"/>
      <c r="F4344" s="34"/>
      <c r="G4344" s="34"/>
      <c r="H4344" s="35"/>
      <c r="I4344" s="36" t="s">
        <v>7</v>
      </c>
      <c r="J4344" s="37"/>
      <c r="K4344" s="38" t="s">
        <v>8</v>
      </c>
      <c r="L4344" s="39"/>
      <c r="M4344" s="39"/>
      <c r="N4344" s="39"/>
      <c r="O4344" s="40"/>
      <c r="P4344" s="7"/>
      <c r="Q4344" s="8"/>
    </row>
    <row r="4345" spans="1:17" s="9" customFormat="1" x14ac:dyDescent="0.25">
      <c r="A4345" s="1"/>
      <c r="B4345" s="41" t="s">
        <v>9</v>
      </c>
      <c r="C4345" s="42">
        <f>+'[1]PRESUPUESTO REFERENCIAL'!B1176</f>
        <v>1052</v>
      </c>
      <c r="D4345" s="43"/>
      <c r="E4345" s="41" t="s">
        <v>10</v>
      </c>
      <c r="F4345" s="44" t="str">
        <f>+'[1]PRESUPUESTO REFERENCIAL'!D1176</f>
        <v>u</v>
      </c>
      <c r="G4345" s="45"/>
      <c r="H4345" s="46" t="s">
        <v>11</v>
      </c>
      <c r="I4345" s="47">
        <v>1</v>
      </c>
      <c r="J4345" s="37"/>
      <c r="K4345" s="48"/>
      <c r="L4345" s="49"/>
      <c r="M4345" s="49"/>
      <c r="N4345" s="49"/>
      <c r="O4345" s="50"/>
      <c r="P4345" s="7"/>
      <c r="Q4345" s="8"/>
    </row>
    <row r="4346" spans="1:17" s="9" customFormat="1" ht="15.75" thickBot="1" x14ac:dyDescent="0.3">
      <c r="A4346" s="1"/>
      <c r="B4346" s="51" t="s">
        <v>12</v>
      </c>
      <c r="C4346" s="52" t="str">
        <f>+'[1]PRESUPUESTO REFERENCIAL'!C1176</f>
        <v>MONITOREO DE MATERIAL PARTICULADO (PM10 Y PM2.5)</v>
      </c>
      <c r="D4346" s="53"/>
      <c r="E4346" s="53"/>
      <c r="F4346" s="53"/>
      <c r="G4346" s="53"/>
      <c r="H4346" s="53"/>
      <c r="I4346" s="54"/>
      <c r="J4346" s="28"/>
      <c r="K4346" s="55"/>
      <c r="L4346" s="56"/>
      <c r="M4346" s="56"/>
      <c r="N4346" s="56"/>
      <c r="O4346" s="57"/>
      <c r="P4346" s="7"/>
      <c r="Q4346" s="8"/>
    </row>
    <row r="4347" spans="1:17" s="9" customFormat="1" ht="16.5" customHeight="1" thickTop="1" thickBot="1" x14ac:dyDescent="0.3">
      <c r="A4347" s="1"/>
      <c r="B4347" s="58" t="s">
        <v>13</v>
      </c>
      <c r="C4347" s="59"/>
      <c r="D4347" s="59"/>
      <c r="E4347" s="59"/>
      <c r="F4347" s="59"/>
      <c r="G4347" s="59"/>
      <c r="H4347" s="59"/>
      <c r="I4347" s="59"/>
      <c r="J4347" s="60"/>
      <c r="K4347" s="61" t="s">
        <v>14</v>
      </c>
      <c r="L4347" s="61" t="s">
        <v>15</v>
      </c>
      <c r="M4347" s="61" t="s">
        <v>16</v>
      </c>
      <c r="N4347" s="61" t="s">
        <v>17</v>
      </c>
      <c r="O4347" s="61" t="s">
        <v>18</v>
      </c>
      <c r="P4347" s="7"/>
      <c r="Q4347" s="8"/>
    </row>
    <row r="4348" spans="1:17" s="9" customFormat="1" ht="22.5" thickTop="1" thickBot="1" x14ac:dyDescent="0.3">
      <c r="A4348" s="1"/>
      <c r="B4348" s="62" t="s">
        <v>19</v>
      </c>
      <c r="C4348" s="62"/>
      <c r="D4348" s="62"/>
      <c r="E4348" s="63" t="s">
        <v>20</v>
      </c>
      <c r="F4348" s="63" t="s">
        <v>21</v>
      </c>
      <c r="G4348" s="63" t="s">
        <v>22</v>
      </c>
      <c r="H4348" s="63" t="s">
        <v>23</v>
      </c>
      <c r="I4348" s="63" t="s">
        <v>24</v>
      </c>
      <c r="J4348" s="64"/>
      <c r="K4348" s="61"/>
      <c r="L4348" s="61"/>
      <c r="M4348" s="61"/>
      <c r="N4348" s="61"/>
      <c r="O4348" s="61"/>
      <c r="P4348" s="7">
        <f t="shared" ref="P4348" si="635">ROW(A4349)+65</f>
        <v>4414</v>
      </c>
      <c r="Q4348" s="8"/>
    </row>
    <row r="4349" spans="1:17" s="9" customFormat="1" ht="16.5" customHeight="1" thickTop="1" thickBot="1" x14ac:dyDescent="0.3">
      <c r="A4349" s="1" t="s">
        <v>25</v>
      </c>
      <c r="B4349" s="65" t="str">
        <f>INDEX([1]EQUIPOS!$A$3:$I$326,MATCH('APUS2 (1001 - 1053)'!A4349,[1]EQUIPOS!$A$3:$A$326,0),2)</f>
        <v>HERRAMIENTA MENOR (5% MO)</v>
      </c>
      <c r="C4349" s="66"/>
      <c r="D4349" s="67"/>
      <c r="E4349" s="68" t="s">
        <v>26</v>
      </c>
      <c r="F4349" s="68">
        <v>0.05</v>
      </c>
      <c r="G4349" s="68" t="s">
        <v>27</v>
      </c>
      <c r="H4349" s="68" t="s">
        <v>26</v>
      </c>
      <c r="I4349" s="69">
        <f>I4378*5%</f>
        <v>0.42300000000000004</v>
      </c>
      <c r="J4349" s="64"/>
      <c r="K4349" s="70">
        <f>((I4349*100%)/$I$4414)</f>
        <v>2.5196118725541003E-3</v>
      </c>
      <c r="L4349" s="71">
        <f>INDEX([1]EQUIPOS!$A$3:$I$326,MATCH('APUS2 (1001 - 1053)'!A4349,[1]EQUIPOS!$A$3:$A$326,0),6)</f>
        <v>4292100117</v>
      </c>
      <c r="M4349" s="72" t="str">
        <f>INDEX([1]EQUIPOS!$A$3:$I$326,MATCH('APUS2 (1001 - 1053)'!A4349,[1]EQUIPOS!$A$3:$A$326,0),7)</f>
        <v>NP</v>
      </c>
      <c r="N4349" s="73">
        <f>INDEX([1]EQUIPOS!$A$3:$I$326,MATCH('APUS2 (1001 - 1053)'!A4349,[1]EQUIPOS!$A$3:$A$326,0),8)</f>
        <v>0</v>
      </c>
      <c r="O4349" s="74">
        <f>INDEX([1]EQUIPOS!$A$3:$I$326,MATCH('APUS2 (1001 - 1053)'!A4349,[1]EQUIPOS!$A$3:$A$326,0),9)</f>
        <v>0</v>
      </c>
      <c r="P4349" s="7">
        <f t="shared" ref="P4349:P4350" si="636">+P4348+1</f>
        <v>4415</v>
      </c>
      <c r="Q4349" s="8">
        <f t="shared" ref="Q4349" si="637">IF($A4349=0," ",$P4348)</f>
        <v>4414</v>
      </c>
    </row>
    <row r="4350" spans="1:17" s="9" customFormat="1" ht="16.5" customHeight="1" thickTop="1" thickBot="1" x14ac:dyDescent="0.3">
      <c r="A4350" s="1" t="s">
        <v>170</v>
      </c>
      <c r="B4350" s="75" t="str">
        <f>INDEX([1]EQUIPOS!$A$3:$I$326,MATCH('APUS2 (1001 - 1053)'!A4350,[1]EQUIPOS!$A$3:$A$326,0),2)</f>
        <v>MEDIDOR DE PARTICULAS</v>
      </c>
      <c r="C4350" s="76"/>
      <c r="D4350" s="77"/>
      <c r="E4350" s="78">
        <v>1</v>
      </c>
      <c r="F4350" s="79">
        <f>INDEX([1]EQUIPOS!$A$3:$I$326,MATCH('APUS2 (1001 - 1053)'!A4350,[1]EQUIPOS!$A$3:$A$326,0),5)</f>
        <v>150</v>
      </c>
      <c r="G4350" s="79">
        <f>+E4350*F4350</f>
        <v>150</v>
      </c>
      <c r="H4350" s="80">
        <f>I4345</f>
        <v>1</v>
      </c>
      <c r="I4350" s="81">
        <f>G4350*H4350</f>
        <v>150</v>
      </c>
      <c r="J4350" s="64"/>
      <c r="K4350" s="70">
        <f>((I4350*100%)/$I$4414)</f>
        <v>0.8934793874305319</v>
      </c>
      <c r="L4350" s="82" t="str">
        <f>INDEX([1]EQUIPOS!$A$3:$I$326,MATCH('APUS2 (1001 - 1053)'!A4350,[1]EQUIPOS!$A$3:$A$326,0),6)</f>
        <v>449170922</v>
      </c>
      <c r="M4350" s="83" t="str">
        <f>INDEX([1]EQUIPOS!$A$3:$I$326,MATCH('APUS2 (1001 - 1053)'!A4350,[1]EQUIPOS!$A$3:$A$326,0),7)</f>
        <v>NP</v>
      </c>
      <c r="N4350" s="84">
        <f>INDEX([1]EQUIPOS!$A$3:$I$326,MATCH('APUS2 (1001 - 1053)'!A4350,[1]EQUIPOS!$A$3:$A$326,0),8)</f>
        <v>0</v>
      </c>
      <c r="O4350" s="85">
        <f>INDEX([1]EQUIPOS!$A$3:$I$326,MATCH('APUS2 (1001 - 1053)'!A4350,[1]EQUIPOS!$A$3:$A$326,0),9)</f>
        <v>0</v>
      </c>
      <c r="P4350" s="7">
        <f t="shared" si="636"/>
        <v>4416</v>
      </c>
      <c r="Q4350" s="8">
        <f t="shared" ref="Q4350" si="638">+$Q4349</f>
        <v>4414</v>
      </c>
    </row>
    <row r="4351" spans="1:17" s="9" customFormat="1" ht="16.5" thickTop="1" thickBot="1" x14ac:dyDescent="0.3">
      <c r="A4351" s="1"/>
      <c r="B4351" s="75"/>
      <c r="C4351" s="76"/>
      <c r="D4351" s="77"/>
      <c r="E4351" s="78"/>
      <c r="F4351" s="79"/>
      <c r="G4351" s="79"/>
      <c r="H4351" s="80"/>
      <c r="I4351" s="81"/>
      <c r="J4351" s="64"/>
      <c r="K4351" s="70"/>
      <c r="L4351" s="82"/>
      <c r="M4351" s="83"/>
      <c r="N4351" s="84"/>
      <c r="O4351" s="85"/>
      <c r="P4351" s="7">
        <f t="shared" si="633"/>
        <v>4417</v>
      </c>
      <c r="Q4351" s="8"/>
    </row>
    <row r="4352" spans="1:17" s="9" customFormat="1" ht="16.5" thickTop="1" thickBot="1" x14ac:dyDescent="0.3">
      <c r="A4352" s="1"/>
      <c r="B4352" s="75"/>
      <c r="C4352" s="76"/>
      <c r="D4352" s="77"/>
      <c r="E4352" s="78"/>
      <c r="F4352" s="79"/>
      <c r="G4352" s="79"/>
      <c r="H4352" s="80"/>
      <c r="I4352" s="81"/>
      <c r="J4352" s="64"/>
      <c r="K4352" s="70"/>
      <c r="L4352" s="82"/>
      <c r="M4352" s="83"/>
      <c r="N4352" s="84"/>
      <c r="O4352" s="85"/>
      <c r="P4352" s="7">
        <f t="shared" si="633"/>
        <v>4418</v>
      </c>
      <c r="Q4352" s="8"/>
    </row>
    <row r="4353" spans="1:17" s="9" customFormat="1" ht="16.5" thickTop="1" thickBot="1" x14ac:dyDescent="0.3">
      <c r="A4353" s="1"/>
      <c r="B4353" s="75"/>
      <c r="C4353" s="76"/>
      <c r="D4353" s="77"/>
      <c r="E4353" s="78"/>
      <c r="F4353" s="79"/>
      <c r="G4353" s="79"/>
      <c r="H4353" s="80"/>
      <c r="I4353" s="81"/>
      <c r="J4353" s="64"/>
      <c r="K4353" s="70"/>
      <c r="L4353" s="82"/>
      <c r="M4353" s="83"/>
      <c r="N4353" s="84"/>
      <c r="O4353" s="85"/>
      <c r="P4353" s="7">
        <f t="shared" si="633"/>
        <v>4419</v>
      </c>
      <c r="Q4353" s="8"/>
    </row>
    <row r="4354" spans="1:17" s="9" customFormat="1" ht="16.5" thickTop="1" thickBot="1" x14ac:dyDescent="0.3">
      <c r="A4354" s="1"/>
      <c r="B4354" s="75"/>
      <c r="C4354" s="76"/>
      <c r="D4354" s="77"/>
      <c r="E4354" s="78"/>
      <c r="F4354" s="79"/>
      <c r="G4354" s="86"/>
      <c r="H4354" s="80"/>
      <c r="I4354" s="81"/>
      <c r="J4354" s="64"/>
      <c r="K4354" s="87"/>
      <c r="L4354" s="82"/>
      <c r="M4354" s="83"/>
      <c r="N4354" s="84"/>
      <c r="O4354" s="85"/>
      <c r="P4354" s="7">
        <f t="shared" si="633"/>
        <v>4420</v>
      </c>
      <c r="Q4354" s="8"/>
    </row>
    <row r="4355" spans="1:17" s="9" customFormat="1" ht="16.5" thickTop="1" thickBot="1" x14ac:dyDescent="0.3">
      <c r="A4355" s="1"/>
      <c r="B4355" s="75"/>
      <c r="C4355" s="76"/>
      <c r="D4355" s="77"/>
      <c r="E4355" s="78"/>
      <c r="F4355" s="79"/>
      <c r="G4355" s="86"/>
      <c r="H4355" s="80"/>
      <c r="I4355" s="81"/>
      <c r="J4355" s="64"/>
      <c r="K4355" s="87"/>
      <c r="L4355" s="82"/>
      <c r="M4355" s="83"/>
      <c r="N4355" s="84"/>
      <c r="O4355" s="85"/>
      <c r="P4355" s="7">
        <f t="shared" si="633"/>
        <v>4421</v>
      </c>
      <c r="Q4355" s="8"/>
    </row>
    <row r="4356" spans="1:17" s="9" customFormat="1" ht="16.5" thickTop="1" thickBot="1" x14ac:dyDescent="0.3">
      <c r="A4356" s="1"/>
      <c r="B4356" s="75"/>
      <c r="C4356" s="76"/>
      <c r="D4356" s="77"/>
      <c r="E4356" s="78"/>
      <c r="F4356" s="79"/>
      <c r="G4356" s="86"/>
      <c r="H4356" s="80"/>
      <c r="I4356" s="81"/>
      <c r="J4356" s="64"/>
      <c r="K4356" s="87"/>
      <c r="L4356" s="82"/>
      <c r="M4356" s="83"/>
      <c r="N4356" s="84"/>
      <c r="O4356" s="85"/>
      <c r="P4356" s="7">
        <f t="shared" si="633"/>
        <v>4422</v>
      </c>
      <c r="Q4356" s="8"/>
    </row>
    <row r="4357" spans="1:17" s="9" customFormat="1" ht="16.5" thickTop="1" thickBot="1" x14ac:dyDescent="0.3">
      <c r="A4357" s="1"/>
      <c r="B4357" s="75"/>
      <c r="C4357" s="76"/>
      <c r="D4357" s="77"/>
      <c r="E4357" s="78"/>
      <c r="F4357" s="79"/>
      <c r="G4357" s="86"/>
      <c r="H4357" s="80"/>
      <c r="I4357" s="81"/>
      <c r="J4357" s="64"/>
      <c r="K4357" s="87"/>
      <c r="L4357" s="82"/>
      <c r="M4357" s="83"/>
      <c r="N4357" s="84"/>
      <c r="O4357" s="85"/>
      <c r="P4357" s="7">
        <f t="shared" si="633"/>
        <v>4423</v>
      </c>
      <c r="Q4357" s="8"/>
    </row>
    <row r="4358" spans="1:17" s="9" customFormat="1" ht="16.5" thickTop="1" thickBot="1" x14ac:dyDescent="0.3">
      <c r="A4358" s="1"/>
      <c r="B4358" s="75"/>
      <c r="C4358" s="76"/>
      <c r="D4358" s="77"/>
      <c r="E4358" s="78"/>
      <c r="F4358" s="79"/>
      <c r="G4358" s="86"/>
      <c r="H4358" s="80"/>
      <c r="I4358" s="81"/>
      <c r="J4358" s="64"/>
      <c r="K4358" s="87"/>
      <c r="L4358" s="82"/>
      <c r="M4358" s="83"/>
      <c r="N4358" s="84"/>
      <c r="O4358" s="85"/>
      <c r="P4358" s="7">
        <f t="shared" si="633"/>
        <v>4424</v>
      </c>
      <c r="Q4358" s="8"/>
    </row>
    <row r="4359" spans="1:17" s="9" customFormat="1" ht="16.5" thickTop="1" thickBot="1" x14ac:dyDescent="0.3">
      <c r="A4359" s="1"/>
      <c r="B4359" s="75"/>
      <c r="C4359" s="76"/>
      <c r="D4359" s="77"/>
      <c r="E4359" s="78"/>
      <c r="F4359" s="79"/>
      <c r="G4359" s="86"/>
      <c r="H4359" s="80"/>
      <c r="I4359" s="81"/>
      <c r="J4359" s="64"/>
      <c r="K4359" s="87"/>
      <c r="L4359" s="82"/>
      <c r="M4359" s="83"/>
      <c r="N4359" s="84"/>
      <c r="O4359" s="85"/>
      <c r="P4359" s="7">
        <f t="shared" si="633"/>
        <v>4425</v>
      </c>
      <c r="Q4359" s="8"/>
    </row>
    <row r="4360" spans="1:17" s="9" customFormat="1" ht="16.5" thickTop="1" thickBot="1" x14ac:dyDescent="0.3">
      <c r="A4360" s="1"/>
      <c r="B4360" s="75"/>
      <c r="C4360" s="76"/>
      <c r="D4360" s="77"/>
      <c r="E4360" s="78"/>
      <c r="F4360" s="79"/>
      <c r="G4360" s="86"/>
      <c r="H4360" s="80"/>
      <c r="I4360" s="81"/>
      <c r="J4360" s="64"/>
      <c r="K4360" s="87"/>
      <c r="L4360" s="82"/>
      <c r="M4360" s="83"/>
      <c r="N4360" s="84"/>
      <c r="O4360" s="85"/>
      <c r="P4360" s="7">
        <f t="shared" si="633"/>
        <v>4426</v>
      </c>
      <c r="Q4360" s="8"/>
    </row>
    <row r="4361" spans="1:17" s="9" customFormat="1" ht="16.5" thickTop="1" thickBot="1" x14ac:dyDescent="0.3">
      <c r="A4361" s="1"/>
      <c r="B4361" s="88"/>
      <c r="C4361" s="89"/>
      <c r="D4361" s="90"/>
      <c r="E4361" s="91"/>
      <c r="F4361" s="92"/>
      <c r="G4361" s="93"/>
      <c r="H4361" s="94"/>
      <c r="I4361" s="95"/>
      <c r="J4361" s="64"/>
      <c r="K4361" s="96"/>
      <c r="L4361" s="97"/>
      <c r="M4361" s="98"/>
      <c r="N4361" s="99"/>
      <c r="O4361" s="100"/>
      <c r="P4361" s="7">
        <f t="shared" si="633"/>
        <v>4427</v>
      </c>
      <c r="Q4361" s="8"/>
    </row>
    <row r="4362" spans="1:17" s="9" customFormat="1" ht="16.5" thickTop="1" thickBot="1" x14ac:dyDescent="0.3">
      <c r="A4362" s="1"/>
      <c r="B4362" s="101"/>
      <c r="C4362" s="101"/>
      <c r="D4362" s="101"/>
      <c r="E4362" s="101"/>
      <c r="F4362" s="101"/>
      <c r="G4362" s="101"/>
      <c r="H4362" s="102" t="s">
        <v>29</v>
      </c>
      <c r="I4362" s="103">
        <f>SUM(I4349:I4361)</f>
        <v>150.423</v>
      </c>
      <c r="J4362" s="104"/>
      <c r="K4362" s="105">
        <f>SUM(K4349:K4361)</f>
        <v>0.89599899930308602</v>
      </c>
      <c r="L4362" s="106"/>
      <c r="M4362" s="107"/>
      <c r="N4362" s="108"/>
      <c r="O4362" s="105">
        <f>SUM(O4349:O4361)</f>
        <v>0</v>
      </c>
      <c r="P4362" s="7">
        <f t="shared" si="633"/>
        <v>4428</v>
      </c>
      <c r="Q4362" s="8"/>
    </row>
    <row r="4363" spans="1:17" s="9" customFormat="1" ht="16.5" customHeight="1" thickTop="1" thickBot="1" x14ac:dyDescent="0.3">
      <c r="A4363" s="1"/>
      <c r="B4363" s="58" t="s">
        <v>30</v>
      </c>
      <c r="C4363" s="109"/>
      <c r="D4363" s="109"/>
      <c r="E4363" s="109"/>
      <c r="F4363" s="109"/>
      <c r="G4363" s="109"/>
      <c r="H4363" s="110"/>
      <c r="I4363" s="111"/>
      <c r="J4363" s="60"/>
      <c r="K4363" s="61" t="s">
        <v>14</v>
      </c>
      <c r="L4363" s="61" t="s">
        <v>15</v>
      </c>
      <c r="M4363" s="61" t="s">
        <v>16</v>
      </c>
      <c r="N4363" s="61" t="s">
        <v>17</v>
      </c>
      <c r="O4363" s="61" t="s">
        <v>18</v>
      </c>
      <c r="P4363" s="7">
        <f t="shared" si="633"/>
        <v>4429</v>
      </c>
      <c r="Q4363" s="8"/>
    </row>
    <row r="4364" spans="1:17" s="9" customFormat="1" ht="22.5" customHeight="1" thickTop="1" thickBot="1" x14ac:dyDescent="0.3">
      <c r="A4364" s="1"/>
      <c r="B4364" s="112" t="s">
        <v>31</v>
      </c>
      <c r="C4364" s="113"/>
      <c r="D4364" s="114"/>
      <c r="E4364" s="115" t="s">
        <v>20</v>
      </c>
      <c r="F4364" s="115" t="s">
        <v>32</v>
      </c>
      <c r="G4364" s="63" t="s">
        <v>33</v>
      </c>
      <c r="H4364" s="116" t="s">
        <v>23</v>
      </c>
      <c r="I4364" s="116" t="s">
        <v>34</v>
      </c>
      <c r="J4364" s="28"/>
      <c r="K4364" s="61"/>
      <c r="L4364" s="61"/>
      <c r="M4364" s="61"/>
      <c r="N4364" s="61"/>
      <c r="O4364" s="61"/>
      <c r="P4364" s="7">
        <f t="shared" si="633"/>
        <v>4430</v>
      </c>
      <c r="Q4364" s="8"/>
    </row>
    <row r="4365" spans="1:17" s="9" customFormat="1" ht="16.5" customHeight="1" thickTop="1" thickBot="1" x14ac:dyDescent="0.3">
      <c r="A4365" s="1" t="s">
        <v>38</v>
      </c>
      <c r="B4365" s="65" t="str">
        <f>INDEX([1]SUELDOS!$B$3:$O$294,MATCH('APUS2 (1001 - 1053)'!A4365,[1]SUELDOS!$B$3:$B$294,0),2)</f>
        <v>PEON</v>
      </c>
      <c r="C4365" s="66"/>
      <c r="D4365" s="67"/>
      <c r="E4365" s="68">
        <v>2</v>
      </c>
      <c r="F4365" s="68">
        <f>INDEX([1]SUELDOS!$B$3:$O$294,MATCH('APUS2 (1001 - 1053)'!A4365,[1]SUELDOS!$B$3:$B$294,0),10)</f>
        <v>4.2300000000000004</v>
      </c>
      <c r="G4365" s="79">
        <f t="shared" ref="G4365" si="639">+E4365*F4365</f>
        <v>8.4600000000000009</v>
      </c>
      <c r="H4365" s="69">
        <f>I4345</f>
        <v>1</v>
      </c>
      <c r="I4365" s="81">
        <f>G4365*H4365</f>
        <v>8.4600000000000009</v>
      </c>
      <c r="J4365" s="64"/>
      <c r="K4365" s="70">
        <f>((I4365*100%)/$I$4414)</f>
        <v>5.0392237451082005E-2</v>
      </c>
      <c r="L4365" s="117">
        <f>INDEX([1]SUELDOS!$B$3:$O$294,MATCH('APUS2 (1001 - 1053)'!A4365,[1]SUELDOS!$B$3:$B$294,0),11)</f>
        <v>851230012</v>
      </c>
      <c r="M4365" s="118" t="str">
        <f>INDEX([1]SUELDOS!$B$3:$O$294,MATCH('APUS2 (1001 - 1053)'!A4365,[1]SUELDOS!$B$3:$B$294,0),12)</f>
        <v>NP</v>
      </c>
      <c r="N4365" s="119">
        <f>INDEX([1]SUELDOS!$B$3:$O$294,MATCH('APUS2 (1001 - 1053)'!A4365,[1]SUELDOS!$B$3:$B$294,0),13)</f>
        <v>0</v>
      </c>
      <c r="O4365" s="120">
        <f>INDEX([1]SUELDOS!$B$3:$O$294,MATCH('APUS2 (1001 - 1053)'!A4365,[1]SUELDOS!$B$3:$B$294,0),14)</f>
        <v>0</v>
      </c>
      <c r="P4365" s="7">
        <f t="shared" si="633"/>
        <v>4431</v>
      </c>
      <c r="Q4365" s="8">
        <f t="shared" ref="Q4365" si="640">+Q4349</f>
        <v>4414</v>
      </c>
    </row>
    <row r="4366" spans="1:17" s="9" customFormat="1" ht="16.5" customHeight="1" thickTop="1" thickBot="1" x14ac:dyDescent="0.3">
      <c r="A4366" s="1"/>
      <c r="B4366" s="75"/>
      <c r="C4366" s="76"/>
      <c r="D4366" s="77"/>
      <c r="E4366" s="79"/>
      <c r="F4366" s="79"/>
      <c r="G4366" s="79"/>
      <c r="H4366" s="80"/>
      <c r="I4366" s="81"/>
      <c r="J4366" s="64"/>
      <c r="K4366" s="70"/>
      <c r="L4366" s="82"/>
      <c r="M4366" s="82"/>
      <c r="N4366" s="121"/>
      <c r="O4366" s="85"/>
      <c r="P4366" s="7">
        <f t="shared" si="633"/>
        <v>4432</v>
      </c>
      <c r="Q4366" s="8"/>
    </row>
    <row r="4367" spans="1:17" s="9" customFormat="1" ht="16.5" thickTop="1" thickBot="1" x14ac:dyDescent="0.3">
      <c r="A4367" s="1"/>
      <c r="B4367" s="75"/>
      <c r="C4367" s="76"/>
      <c r="D4367" s="77"/>
      <c r="E4367" s="79"/>
      <c r="F4367" s="79"/>
      <c r="G4367" s="79"/>
      <c r="H4367" s="80"/>
      <c r="I4367" s="81"/>
      <c r="J4367" s="64"/>
      <c r="K4367" s="70"/>
      <c r="L4367" s="82"/>
      <c r="M4367" s="82"/>
      <c r="N4367" s="121"/>
      <c r="O4367" s="85"/>
      <c r="P4367" s="7">
        <f t="shared" si="633"/>
        <v>4433</v>
      </c>
      <c r="Q4367" s="8"/>
    </row>
    <row r="4368" spans="1:17" s="9" customFormat="1" ht="16.5" thickTop="1" thickBot="1" x14ac:dyDescent="0.3">
      <c r="A4368" s="1"/>
      <c r="B4368" s="75"/>
      <c r="C4368" s="76"/>
      <c r="D4368" s="77"/>
      <c r="E4368" s="79"/>
      <c r="F4368" s="79"/>
      <c r="G4368" s="79"/>
      <c r="H4368" s="80"/>
      <c r="I4368" s="81"/>
      <c r="J4368" s="64"/>
      <c r="K4368" s="70"/>
      <c r="L4368" s="82"/>
      <c r="M4368" s="82"/>
      <c r="N4368" s="121"/>
      <c r="O4368" s="85"/>
      <c r="P4368" s="7">
        <f t="shared" si="633"/>
        <v>4434</v>
      </c>
      <c r="Q4368" s="8"/>
    </row>
    <row r="4369" spans="1:17" s="9" customFormat="1" ht="16.5" thickTop="1" thickBot="1" x14ac:dyDescent="0.3">
      <c r="A4369" s="1"/>
      <c r="B4369" s="75"/>
      <c r="C4369" s="76"/>
      <c r="D4369" s="77"/>
      <c r="E4369" s="79"/>
      <c r="F4369" s="79"/>
      <c r="G4369" s="79"/>
      <c r="H4369" s="80"/>
      <c r="I4369" s="81"/>
      <c r="J4369" s="64"/>
      <c r="K4369" s="70"/>
      <c r="L4369" s="82"/>
      <c r="M4369" s="82"/>
      <c r="N4369" s="121"/>
      <c r="O4369" s="85"/>
      <c r="P4369" s="7">
        <f t="shared" si="633"/>
        <v>4435</v>
      </c>
      <c r="Q4369" s="8"/>
    </row>
    <row r="4370" spans="1:17" s="9" customFormat="1" ht="16.5" thickTop="1" thickBot="1" x14ac:dyDescent="0.3">
      <c r="A4370" s="1"/>
      <c r="B4370" s="75"/>
      <c r="C4370" s="76"/>
      <c r="D4370" s="77"/>
      <c r="E4370" s="79"/>
      <c r="F4370" s="79"/>
      <c r="G4370" s="79"/>
      <c r="H4370" s="80"/>
      <c r="I4370" s="81"/>
      <c r="J4370" s="64"/>
      <c r="K4370" s="70"/>
      <c r="L4370" s="82"/>
      <c r="M4370" s="82"/>
      <c r="N4370" s="121"/>
      <c r="O4370" s="85"/>
      <c r="P4370" s="7">
        <f t="shared" si="633"/>
        <v>4436</v>
      </c>
      <c r="Q4370" s="8"/>
    </row>
    <row r="4371" spans="1:17" s="9" customFormat="1" ht="16.5" thickTop="1" thickBot="1" x14ac:dyDescent="0.3">
      <c r="A4371" s="1"/>
      <c r="B4371" s="75"/>
      <c r="C4371" s="76"/>
      <c r="D4371" s="77"/>
      <c r="E4371" s="78"/>
      <c r="F4371" s="79"/>
      <c r="G4371" s="79"/>
      <c r="H4371" s="80"/>
      <c r="I4371" s="81"/>
      <c r="J4371" s="64"/>
      <c r="K4371" s="70"/>
      <c r="L4371" s="82"/>
      <c r="M4371" s="82"/>
      <c r="N4371" s="121"/>
      <c r="O4371" s="85"/>
      <c r="P4371" s="7">
        <f t="shared" ref="P4371:P4420" si="641">+P4370+1</f>
        <v>4437</v>
      </c>
      <c r="Q4371" s="8"/>
    </row>
    <row r="4372" spans="1:17" s="9" customFormat="1" ht="16.5" thickTop="1" thickBot="1" x14ac:dyDescent="0.3">
      <c r="A4372" s="1"/>
      <c r="B4372" s="75"/>
      <c r="C4372" s="76"/>
      <c r="D4372" s="77"/>
      <c r="E4372" s="78"/>
      <c r="F4372" s="79"/>
      <c r="G4372" s="79"/>
      <c r="H4372" s="80"/>
      <c r="I4372" s="81"/>
      <c r="J4372" s="64"/>
      <c r="K4372" s="87"/>
      <c r="L4372" s="82"/>
      <c r="M4372" s="82"/>
      <c r="N4372" s="121"/>
      <c r="O4372" s="85"/>
      <c r="P4372" s="7">
        <f t="shared" si="641"/>
        <v>4438</v>
      </c>
      <c r="Q4372" s="8"/>
    </row>
    <row r="4373" spans="1:17" s="9" customFormat="1" ht="16.5" thickTop="1" thickBot="1" x14ac:dyDescent="0.3">
      <c r="A4373" s="1"/>
      <c r="B4373" s="75"/>
      <c r="C4373" s="76"/>
      <c r="D4373" s="77"/>
      <c r="E4373" s="78"/>
      <c r="F4373" s="79"/>
      <c r="G4373" s="79"/>
      <c r="H4373" s="80"/>
      <c r="I4373" s="81"/>
      <c r="J4373" s="64"/>
      <c r="K4373" s="87"/>
      <c r="L4373" s="82"/>
      <c r="M4373" s="82"/>
      <c r="N4373" s="121"/>
      <c r="O4373" s="85"/>
      <c r="P4373" s="7">
        <f t="shared" si="641"/>
        <v>4439</v>
      </c>
      <c r="Q4373" s="8"/>
    </row>
    <row r="4374" spans="1:17" s="9" customFormat="1" ht="16.5" thickTop="1" thickBot="1" x14ac:dyDescent="0.3">
      <c r="A4374" s="1"/>
      <c r="B4374" s="75"/>
      <c r="C4374" s="76"/>
      <c r="D4374" s="77"/>
      <c r="E4374" s="78"/>
      <c r="F4374" s="79"/>
      <c r="G4374" s="79"/>
      <c r="H4374" s="80"/>
      <c r="I4374" s="81"/>
      <c r="J4374" s="64"/>
      <c r="K4374" s="87"/>
      <c r="L4374" s="82"/>
      <c r="M4374" s="82"/>
      <c r="N4374" s="121"/>
      <c r="O4374" s="85"/>
      <c r="P4374" s="7">
        <f t="shared" si="641"/>
        <v>4440</v>
      </c>
      <c r="Q4374" s="8"/>
    </row>
    <row r="4375" spans="1:17" s="9" customFormat="1" ht="16.5" thickTop="1" thickBot="1" x14ac:dyDescent="0.3">
      <c r="A4375" s="1"/>
      <c r="B4375" s="75"/>
      <c r="C4375" s="76"/>
      <c r="D4375" s="77"/>
      <c r="E4375" s="78"/>
      <c r="F4375" s="79"/>
      <c r="G4375" s="79"/>
      <c r="H4375" s="80"/>
      <c r="I4375" s="81"/>
      <c r="J4375" s="64"/>
      <c r="K4375" s="87"/>
      <c r="L4375" s="82"/>
      <c r="M4375" s="82"/>
      <c r="N4375" s="121"/>
      <c r="O4375" s="85"/>
      <c r="P4375" s="7">
        <f t="shared" si="641"/>
        <v>4441</v>
      </c>
      <c r="Q4375" s="8"/>
    </row>
    <row r="4376" spans="1:17" s="9" customFormat="1" ht="16.5" thickTop="1" thickBot="1" x14ac:dyDescent="0.3">
      <c r="A4376" s="1"/>
      <c r="B4376" s="75"/>
      <c r="C4376" s="76"/>
      <c r="D4376" s="77"/>
      <c r="E4376" s="78"/>
      <c r="F4376" s="79"/>
      <c r="G4376" s="79"/>
      <c r="H4376" s="80"/>
      <c r="I4376" s="81"/>
      <c r="J4376" s="64"/>
      <c r="K4376" s="87"/>
      <c r="L4376" s="82"/>
      <c r="M4376" s="82"/>
      <c r="N4376" s="121"/>
      <c r="O4376" s="85"/>
      <c r="P4376" s="7">
        <f t="shared" si="641"/>
        <v>4442</v>
      </c>
      <c r="Q4376" s="8"/>
    </row>
    <row r="4377" spans="1:17" s="9" customFormat="1" ht="16.5" thickTop="1" thickBot="1" x14ac:dyDescent="0.3">
      <c r="A4377" s="1"/>
      <c r="B4377" s="122" t="s">
        <v>26</v>
      </c>
      <c r="C4377" s="123"/>
      <c r="D4377" s="124"/>
      <c r="E4377" s="91" t="s">
        <v>26</v>
      </c>
      <c r="F4377" s="125" t="s">
        <v>26</v>
      </c>
      <c r="G4377" s="126" t="s">
        <v>26</v>
      </c>
      <c r="H4377" s="94" t="s">
        <v>26</v>
      </c>
      <c r="I4377" s="127" t="s">
        <v>26</v>
      </c>
      <c r="J4377" s="64"/>
      <c r="K4377" s="96" t="s">
        <v>26</v>
      </c>
      <c r="L4377" s="97" t="s">
        <v>26</v>
      </c>
      <c r="M4377" s="98" t="s">
        <v>26</v>
      </c>
      <c r="N4377" s="99" t="s">
        <v>26</v>
      </c>
      <c r="O4377" s="100" t="s">
        <v>26</v>
      </c>
      <c r="P4377" s="7">
        <f t="shared" si="641"/>
        <v>4443</v>
      </c>
      <c r="Q4377" s="8"/>
    </row>
    <row r="4378" spans="1:17" s="9" customFormat="1" ht="16.5" thickTop="1" thickBot="1" x14ac:dyDescent="0.3">
      <c r="A4378" s="1"/>
      <c r="B4378" s="101"/>
      <c r="C4378" s="101"/>
      <c r="D4378" s="101"/>
      <c r="E4378" s="101"/>
      <c r="F4378" s="101"/>
      <c r="G4378" s="101"/>
      <c r="H4378" s="128" t="s">
        <v>39</v>
      </c>
      <c r="I4378" s="103">
        <f>SUM(I4365:I4377)</f>
        <v>8.4600000000000009</v>
      </c>
      <c r="J4378" s="104"/>
      <c r="K4378" s="105">
        <f>SUM(K4365:K4377)</f>
        <v>5.0392237451082005E-2</v>
      </c>
      <c r="L4378" s="106"/>
      <c r="M4378" s="107"/>
      <c r="N4378" s="108"/>
      <c r="O4378" s="105">
        <f>SUM(O4365:O4377)</f>
        <v>0</v>
      </c>
      <c r="P4378" s="7">
        <f t="shared" si="641"/>
        <v>4444</v>
      </c>
      <c r="Q4378" s="8"/>
    </row>
    <row r="4379" spans="1:17" s="9" customFormat="1" ht="16.5" customHeight="1" thickTop="1" thickBot="1" x14ac:dyDescent="0.3">
      <c r="A4379" s="1"/>
      <c r="B4379" s="58" t="s">
        <v>40</v>
      </c>
      <c r="C4379" s="109"/>
      <c r="D4379" s="109"/>
      <c r="E4379" s="109"/>
      <c r="F4379" s="109"/>
      <c r="G4379" s="109"/>
      <c r="H4379" s="110"/>
      <c r="I4379" s="111"/>
      <c r="J4379" s="60"/>
      <c r="K4379" s="61" t="s">
        <v>14</v>
      </c>
      <c r="L4379" s="61" t="s">
        <v>15</v>
      </c>
      <c r="M4379" s="61" t="s">
        <v>16</v>
      </c>
      <c r="N4379" s="61" t="s">
        <v>17</v>
      </c>
      <c r="O4379" s="61" t="s">
        <v>18</v>
      </c>
      <c r="P4379" s="7">
        <f t="shared" si="641"/>
        <v>4445</v>
      </c>
      <c r="Q4379" s="8"/>
    </row>
    <row r="4380" spans="1:17" s="9" customFormat="1" ht="22.5" thickTop="1" thickBot="1" x14ac:dyDescent="0.3">
      <c r="A4380" s="1"/>
      <c r="B4380" s="112" t="s">
        <v>41</v>
      </c>
      <c r="C4380" s="113"/>
      <c r="D4380" s="113"/>
      <c r="E4380" s="114"/>
      <c r="F4380" s="63" t="s">
        <v>42</v>
      </c>
      <c r="G4380" s="63" t="s">
        <v>20</v>
      </c>
      <c r="H4380" s="63" t="s">
        <v>34</v>
      </c>
      <c r="I4380" s="63" t="s">
        <v>24</v>
      </c>
      <c r="J4380" s="28"/>
      <c r="K4380" s="61"/>
      <c r="L4380" s="61"/>
      <c r="M4380" s="61"/>
      <c r="N4380" s="61"/>
      <c r="O4380" s="61"/>
      <c r="P4380" s="7">
        <f t="shared" si="641"/>
        <v>4446</v>
      </c>
      <c r="Q4380" s="8"/>
    </row>
    <row r="4381" spans="1:17" s="9" customFormat="1" ht="15.75" customHeight="1" thickTop="1" x14ac:dyDescent="0.25">
      <c r="A4381" s="1" t="s">
        <v>171</v>
      </c>
      <c r="B4381" s="129" t="str">
        <f>INDEX('[1]MATERIAL-TRANSPORTE'!$A$3:$K$1016,MATCH('APUS2 (1001 - 1053)'!A4381,'[1]MATERIAL-TRANSPORTE'!$A$3:$A$1016,0),2)</f>
        <v>ACCESORIOS DE FIJACION</v>
      </c>
      <c r="C4381" s="130"/>
      <c r="D4381" s="130"/>
      <c r="E4381" s="131"/>
      <c r="F4381" s="132" t="str">
        <f>INDEX('[1]MATERIAL-TRANSPORTE'!$A$3:$K$1016,MATCH('APUS2 (1001 - 1053)'!A4381,'[1]MATERIAL-TRANSPORTE'!$A$3:$A$1016,0),6)</f>
        <v>u</v>
      </c>
      <c r="G4381" s="80">
        <v>5</v>
      </c>
      <c r="H4381" s="80">
        <f>INDEX('[1]MATERIAL-TRANSPORTE'!$A$3:$K$1016,MATCH('APUS2 (1001 - 1053)'!A4381,'[1]MATERIAL-TRANSPORTE'!$A$3:$A$1016,0),7)</f>
        <v>1.8</v>
      </c>
      <c r="I4381" s="81">
        <f>G4381*H4381</f>
        <v>9</v>
      </c>
      <c r="J4381" s="64"/>
      <c r="K4381" s="70">
        <f>((I4381*100%)/$I$4414)</f>
        <v>5.3608763245831914E-2</v>
      </c>
      <c r="L4381" s="82" t="str">
        <f>INDEX('[1]MATERIAL-TRANSPORTE'!$A$3:$K$1016,MATCH('APUS2 (1001 - 1053)'!A4381,'[1]MATERIAL-TRANSPORTE'!$A$3:$A$1016,0),8)</f>
        <v>445210011</v>
      </c>
      <c r="M4381" s="83" t="str">
        <f>INDEX('[1]MATERIAL-TRANSPORTE'!$A$3:$K$1016,MATCH('APUS2 (1001 - 1053)'!A4381,'[1]MATERIAL-TRANSPORTE'!$A$3:$A$1016,0),9)</f>
        <v>NP</v>
      </c>
      <c r="N4381" s="84">
        <f>INDEX('[1]MATERIAL-TRANSPORTE'!$A$3:$K$1016,MATCH('APUS2 (1001 - 1053)'!A4381,'[1]MATERIAL-TRANSPORTE'!$A$3:$A$1016,0),10)</f>
        <v>0</v>
      </c>
      <c r="O4381" s="85">
        <f>INDEX('[1]MATERIAL-TRANSPORTE'!$A$3:$K$1016,MATCH('APUS2 (1001 - 1053)'!A4381,'[1]MATERIAL-TRANSPORTE'!$A$3:$A$1016,0),11)</f>
        <v>0</v>
      </c>
      <c r="P4381" s="7">
        <f t="shared" si="641"/>
        <v>4447</v>
      </c>
      <c r="Q4381" s="8">
        <f t="shared" ref="Q4381" si="642">+Q4365</f>
        <v>4414</v>
      </c>
    </row>
    <row r="4382" spans="1:17" s="9" customFormat="1" x14ac:dyDescent="0.25">
      <c r="A4382" s="1"/>
      <c r="B4382" s="129"/>
      <c r="C4382" s="130"/>
      <c r="D4382" s="130"/>
      <c r="E4382" s="131"/>
      <c r="F4382" s="132"/>
      <c r="G4382" s="80"/>
      <c r="H4382" s="80"/>
      <c r="I4382" s="81"/>
      <c r="J4382" s="64"/>
      <c r="K4382" s="87"/>
      <c r="L4382" s="82"/>
      <c r="M4382" s="83"/>
      <c r="N4382" s="84"/>
      <c r="O4382" s="85"/>
      <c r="P4382" s="7">
        <f t="shared" si="641"/>
        <v>4448</v>
      </c>
      <c r="Q4382" s="8"/>
    </row>
    <row r="4383" spans="1:17" s="9" customFormat="1" x14ac:dyDescent="0.25">
      <c r="A4383" s="1"/>
      <c r="B4383" s="129"/>
      <c r="C4383" s="130"/>
      <c r="D4383" s="130"/>
      <c r="E4383" s="131"/>
      <c r="F4383" s="132"/>
      <c r="G4383" s="80"/>
      <c r="H4383" s="80"/>
      <c r="I4383" s="81"/>
      <c r="J4383" s="64"/>
      <c r="K4383" s="87"/>
      <c r="L4383" s="82"/>
      <c r="M4383" s="83"/>
      <c r="N4383" s="84"/>
      <c r="O4383" s="85"/>
      <c r="P4383" s="7">
        <f t="shared" si="641"/>
        <v>4449</v>
      </c>
      <c r="Q4383" s="8"/>
    </row>
    <row r="4384" spans="1:17" s="9" customFormat="1" x14ac:dyDescent="0.25">
      <c r="A4384" s="1"/>
      <c r="B4384" s="129"/>
      <c r="C4384" s="130"/>
      <c r="D4384" s="130"/>
      <c r="E4384" s="131"/>
      <c r="F4384" s="132"/>
      <c r="G4384" s="80"/>
      <c r="H4384" s="80"/>
      <c r="I4384" s="81"/>
      <c r="J4384" s="64"/>
      <c r="K4384" s="87"/>
      <c r="L4384" s="82"/>
      <c r="M4384" s="83"/>
      <c r="N4384" s="84"/>
      <c r="O4384" s="85"/>
      <c r="P4384" s="7">
        <f t="shared" si="641"/>
        <v>4450</v>
      </c>
      <c r="Q4384" s="8"/>
    </row>
    <row r="4385" spans="1:17" s="9" customFormat="1" x14ac:dyDescent="0.25">
      <c r="A4385" s="1"/>
      <c r="B4385" s="129"/>
      <c r="C4385" s="130"/>
      <c r="D4385" s="130"/>
      <c r="E4385" s="131"/>
      <c r="F4385" s="132"/>
      <c r="G4385" s="80"/>
      <c r="H4385" s="80"/>
      <c r="I4385" s="81"/>
      <c r="J4385" s="64"/>
      <c r="K4385" s="87"/>
      <c r="L4385" s="82"/>
      <c r="M4385" s="83"/>
      <c r="N4385" s="84"/>
      <c r="O4385" s="85"/>
      <c r="P4385" s="7">
        <f t="shared" si="641"/>
        <v>4451</v>
      </c>
      <c r="Q4385" s="8"/>
    </row>
    <row r="4386" spans="1:17" s="9" customFormat="1" x14ac:dyDescent="0.25">
      <c r="A4386" s="1"/>
      <c r="B4386" s="129"/>
      <c r="C4386" s="130"/>
      <c r="D4386" s="130"/>
      <c r="E4386" s="131"/>
      <c r="F4386" s="132"/>
      <c r="G4386" s="80"/>
      <c r="H4386" s="80"/>
      <c r="I4386" s="81"/>
      <c r="J4386" s="64"/>
      <c r="K4386" s="87"/>
      <c r="L4386" s="82"/>
      <c r="M4386" s="83"/>
      <c r="N4386" s="84"/>
      <c r="O4386" s="85"/>
      <c r="P4386" s="7">
        <f t="shared" si="641"/>
        <v>4452</v>
      </c>
      <c r="Q4386" s="8"/>
    </row>
    <row r="4387" spans="1:17" s="9" customFormat="1" x14ac:dyDescent="0.25">
      <c r="A4387" s="1"/>
      <c r="B4387" s="129"/>
      <c r="C4387" s="130"/>
      <c r="D4387" s="130"/>
      <c r="E4387" s="131"/>
      <c r="F4387" s="132"/>
      <c r="G4387" s="80"/>
      <c r="H4387" s="80"/>
      <c r="I4387" s="81"/>
      <c r="J4387" s="64"/>
      <c r="K4387" s="87"/>
      <c r="L4387" s="82"/>
      <c r="M4387" s="83"/>
      <c r="N4387" s="84"/>
      <c r="O4387" s="85"/>
      <c r="P4387" s="7">
        <f t="shared" si="641"/>
        <v>4453</v>
      </c>
      <c r="Q4387" s="8"/>
    </row>
    <row r="4388" spans="1:17" s="9" customFormat="1" x14ac:dyDescent="0.25">
      <c r="A4388" s="1"/>
      <c r="B4388" s="129"/>
      <c r="C4388" s="130"/>
      <c r="D4388" s="130"/>
      <c r="E4388" s="131"/>
      <c r="F4388" s="132"/>
      <c r="G4388" s="80"/>
      <c r="H4388" s="80"/>
      <c r="I4388" s="81"/>
      <c r="J4388" s="64"/>
      <c r="K4388" s="87"/>
      <c r="L4388" s="82"/>
      <c r="M4388" s="83"/>
      <c r="N4388" s="84"/>
      <c r="O4388" s="85"/>
      <c r="P4388" s="7">
        <f t="shared" si="641"/>
        <v>4454</v>
      </c>
      <c r="Q4388" s="8"/>
    </row>
    <row r="4389" spans="1:17" s="9" customFormat="1" x14ac:dyDescent="0.25">
      <c r="A4389" s="1"/>
      <c r="B4389" s="129"/>
      <c r="C4389" s="130"/>
      <c r="D4389" s="130"/>
      <c r="E4389" s="131"/>
      <c r="F4389" s="132"/>
      <c r="G4389" s="80"/>
      <c r="H4389" s="80"/>
      <c r="I4389" s="81"/>
      <c r="J4389" s="64"/>
      <c r="K4389" s="87"/>
      <c r="L4389" s="82"/>
      <c r="M4389" s="83"/>
      <c r="N4389" s="84"/>
      <c r="O4389" s="85"/>
      <c r="P4389" s="7">
        <f t="shared" si="641"/>
        <v>4455</v>
      </c>
      <c r="Q4389" s="8"/>
    </row>
    <row r="4390" spans="1:17" s="9" customFormat="1" x14ac:dyDescent="0.25">
      <c r="A4390" s="1"/>
      <c r="B4390" s="129"/>
      <c r="C4390" s="130"/>
      <c r="D4390" s="130"/>
      <c r="E4390" s="131"/>
      <c r="F4390" s="132"/>
      <c r="G4390" s="80"/>
      <c r="H4390" s="80"/>
      <c r="I4390" s="81"/>
      <c r="J4390" s="64"/>
      <c r="K4390" s="87"/>
      <c r="L4390" s="82"/>
      <c r="M4390" s="83"/>
      <c r="N4390" s="84"/>
      <c r="O4390" s="85"/>
      <c r="P4390" s="7">
        <f t="shared" si="641"/>
        <v>4456</v>
      </c>
      <c r="Q4390" s="8"/>
    </row>
    <row r="4391" spans="1:17" s="9" customFormat="1" x14ac:dyDescent="0.25">
      <c r="A4391" s="1"/>
      <c r="B4391" s="129"/>
      <c r="C4391" s="130"/>
      <c r="D4391" s="130"/>
      <c r="E4391" s="131"/>
      <c r="F4391" s="132"/>
      <c r="G4391" s="80"/>
      <c r="H4391" s="80"/>
      <c r="I4391" s="81"/>
      <c r="J4391" s="64"/>
      <c r="K4391" s="87"/>
      <c r="L4391" s="82"/>
      <c r="M4391" s="83"/>
      <c r="N4391" s="84"/>
      <c r="O4391" s="85"/>
      <c r="P4391" s="7">
        <f t="shared" si="641"/>
        <v>4457</v>
      </c>
      <c r="Q4391" s="8"/>
    </row>
    <row r="4392" spans="1:17" s="9" customFormat="1" x14ac:dyDescent="0.25">
      <c r="A4392" s="1"/>
      <c r="B4392" s="129"/>
      <c r="C4392" s="130"/>
      <c r="D4392" s="130"/>
      <c r="E4392" s="131"/>
      <c r="F4392" s="132"/>
      <c r="G4392" s="80"/>
      <c r="H4392" s="80"/>
      <c r="I4392" s="81"/>
      <c r="J4392" s="64"/>
      <c r="K4392" s="87"/>
      <c r="L4392" s="82"/>
      <c r="M4392" s="83"/>
      <c r="N4392" s="84"/>
      <c r="O4392" s="85"/>
      <c r="P4392" s="7">
        <f t="shared" si="641"/>
        <v>4458</v>
      </c>
      <c r="Q4392" s="8"/>
    </row>
    <row r="4393" spans="1:17" s="9" customFormat="1" x14ac:dyDescent="0.25">
      <c r="A4393" s="1"/>
      <c r="B4393" s="129"/>
      <c r="C4393" s="130"/>
      <c r="D4393" s="130"/>
      <c r="E4393" s="131"/>
      <c r="F4393" s="132"/>
      <c r="G4393" s="80"/>
      <c r="H4393" s="80"/>
      <c r="I4393" s="81"/>
      <c r="J4393" s="64"/>
      <c r="K4393" s="87"/>
      <c r="L4393" s="82"/>
      <c r="M4393" s="83"/>
      <c r="N4393" s="84"/>
      <c r="O4393" s="85"/>
      <c r="P4393" s="7">
        <f t="shared" si="641"/>
        <v>4459</v>
      </c>
      <c r="Q4393" s="8"/>
    </row>
    <row r="4394" spans="1:17" s="9" customFormat="1" x14ac:dyDescent="0.25">
      <c r="A4394" s="1"/>
      <c r="B4394" s="129"/>
      <c r="C4394" s="130"/>
      <c r="D4394" s="130"/>
      <c r="E4394" s="131"/>
      <c r="F4394" s="132"/>
      <c r="G4394" s="80"/>
      <c r="H4394" s="80"/>
      <c r="I4394" s="81"/>
      <c r="J4394" s="64"/>
      <c r="K4394" s="87"/>
      <c r="L4394" s="82"/>
      <c r="M4394" s="83"/>
      <c r="N4394" s="84"/>
      <c r="O4394" s="85"/>
      <c r="P4394" s="7">
        <f t="shared" si="641"/>
        <v>4460</v>
      </c>
      <c r="Q4394" s="8"/>
    </row>
    <row r="4395" spans="1:17" s="9" customFormat="1" x14ac:dyDescent="0.25">
      <c r="A4395" s="1"/>
      <c r="B4395" s="129"/>
      <c r="C4395" s="130"/>
      <c r="D4395" s="130"/>
      <c r="E4395" s="131"/>
      <c r="F4395" s="132"/>
      <c r="G4395" s="80"/>
      <c r="H4395" s="80"/>
      <c r="I4395" s="81"/>
      <c r="J4395" s="64"/>
      <c r="K4395" s="87"/>
      <c r="L4395" s="82"/>
      <c r="M4395" s="83"/>
      <c r="N4395" s="84"/>
      <c r="O4395" s="85"/>
      <c r="P4395" s="7">
        <f t="shared" si="641"/>
        <v>4461</v>
      </c>
      <c r="Q4395" s="8"/>
    </row>
    <row r="4396" spans="1:17" s="9" customFormat="1" x14ac:dyDescent="0.25">
      <c r="A4396" s="1"/>
      <c r="B4396" s="129"/>
      <c r="C4396" s="130"/>
      <c r="D4396" s="130"/>
      <c r="E4396" s="131"/>
      <c r="F4396" s="132"/>
      <c r="G4396" s="80"/>
      <c r="H4396" s="80"/>
      <c r="I4396" s="81"/>
      <c r="J4396" s="64"/>
      <c r="K4396" s="87"/>
      <c r="L4396" s="82"/>
      <c r="M4396" s="83"/>
      <c r="N4396" s="84"/>
      <c r="O4396" s="85"/>
      <c r="P4396" s="7">
        <f t="shared" si="641"/>
        <v>4462</v>
      </c>
      <c r="Q4396" s="8"/>
    </row>
    <row r="4397" spans="1:17" s="9" customFormat="1" x14ac:dyDescent="0.25">
      <c r="A4397" s="1"/>
      <c r="B4397" s="129"/>
      <c r="C4397" s="130"/>
      <c r="D4397" s="130"/>
      <c r="E4397" s="131"/>
      <c r="F4397" s="132"/>
      <c r="G4397" s="80"/>
      <c r="H4397" s="80"/>
      <c r="I4397" s="81"/>
      <c r="J4397" s="64"/>
      <c r="K4397" s="87"/>
      <c r="L4397" s="82"/>
      <c r="M4397" s="83"/>
      <c r="N4397" s="84"/>
      <c r="O4397" s="85"/>
      <c r="P4397" s="7">
        <f t="shared" si="641"/>
        <v>4463</v>
      </c>
      <c r="Q4397" s="8"/>
    </row>
    <row r="4398" spans="1:17" s="9" customFormat="1" x14ac:dyDescent="0.25">
      <c r="A4398" s="1"/>
      <c r="B4398" s="129" t="s">
        <v>26</v>
      </c>
      <c r="C4398" s="130"/>
      <c r="D4398" s="130"/>
      <c r="E4398" s="131"/>
      <c r="F4398" s="132" t="s">
        <v>26</v>
      </c>
      <c r="G4398" s="80" t="s">
        <v>26</v>
      </c>
      <c r="H4398" s="80" t="s">
        <v>26</v>
      </c>
      <c r="I4398" s="81" t="s">
        <v>26</v>
      </c>
      <c r="J4398" s="64"/>
      <c r="K4398" s="87" t="s">
        <v>26</v>
      </c>
      <c r="L4398" s="82" t="s">
        <v>26</v>
      </c>
      <c r="M4398" s="83" t="s">
        <v>26</v>
      </c>
      <c r="N4398" s="84" t="s">
        <v>26</v>
      </c>
      <c r="O4398" s="85" t="s">
        <v>26</v>
      </c>
      <c r="P4398" s="7">
        <f t="shared" si="641"/>
        <v>4464</v>
      </c>
      <c r="Q4398" s="8"/>
    </row>
    <row r="4399" spans="1:17" s="9" customFormat="1" x14ac:dyDescent="0.25">
      <c r="A4399" s="1"/>
      <c r="B4399" s="129" t="s">
        <v>26</v>
      </c>
      <c r="C4399" s="130"/>
      <c r="D4399" s="130"/>
      <c r="E4399" s="131"/>
      <c r="F4399" s="132" t="s">
        <v>26</v>
      </c>
      <c r="G4399" s="80" t="s">
        <v>26</v>
      </c>
      <c r="H4399" s="80" t="s">
        <v>26</v>
      </c>
      <c r="I4399" s="81" t="s">
        <v>26</v>
      </c>
      <c r="J4399" s="64"/>
      <c r="K4399" s="87" t="s">
        <v>26</v>
      </c>
      <c r="L4399" s="82" t="s">
        <v>26</v>
      </c>
      <c r="M4399" s="83" t="s">
        <v>26</v>
      </c>
      <c r="N4399" s="84" t="s">
        <v>26</v>
      </c>
      <c r="O4399" s="85" t="s">
        <v>26</v>
      </c>
      <c r="P4399" s="7">
        <f t="shared" si="641"/>
        <v>4465</v>
      </c>
      <c r="Q4399" s="8"/>
    </row>
    <row r="4400" spans="1:17" s="9" customFormat="1" x14ac:dyDescent="0.25">
      <c r="A4400" s="1"/>
      <c r="B4400" s="129" t="s">
        <v>26</v>
      </c>
      <c r="C4400" s="130"/>
      <c r="D4400" s="130"/>
      <c r="E4400" s="131"/>
      <c r="F4400" s="132" t="s">
        <v>26</v>
      </c>
      <c r="G4400" s="80" t="s">
        <v>26</v>
      </c>
      <c r="H4400" s="80" t="s">
        <v>26</v>
      </c>
      <c r="I4400" s="81" t="s">
        <v>26</v>
      </c>
      <c r="J4400" s="64"/>
      <c r="K4400" s="87" t="s">
        <v>26</v>
      </c>
      <c r="L4400" s="82" t="s">
        <v>26</v>
      </c>
      <c r="M4400" s="83" t="s">
        <v>26</v>
      </c>
      <c r="N4400" s="84" t="s">
        <v>26</v>
      </c>
      <c r="O4400" s="85" t="s">
        <v>26</v>
      </c>
      <c r="P4400" s="7">
        <f t="shared" si="641"/>
        <v>4466</v>
      </c>
      <c r="Q4400" s="8"/>
    </row>
    <row r="4401" spans="1:17" s="9" customFormat="1" x14ac:dyDescent="0.25">
      <c r="A4401" s="1"/>
      <c r="B4401" s="129" t="s">
        <v>26</v>
      </c>
      <c r="C4401" s="130"/>
      <c r="D4401" s="130"/>
      <c r="E4401" s="131"/>
      <c r="F4401" s="132" t="s">
        <v>26</v>
      </c>
      <c r="G4401" s="80" t="s">
        <v>26</v>
      </c>
      <c r="H4401" s="80" t="s">
        <v>26</v>
      </c>
      <c r="I4401" s="81" t="s">
        <v>26</v>
      </c>
      <c r="J4401" s="64"/>
      <c r="K4401" s="87" t="s">
        <v>26</v>
      </c>
      <c r="L4401" s="82" t="s">
        <v>26</v>
      </c>
      <c r="M4401" s="83" t="s">
        <v>26</v>
      </c>
      <c r="N4401" s="84" t="s">
        <v>26</v>
      </c>
      <c r="O4401" s="85" t="s">
        <v>26</v>
      </c>
      <c r="P4401" s="7">
        <f t="shared" si="641"/>
        <v>4467</v>
      </c>
      <c r="Q4401" s="8"/>
    </row>
    <row r="4402" spans="1:17" s="9" customFormat="1" x14ac:dyDescent="0.25">
      <c r="A4402" s="1"/>
      <c r="B4402" s="129" t="s">
        <v>26</v>
      </c>
      <c r="C4402" s="130"/>
      <c r="D4402" s="130"/>
      <c r="E4402" s="131"/>
      <c r="F4402" s="132" t="s">
        <v>26</v>
      </c>
      <c r="G4402" s="80" t="s">
        <v>26</v>
      </c>
      <c r="H4402" s="80" t="s">
        <v>26</v>
      </c>
      <c r="I4402" s="81" t="s">
        <v>26</v>
      </c>
      <c r="J4402" s="64"/>
      <c r="K4402" s="87" t="s">
        <v>26</v>
      </c>
      <c r="L4402" s="82" t="s">
        <v>26</v>
      </c>
      <c r="M4402" s="83" t="s">
        <v>26</v>
      </c>
      <c r="N4402" s="84" t="s">
        <v>26</v>
      </c>
      <c r="O4402" s="85" t="s">
        <v>26</v>
      </c>
      <c r="P4402" s="7">
        <f t="shared" si="641"/>
        <v>4468</v>
      </c>
      <c r="Q4402" s="8"/>
    </row>
    <row r="4403" spans="1:17" s="9" customFormat="1" x14ac:dyDescent="0.25">
      <c r="A4403" s="1"/>
      <c r="B4403" s="129" t="s">
        <v>26</v>
      </c>
      <c r="C4403" s="130"/>
      <c r="D4403" s="130"/>
      <c r="E4403" s="131"/>
      <c r="F4403" s="132" t="s">
        <v>26</v>
      </c>
      <c r="G4403" s="80" t="s">
        <v>26</v>
      </c>
      <c r="H4403" s="80" t="s">
        <v>26</v>
      </c>
      <c r="I4403" s="81" t="s">
        <v>26</v>
      </c>
      <c r="J4403" s="64"/>
      <c r="K4403" s="87" t="s">
        <v>26</v>
      </c>
      <c r="L4403" s="82" t="s">
        <v>26</v>
      </c>
      <c r="M4403" s="83" t="s">
        <v>26</v>
      </c>
      <c r="N4403" s="84" t="s">
        <v>26</v>
      </c>
      <c r="O4403" s="85" t="s">
        <v>26</v>
      </c>
      <c r="P4403" s="7">
        <f t="shared" si="641"/>
        <v>4469</v>
      </c>
      <c r="Q4403" s="8"/>
    </row>
    <row r="4404" spans="1:17" s="9" customFormat="1" x14ac:dyDescent="0.25">
      <c r="A4404" s="1"/>
      <c r="B4404" s="129" t="s">
        <v>26</v>
      </c>
      <c r="C4404" s="130"/>
      <c r="D4404" s="130"/>
      <c r="E4404" s="131"/>
      <c r="F4404" s="132" t="s">
        <v>26</v>
      </c>
      <c r="G4404" s="80" t="s">
        <v>26</v>
      </c>
      <c r="H4404" s="80" t="s">
        <v>26</v>
      </c>
      <c r="I4404" s="81" t="s">
        <v>26</v>
      </c>
      <c r="J4404" s="64"/>
      <c r="K4404" s="87" t="s">
        <v>26</v>
      </c>
      <c r="L4404" s="82" t="s">
        <v>26</v>
      </c>
      <c r="M4404" s="83" t="s">
        <v>26</v>
      </c>
      <c r="N4404" s="84" t="s">
        <v>26</v>
      </c>
      <c r="O4404" s="85" t="s">
        <v>26</v>
      </c>
      <c r="P4404" s="7">
        <f t="shared" si="641"/>
        <v>4470</v>
      </c>
      <c r="Q4404" s="8"/>
    </row>
    <row r="4405" spans="1:17" s="9" customFormat="1" x14ac:dyDescent="0.25">
      <c r="A4405" s="1"/>
      <c r="B4405" s="129" t="s">
        <v>26</v>
      </c>
      <c r="C4405" s="130"/>
      <c r="D4405" s="130"/>
      <c r="E4405" s="131"/>
      <c r="F4405" s="132" t="s">
        <v>26</v>
      </c>
      <c r="G4405" s="80" t="s">
        <v>26</v>
      </c>
      <c r="H4405" s="80" t="s">
        <v>26</v>
      </c>
      <c r="I4405" s="81" t="s">
        <v>26</v>
      </c>
      <c r="J4405" s="64"/>
      <c r="K4405" s="87" t="s">
        <v>26</v>
      </c>
      <c r="L4405" s="82" t="s">
        <v>26</v>
      </c>
      <c r="M4405" s="83" t="s">
        <v>26</v>
      </c>
      <c r="N4405" s="84" t="s">
        <v>26</v>
      </c>
      <c r="O4405" s="85" t="s">
        <v>26</v>
      </c>
      <c r="P4405" s="7">
        <f t="shared" si="641"/>
        <v>4471</v>
      </c>
      <c r="Q4405" s="8"/>
    </row>
    <row r="4406" spans="1:17" s="9" customFormat="1" ht="15.75" thickBot="1" x14ac:dyDescent="0.3">
      <c r="A4406" s="1"/>
      <c r="B4406" s="122" t="s">
        <v>26</v>
      </c>
      <c r="C4406" s="123"/>
      <c r="D4406" s="123"/>
      <c r="E4406" s="124"/>
      <c r="F4406" s="133" t="s">
        <v>26</v>
      </c>
      <c r="G4406" s="94" t="s">
        <v>26</v>
      </c>
      <c r="H4406" s="94" t="s">
        <v>26</v>
      </c>
      <c r="I4406" s="95" t="s">
        <v>26</v>
      </c>
      <c r="J4406" s="64"/>
      <c r="K4406" s="96" t="s">
        <v>26</v>
      </c>
      <c r="L4406" s="97" t="s">
        <v>26</v>
      </c>
      <c r="M4406" s="98" t="s">
        <v>26</v>
      </c>
      <c r="N4406" s="99" t="s">
        <v>26</v>
      </c>
      <c r="O4406" s="100" t="s">
        <v>26</v>
      </c>
      <c r="P4406" s="7">
        <f t="shared" si="641"/>
        <v>4472</v>
      </c>
      <c r="Q4406" s="8"/>
    </row>
    <row r="4407" spans="1:17" s="9" customFormat="1" ht="16.5" thickTop="1" thickBot="1" x14ac:dyDescent="0.3">
      <c r="A4407" s="1"/>
      <c r="B4407" s="101"/>
      <c r="C4407" s="101"/>
      <c r="D4407" s="101"/>
      <c r="E4407" s="101"/>
      <c r="F4407" s="101"/>
      <c r="G4407" s="101"/>
      <c r="H4407" s="128" t="s">
        <v>50</v>
      </c>
      <c r="I4407" s="103">
        <f>SUM(I4381:I4406)</f>
        <v>9</v>
      </c>
      <c r="J4407" s="104"/>
      <c r="K4407" s="105">
        <f>SUM(K4381:K4406)</f>
        <v>5.3608763245831914E-2</v>
      </c>
      <c r="L4407" s="106"/>
      <c r="M4407" s="107"/>
      <c r="N4407" s="108"/>
      <c r="O4407" s="105">
        <f>SUM(O4381:O4406)</f>
        <v>0</v>
      </c>
      <c r="P4407" s="7">
        <f t="shared" si="641"/>
        <v>4473</v>
      </c>
      <c r="Q4407" s="8"/>
    </row>
    <row r="4408" spans="1:17" s="9" customFormat="1" ht="16.5" customHeight="1" thickTop="1" thickBot="1" x14ac:dyDescent="0.3">
      <c r="A4408" s="1"/>
      <c r="B4408" s="58" t="s">
        <v>51</v>
      </c>
      <c r="C4408" s="109"/>
      <c r="D4408" s="109"/>
      <c r="E4408" s="109"/>
      <c r="F4408" s="109"/>
      <c r="G4408" s="109"/>
      <c r="H4408" s="110"/>
      <c r="I4408" s="111"/>
      <c r="J4408" s="60"/>
      <c r="K4408" s="134" t="s">
        <v>14</v>
      </c>
      <c r="L4408" s="61" t="s">
        <v>15</v>
      </c>
      <c r="M4408" s="61" t="s">
        <v>16</v>
      </c>
      <c r="N4408" s="61" t="s">
        <v>17</v>
      </c>
      <c r="O4408" s="61" t="s">
        <v>18</v>
      </c>
      <c r="P4408" s="7">
        <f t="shared" si="641"/>
        <v>4474</v>
      </c>
      <c r="Q4408" s="8"/>
    </row>
    <row r="4409" spans="1:17" s="9" customFormat="1" ht="22.5" customHeight="1" thickTop="1" thickBot="1" x14ac:dyDescent="0.3">
      <c r="A4409" s="1"/>
      <c r="B4409" s="112" t="s">
        <v>52</v>
      </c>
      <c r="C4409" s="113"/>
      <c r="D4409" s="113"/>
      <c r="E4409" s="114"/>
      <c r="F4409" s="115" t="s">
        <v>42</v>
      </c>
      <c r="G4409" s="63" t="s">
        <v>20</v>
      </c>
      <c r="H4409" s="63" t="s">
        <v>34</v>
      </c>
      <c r="I4409" s="63" t="s">
        <v>34</v>
      </c>
      <c r="J4409" s="28"/>
      <c r="K4409" s="135"/>
      <c r="L4409" s="61"/>
      <c r="M4409" s="61"/>
      <c r="N4409" s="61"/>
      <c r="O4409" s="61"/>
      <c r="P4409" s="7">
        <f t="shared" si="641"/>
        <v>4475</v>
      </c>
      <c r="Q4409" s="8"/>
    </row>
    <row r="4410" spans="1:17" s="9" customFormat="1" ht="15.75" thickTop="1" x14ac:dyDescent="0.25">
      <c r="A4410" s="1"/>
      <c r="B4410" s="136"/>
      <c r="C4410" s="137"/>
      <c r="D4410" s="137"/>
      <c r="E4410" s="138"/>
      <c r="F4410" s="139"/>
      <c r="G4410" s="69"/>
      <c r="H4410" s="69"/>
      <c r="I4410" s="81"/>
      <c r="J4410" s="64"/>
      <c r="K4410" s="70"/>
      <c r="L4410" s="117"/>
      <c r="M4410" s="118"/>
      <c r="N4410" s="119"/>
      <c r="O4410" s="120"/>
      <c r="P4410" s="7">
        <f t="shared" si="641"/>
        <v>4476</v>
      </c>
      <c r="Q4410" s="8">
        <f t="shared" ref="Q4410" si="643">+Q4381</f>
        <v>4414</v>
      </c>
    </row>
    <row r="4411" spans="1:17" s="9" customFormat="1" ht="15.75" thickBot="1" x14ac:dyDescent="0.3">
      <c r="A4411" s="1"/>
      <c r="B4411" s="140" t="s">
        <v>26</v>
      </c>
      <c r="C4411" s="141"/>
      <c r="D4411" s="141"/>
      <c r="E4411" s="142"/>
      <c r="F4411" s="143">
        <v>0</v>
      </c>
      <c r="G4411" s="144" t="s">
        <v>26</v>
      </c>
      <c r="H4411" s="143">
        <v>0</v>
      </c>
      <c r="I4411" s="143">
        <v>0</v>
      </c>
      <c r="J4411" s="64"/>
      <c r="K4411" s="145" t="s">
        <v>26</v>
      </c>
      <c r="L4411" s="146" t="s">
        <v>26</v>
      </c>
      <c r="M4411" s="147" t="s">
        <v>26</v>
      </c>
      <c r="N4411" s="143">
        <v>0</v>
      </c>
      <c r="O4411" s="143">
        <v>0</v>
      </c>
      <c r="P4411" s="7">
        <f t="shared" si="641"/>
        <v>4477</v>
      </c>
      <c r="Q4411" s="8"/>
    </row>
    <row r="4412" spans="1:17" s="9" customFormat="1" ht="16.5" thickTop="1" thickBot="1" x14ac:dyDescent="0.3">
      <c r="A4412" s="1"/>
      <c r="B4412" s="101"/>
      <c r="C4412" s="101"/>
      <c r="D4412" s="101"/>
      <c r="E4412" s="101"/>
      <c r="F4412" s="101"/>
      <c r="G4412" s="101"/>
      <c r="H4412" s="128" t="s">
        <v>53</v>
      </c>
      <c r="I4412" s="103">
        <f>SUM(I4410:I4411)</f>
        <v>0</v>
      </c>
      <c r="J4412" s="28"/>
      <c r="K4412" s="148">
        <f>SUM(K4410:K4411)</f>
        <v>0</v>
      </c>
      <c r="L4412" s="149"/>
      <c r="M4412" s="150"/>
      <c r="N4412" s="151"/>
      <c r="O4412" s="148">
        <f>SUM(O4410:O4411)</f>
        <v>0</v>
      </c>
      <c r="P4412" s="7">
        <f t="shared" si="641"/>
        <v>4478</v>
      </c>
      <c r="Q4412" s="8"/>
    </row>
    <row r="4413" spans="1:17" s="9" customFormat="1" ht="16.5" thickTop="1" thickBot="1" x14ac:dyDescent="0.3">
      <c r="A4413" s="1"/>
      <c r="B4413" s="28"/>
      <c r="C4413" s="28"/>
      <c r="D4413" s="28"/>
      <c r="E4413" s="152"/>
      <c r="F4413" s="152"/>
      <c r="G4413" s="152"/>
      <c r="H4413" s="153"/>
      <c r="I4413" s="154"/>
      <c r="J4413" s="28"/>
      <c r="K4413" s="155"/>
      <c r="L4413" s="156"/>
      <c r="M4413" s="156"/>
      <c r="N4413" s="156"/>
      <c r="O4413" s="157"/>
      <c r="P4413" s="7">
        <f t="shared" si="641"/>
        <v>4479</v>
      </c>
      <c r="Q4413" s="8"/>
    </row>
    <row r="4414" spans="1:17" s="9" customFormat="1" ht="16.5" customHeight="1" thickTop="1" thickBot="1" x14ac:dyDescent="0.3">
      <c r="A4414" s="1"/>
      <c r="B4414" s="28"/>
      <c r="C4414" s="28"/>
      <c r="D4414" s="158"/>
      <c r="E4414" s="159" t="s">
        <v>54</v>
      </c>
      <c r="F4414" s="159"/>
      <c r="G4414" s="159"/>
      <c r="H4414" s="159"/>
      <c r="I4414" s="160">
        <f>I4362+I4378+I4407+I4412</f>
        <v>167.88300000000001</v>
      </c>
      <c r="J4414" s="28"/>
      <c r="K4414" s="161"/>
      <c r="L4414" s="162"/>
      <c r="M4414" s="162"/>
      <c r="N4414" s="162"/>
      <c r="O4414" s="163"/>
      <c r="P4414" s="7">
        <f t="shared" si="641"/>
        <v>4480</v>
      </c>
      <c r="Q4414" s="8"/>
    </row>
    <row r="4415" spans="1:17" s="9" customFormat="1" ht="16.5" thickTop="1" thickBot="1" x14ac:dyDescent="0.3">
      <c r="A4415" s="1"/>
      <c r="B4415" s="28"/>
      <c r="C4415" s="28"/>
      <c r="D4415" s="158"/>
      <c r="E4415" s="164" t="s">
        <v>55</v>
      </c>
      <c r="F4415" s="164"/>
      <c r="G4415" s="164"/>
      <c r="H4415" s="165">
        <v>0.2</v>
      </c>
      <c r="I4415" s="166">
        <f>I4414*H4415</f>
        <v>33.576600000000006</v>
      </c>
      <c r="J4415" s="28"/>
      <c r="K4415" s="167"/>
      <c r="L4415" s="168"/>
      <c r="M4415" s="168"/>
      <c r="N4415" s="168"/>
      <c r="O4415" s="169"/>
      <c r="P4415" s="7">
        <f t="shared" si="641"/>
        <v>4481</v>
      </c>
      <c r="Q4415" s="8"/>
    </row>
    <row r="4416" spans="1:17" s="9" customFormat="1" ht="16.5" thickTop="1" thickBot="1" x14ac:dyDescent="0.3">
      <c r="A4416" s="1"/>
      <c r="B4416" s="28"/>
      <c r="C4416" s="28"/>
      <c r="D4416" s="158"/>
      <c r="E4416" s="170" t="s">
        <v>56</v>
      </c>
      <c r="F4416" s="170"/>
      <c r="G4416" s="170"/>
      <c r="H4416" s="171">
        <v>0</v>
      </c>
      <c r="I4416" s="166">
        <v>0</v>
      </c>
      <c r="J4416" s="28"/>
      <c r="K4416" s="172">
        <f>+K4362+K4378+K4407+K4412</f>
        <v>1</v>
      </c>
      <c r="L4416" s="173"/>
      <c r="M4416" s="174"/>
      <c r="N4416" s="175"/>
      <c r="O4416" s="172">
        <f>+O4362+O4378+O4407+O4412</f>
        <v>0</v>
      </c>
      <c r="P4416" s="7">
        <f t="shared" si="641"/>
        <v>4482</v>
      </c>
      <c r="Q4416" s="8"/>
    </row>
    <row r="4417" spans="1:17" s="9" customFormat="1" ht="16.5" thickTop="1" thickBot="1" x14ac:dyDescent="0.3">
      <c r="A4417" s="1"/>
      <c r="B4417" s="28" t="s">
        <v>27</v>
      </c>
      <c r="C4417" s="28"/>
      <c r="D4417" s="158"/>
      <c r="E4417" s="170" t="s">
        <v>57</v>
      </c>
      <c r="F4417" s="170"/>
      <c r="G4417" s="170"/>
      <c r="H4417" s="170"/>
      <c r="I4417" s="166">
        <f>+I4414+I4415</f>
        <v>201.45960000000002</v>
      </c>
      <c r="J4417" s="28"/>
      <c r="K4417" s="176" t="s">
        <v>58</v>
      </c>
      <c r="L4417" s="177"/>
      <c r="M4417" s="178"/>
      <c r="N4417" s="179"/>
      <c r="O4417" s="176" t="s">
        <v>59</v>
      </c>
      <c r="P4417" s="7">
        <f t="shared" si="641"/>
        <v>4483</v>
      </c>
      <c r="Q4417" s="8"/>
    </row>
    <row r="4418" spans="1:17" s="9" customFormat="1" ht="16.5" thickTop="1" thickBot="1" x14ac:dyDescent="0.3">
      <c r="A4418" s="1"/>
      <c r="B4418" s="28" t="s">
        <v>27</v>
      </c>
      <c r="C4418" s="28"/>
      <c r="D4418" s="158"/>
      <c r="E4418" s="180" t="s">
        <v>60</v>
      </c>
      <c r="F4418" s="181"/>
      <c r="G4418" s="181"/>
      <c r="H4418" s="182"/>
      <c r="I4418" s="183">
        <f>ROUND(I4417,2)</f>
        <v>201.46</v>
      </c>
      <c r="J4418" s="152"/>
      <c r="K4418" s="184"/>
      <c r="L4418" s="185"/>
      <c r="M4418" s="184"/>
      <c r="N4418" s="185"/>
      <c r="O4418" s="185"/>
      <c r="P4418" s="7">
        <f t="shared" si="641"/>
        <v>4484</v>
      </c>
      <c r="Q4418" s="8"/>
    </row>
    <row r="4419" spans="1:17" s="9" customFormat="1" ht="15.75" thickTop="1" x14ac:dyDescent="0.25">
      <c r="A4419" s="1"/>
      <c r="B4419" s="5"/>
      <c r="C4419" s="5"/>
      <c r="D4419" s="28"/>
      <c r="E4419" s="101"/>
      <c r="F4419" s="101"/>
      <c r="G4419" s="101"/>
      <c r="H4419" s="186"/>
      <c r="I4419" s="101"/>
      <c r="J4419" s="28"/>
      <c r="K4419" s="14"/>
      <c r="L4419" s="15"/>
      <c r="M4419" s="14"/>
      <c r="N4419" s="15"/>
      <c r="O4419" s="15"/>
      <c r="P4419" s="7">
        <f t="shared" si="641"/>
        <v>4485</v>
      </c>
      <c r="Q4419" s="8"/>
    </row>
    <row r="4420" spans="1:17" s="9" customFormat="1" x14ac:dyDescent="0.25">
      <c r="A4420" s="1"/>
      <c r="B4420" s="5"/>
      <c r="C4420" s="5"/>
      <c r="D4420" s="28"/>
      <c r="E4420" s="101"/>
      <c r="F4420" s="101"/>
      <c r="G4420" s="101"/>
      <c r="H4420" s="186"/>
      <c r="I4420" s="101"/>
      <c r="J4420" s="28"/>
      <c r="K4420" s="14"/>
      <c r="L4420" s="15"/>
      <c r="M4420" s="14"/>
      <c r="N4420" s="15"/>
      <c r="O4420" s="15"/>
      <c r="P4420" s="7">
        <f t="shared" si="641"/>
        <v>4486</v>
      </c>
      <c r="Q4420" s="8"/>
    </row>
    <row r="4421" spans="1:17" s="9" customFormat="1" ht="15.75" thickBot="1" x14ac:dyDescent="0.3">
      <c r="A4421" s="1"/>
      <c r="B4421" s="2"/>
      <c r="C4421" s="2"/>
      <c r="D4421" s="2"/>
      <c r="E4421" s="2"/>
      <c r="F4421" s="2"/>
      <c r="G4421" s="2"/>
      <c r="H4421" s="3"/>
      <c r="I4421" s="4"/>
      <c r="J4421" s="5"/>
      <c r="K4421" s="6"/>
      <c r="L4421" s="6"/>
      <c r="M4421" s="6"/>
      <c r="N4421" s="6"/>
      <c r="O4421" s="6"/>
      <c r="P4421" s="7"/>
      <c r="Q4421" s="8"/>
    </row>
    <row r="4422" spans="1:17" s="9" customFormat="1" ht="16.5" thickTop="1" thickBot="1" x14ac:dyDescent="0.3">
      <c r="A4422" s="1"/>
      <c r="B4422" s="10" t="s">
        <v>0</v>
      </c>
      <c r="C4422" s="11" t="str">
        <f>'[1]PRESUPUESTO REFERENCIAL'!$B$6</f>
        <v>CONSTRUCCIÓN DEL MALECÓN EN LA PARROQUIA URBANA SATÉLITE LA AURORA</v>
      </c>
      <c r="D4422" s="12"/>
      <c r="E4422" s="12"/>
      <c r="F4422" s="12"/>
      <c r="G4422" s="12"/>
      <c r="H4422" s="12"/>
      <c r="I4422" s="13"/>
      <c r="J4422" s="5"/>
      <c r="K4422" s="14"/>
      <c r="L4422" s="14"/>
      <c r="M4422" s="14"/>
      <c r="N4422" s="14"/>
      <c r="O4422" s="15"/>
      <c r="P4422" s="7"/>
      <c r="Q4422" s="8"/>
    </row>
    <row r="4423" spans="1:17" s="9" customFormat="1" ht="15.75" thickTop="1" x14ac:dyDescent="0.25">
      <c r="A4423" s="1"/>
      <c r="B4423" s="16" t="s">
        <v>1</v>
      </c>
      <c r="C4423" s="17"/>
      <c r="D4423" s="17"/>
      <c r="E4423" s="17"/>
      <c r="F4423" s="17"/>
      <c r="G4423" s="17"/>
      <c r="H4423" s="17"/>
      <c r="I4423" s="18"/>
      <c r="J4423" s="5"/>
      <c r="K4423" s="14"/>
      <c r="L4423" s="14"/>
      <c r="M4423" s="14"/>
      <c r="N4423" s="14"/>
      <c r="O4423" s="15"/>
      <c r="P4423" s="7"/>
      <c r="Q4423" s="8"/>
    </row>
    <row r="4424" spans="1:17" s="9" customFormat="1" x14ac:dyDescent="0.25">
      <c r="A4424" s="1"/>
      <c r="B4424" s="5"/>
      <c r="C4424" s="5"/>
      <c r="D4424" s="5"/>
      <c r="E4424" s="5"/>
      <c r="F4424" s="5"/>
      <c r="G4424" s="19"/>
      <c r="H4424" s="19"/>
      <c r="I4424" s="19"/>
      <c r="J4424" s="5"/>
      <c r="K4424" s="14"/>
      <c r="L4424" s="14"/>
      <c r="M4424" s="14"/>
      <c r="N4424" s="14"/>
      <c r="O4424" s="15"/>
      <c r="P4424" s="7"/>
      <c r="Q4424" s="8"/>
    </row>
    <row r="4425" spans="1:17" s="9" customFormat="1" x14ac:dyDescent="0.25">
      <c r="A4425" s="1"/>
      <c r="B4425" s="5"/>
      <c r="C4425" s="20" t="s">
        <v>2</v>
      </c>
      <c r="D4425" s="21" t="s">
        <v>3</v>
      </c>
      <c r="E4425" s="22"/>
      <c r="F4425" s="22"/>
      <c r="G4425" s="19"/>
      <c r="H4425" s="19"/>
      <c r="I4425" s="19"/>
      <c r="J4425" s="5"/>
      <c r="K4425" s="14"/>
      <c r="L4425" s="14"/>
      <c r="M4425" s="14"/>
      <c r="N4425" s="14"/>
      <c r="O4425" s="15"/>
      <c r="P4425" s="7"/>
      <c r="Q4425" s="8"/>
    </row>
    <row r="4426" spans="1:17" s="9" customFormat="1" x14ac:dyDescent="0.25">
      <c r="A4426" s="1"/>
      <c r="B4426" s="5"/>
      <c r="C4426" s="20" t="s">
        <v>4</v>
      </c>
      <c r="D4426" s="21" t="s">
        <v>5</v>
      </c>
      <c r="E4426" s="5"/>
      <c r="F4426" s="5"/>
      <c r="G4426" s="19"/>
      <c r="H4426" s="19"/>
      <c r="I4426" s="19"/>
      <c r="J4426" s="5"/>
      <c r="K4426" s="14"/>
      <c r="L4426" s="14"/>
      <c r="M4426" s="14"/>
      <c r="N4426" s="14"/>
      <c r="O4426" s="15"/>
      <c r="P4426" s="7"/>
      <c r="Q4426" s="8"/>
    </row>
    <row r="4427" spans="1:17" s="9" customFormat="1" x14ac:dyDescent="0.25">
      <c r="A4427" s="1"/>
      <c r="B4427" s="23"/>
      <c r="C4427" s="2"/>
      <c r="D4427" s="24"/>
      <c r="E4427" s="2"/>
      <c r="F4427" s="2"/>
      <c r="G4427" s="19"/>
      <c r="H4427" s="19"/>
      <c r="I4427" s="19"/>
      <c r="J4427" s="5"/>
      <c r="K4427" s="14"/>
      <c r="L4427" s="14"/>
      <c r="M4427" s="14"/>
      <c r="N4427" s="14"/>
      <c r="O4427" s="15"/>
      <c r="P4427" s="7"/>
      <c r="Q4427" s="8"/>
    </row>
    <row r="4428" spans="1:17" s="9" customFormat="1" ht="15.75" thickBot="1" x14ac:dyDescent="0.3">
      <c r="A4428" s="1"/>
      <c r="B4428" s="25" t="s">
        <v>6</v>
      </c>
      <c r="C4428" s="26"/>
      <c r="D4428" s="26"/>
      <c r="E4428" s="26"/>
      <c r="F4428" s="26"/>
      <c r="G4428" s="26"/>
      <c r="H4428" s="26"/>
      <c r="I4428" s="27"/>
      <c r="J4428" s="28"/>
      <c r="K4428" s="29"/>
      <c r="L4428" s="30"/>
      <c r="M4428" s="30"/>
      <c r="N4428" s="30"/>
      <c r="O4428" s="31"/>
      <c r="P4428" s="7"/>
      <c r="Q4428" s="8"/>
    </row>
    <row r="4429" spans="1:17" s="9" customFormat="1" ht="15.75" customHeight="1" thickTop="1" x14ac:dyDescent="0.25">
      <c r="A4429" s="1"/>
      <c r="B4429" s="32"/>
      <c r="C4429" s="33"/>
      <c r="D4429" s="34"/>
      <c r="E4429" s="34"/>
      <c r="F4429" s="34"/>
      <c r="G4429" s="34"/>
      <c r="H4429" s="35"/>
      <c r="I4429" s="36" t="s">
        <v>7</v>
      </c>
      <c r="J4429" s="37"/>
      <c r="K4429" s="38" t="s">
        <v>8</v>
      </c>
      <c r="L4429" s="39"/>
      <c r="M4429" s="39"/>
      <c r="N4429" s="39"/>
      <c r="O4429" s="40"/>
      <c r="P4429" s="7"/>
      <c r="Q4429" s="8"/>
    </row>
    <row r="4430" spans="1:17" s="9" customFormat="1" x14ac:dyDescent="0.25">
      <c r="A4430" s="1"/>
      <c r="B4430" s="41" t="s">
        <v>9</v>
      </c>
      <c r="C4430" s="42">
        <f>+'[1]PRESUPUESTO REFERENCIAL'!B1177</f>
        <v>1053</v>
      </c>
      <c r="D4430" s="43"/>
      <c r="E4430" s="41" t="s">
        <v>10</v>
      </c>
      <c r="F4430" s="44" t="str">
        <f>+'[1]PRESUPUESTO REFERENCIAL'!D1177</f>
        <v>u</v>
      </c>
      <c r="G4430" s="45"/>
      <c r="H4430" s="46" t="s">
        <v>11</v>
      </c>
      <c r="I4430" s="47">
        <v>0.76924999999999999</v>
      </c>
      <c r="J4430" s="37"/>
      <c r="K4430" s="48"/>
      <c r="L4430" s="49"/>
      <c r="M4430" s="49"/>
      <c r="N4430" s="49"/>
      <c r="O4430" s="50"/>
      <c r="P4430" s="7"/>
      <c r="Q4430" s="8"/>
    </row>
    <row r="4431" spans="1:17" s="9" customFormat="1" ht="15.75" thickBot="1" x14ac:dyDescent="0.3">
      <c r="A4431" s="1"/>
      <c r="B4431" s="51" t="s">
        <v>12</v>
      </c>
      <c r="C4431" s="52" t="str">
        <f>+'[1]PRESUPUESTO REFERENCIAL'!C1177</f>
        <v>MONITOREO DE RUIDO</v>
      </c>
      <c r="D4431" s="53"/>
      <c r="E4431" s="53"/>
      <c r="F4431" s="53"/>
      <c r="G4431" s="53"/>
      <c r="H4431" s="53"/>
      <c r="I4431" s="54"/>
      <c r="J4431" s="28"/>
      <c r="K4431" s="55"/>
      <c r="L4431" s="56"/>
      <c r="M4431" s="56"/>
      <c r="N4431" s="56"/>
      <c r="O4431" s="57"/>
      <c r="P4431" s="7"/>
      <c r="Q4431" s="8"/>
    </row>
    <row r="4432" spans="1:17" s="9" customFormat="1" ht="16.5" customHeight="1" thickTop="1" thickBot="1" x14ac:dyDescent="0.3">
      <c r="A4432" s="1"/>
      <c r="B4432" s="58" t="s">
        <v>13</v>
      </c>
      <c r="C4432" s="59"/>
      <c r="D4432" s="59"/>
      <c r="E4432" s="59"/>
      <c r="F4432" s="59"/>
      <c r="G4432" s="59"/>
      <c r="H4432" s="59"/>
      <c r="I4432" s="59"/>
      <c r="J4432" s="60"/>
      <c r="K4432" s="61" t="s">
        <v>14</v>
      </c>
      <c r="L4432" s="61" t="s">
        <v>15</v>
      </c>
      <c r="M4432" s="61" t="s">
        <v>16</v>
      </c>
      <c r="N4432" s="61" t="s">
        <v>17</v>
      </c>
      <c r="O4432" s="61" t="s">
        <v>18</v>
      </c>
      <c r="P4432" s="7"/>
      <c r="Q4432" s="8"/>
    </row>
    <row r="4433" spans="1:17" s="9" customFormat="1" ht="22.5" thickTop="1" thickBot="1" x14ac:dyDescent="0.3">
      <c r="A4433" s="1"/>
      <c r="B4433" s="62" t="s">
        <v>19</v>
      </c>
      <c r="C4433" s="62"/>
      <c r="D4433" s="62"/>
      <c r="E4433" s="63" t="s">
        <v>20</v>
      </c>
      <c r="F4433" s="63" t="s">
        <v>21</v>
      </c>
      <c r="G4433" s="63" t="s">
        <v>22</v>
      </c>
      <c r="H4433" s="63" t="s">
        <v>23</v>
      </c>
      <c r="I4433" s="63" t="s">
        <v>24</v>
      </c>
      <c r="J4433" s="64"/>
      <c r="K4433" s="61"/>
      <c r="L4433" s="61"/>
      <c r="M4433" s="61"/>
      <c r="N4433" s="61"/>
      <c r="O4433" s="61"/>
      <c r="P4433" s="7">
        <f t="shared" ref="P4433" si="644">ROW(A4434)+65</f>
        <v>4499</v>
      </c>
      <c r="Q4433" s="8"/>
    </row>
    <row r="4434" spans="1:17" s="9" customFormat="1" ht="16.5" customHeight="1" thickTop="1" thickBot="1" x14ac:dyDescent="0.3">
      <c r="A4434" s="1" t="s">
        <v>25</v>
      </c>
      <c r="B4434" s="65" t="str">
        <f>INDEX([1]EQUIPOS!$A$3:$I$326,MATCH('APUS2 (1001 - 1053)'!A4434,[1]EQUIPOS!$A$3:$A$326,0),2)</f>
        <v>HERRAMIENTA MENOR (5% MO)</v>
      </c>
      <c r="C4434" s="66"/>
      <c r="D4434" s="67"/>
      <c r="E4434" s="68" t="s">
        <v>26</v>
      </c>
      <c r="F4434" s="68">
        <v>0.05</v>
      </c>
      <c r="G4434" s="68" t="s">
        <v>27</v>
      </c>
      <c r="H4434" s="68" t="s">
        <v>26</v>
      </c>
      <c r="I4434" s="69">
        <f>I4463*5%</f>
        <v>0.162696375</v>
      </c>
      <c r="J4434" s="64"/>
      <c r="K4434" s="70">
        <f>((I4434*100%)/$I$4499)</f>
        <v>4.5698663036093361E-3</v>
      </c>
      <c r="L4434" s="71">
        <f>INDEX([1]EQUIPOS!$A$3:$I$326,MATCH('APUS2 (1001 - 1053)'!A4434,[1]EQUIPOS!$A$3:$A$326,0),6)</f>
        <v>4292100117</v>
      </c>
      <c r="M4434" s="72" t="str">
        <f>INDEX([1]EQUIPOS!$A$3:$I$326,MATCH('APUS2 (1001 - 1053)'!A4434,[1]EQUIPOS!$A$3:$A$326,0),7)</f>
        <v>NP</v>
      </c>
      <c r="N4434" s="73">
        <f>INDEX([1]EQUIPOS!$A$3:$I$326,MATCH('APUS2 (1001 - 1053)'!A4434,[1]EQUIPOS!$A$3:$A$326,0),8)</f>
        <v>0</v>
      </c>
      <c r="O4434" s="74">
        <f>INDEX([1]EQUIPOS!$A$3:$I$326,MATCH('APUS2 (1001 - 1053)'!A4434,[1]EQUIPOS!$A$3:$A$326,0),9)</f>
        <v>0</v>
      </c>
      <c r="P4434" s="7">
        <f t="shared" ref="P4434:P4497" si="645">+P4433+1</f>
        <v>4500</v>
      </c>
      <c r="Q4434" s="8">
        <f t="shared" ref="Q4434" si="646">IF($A4434=0," ",$P4433)</f>
        <v>4499</v>
      </c>
    </row>
    <row r="4435" spans="1:17" s="9" customFormat="1" ht="16.5" customHeight="1" thickTop="1" thickBot="1" x14ac:dyDescent="0.3">
      <c r="A4435" s="1" t="s">
        <v>172</v>
      </c>
      <c r="B4435" s="75" t="str">
        <f>INDEX([1]EQUIPOS!$A$3:$I$326,MATCH('APUS2 (1001 - 1053)'!A4435,[1]EQUIPOS!$A$3:$A$326,0),2)</f>
        <v>SONOMETRO DIGITAL</v>
      </c>
      <c r="C4435" s="76"/>
      <c r="D4435" s="77"/>
      <c r="E4435" s="78">
        <v>1</v>
      </c>
      <c r="F4435" s="79">
        <f>INDEX([1]EQUIPOS!$A$3:$I$326,MATCH('APUS2 (1001 - 1053)'!A4435,[1]EQUIPOS!$A$3:$A$326,0),5)</f>
        <v>39.5</v>
      </c>
      <c r="G4435" s="79">
        <f>+E4435*F4435</f>
        <v>39.5</v>
      </c>
      <c r="H4435" s="80">
        <f>I4430</f>
        <v>0.76924999999999999</v>
      </c>
      <c r="I4435" s="81">
        <f>G4435*H4435</f>
        <v>30.385375</v>
      </c>
      <c r="J4435" s="64"/>
      <c r="K4435" s="70">
        <f>((I4435*100%)/$I$4499)</f>
        <v>0.85347384866462783</v>
      </c>
      <c r="L4435" s="82" t="str">
        <f>INDEX([1]EQUIPOS!$A$3:$I$326,MATCH('APUS2 (1001 - 1053)'!A4435,[1]EQUIPOS!$A$3:$A$326,0),6)</f>
        <v>449170922</v>
      </c>
      <c r="M4435" s="83" t="str">
        <f>INDEX([1]EQUIPOS!$A$3:$I$326,MATCH('APUS2 (1001 - 1053)'!A4435,[1]EQUIPOS!$A$3:$A$326,0),7)</f>
        <v>NP</v>
      </c>
      <c r="N4435" s="84">
        <f>INDEX([1]EQUIPOS!$A$3:$I$326,MATCH('APUS2 (1001 - 1053)'!A4435,[1]EQUIPOS!$A$3:$A$326,0),8)</f>
        <v>0</v>
      </c>
      <c r="O4435" s="85">
        <f>INDEX([1]EQUIPOS!$A$3:$I$326,MATCH('APUS2 (1001 - 1053)'!A4435,[1]EQUIPOS!$A$3:$A$326,0),9)</f>
        <v>0</v>
      </c>
      <c r="P4435" s="7">
        <f t="shared" si="645"/>
        <v>4501</v>
      </c>
      <c r="Q4435" s="8">
        <f t="shared" ref="Q4435" si="647">+$Q4434</f>
        <v>4499</v>
      </c>
    </row>
    <row r="4436" spans="1:17" s="9" customFormat="1" ht="16.5" customHeight="1" thickTop="1" thickBot="1" x14ac:dyDescent="0.3">
      <c r="A4436" s="1"/>
      <c r="B4436" s="75"/>
      <c r="C4436" s="76"/>
      <c r="D4436" s="77"/>
      <c r="E4436" s="78"/>
      <c r="F4436" s="79"/>
      <c r="G4436" s="79"/>
      <c r="H4436" s="80"/>
      <c r="I4436" s="81"/>
      <c r="J4436" s="64"/>
      <c r="K4436" s="70"/>
      <c r="L4436" s="82"/>
      <c r="M4436" s="83"/>
      <c r="N4436" s="84"/>
      <c r="O4436" s="85"/>
      <c r="P4436" s="7">
        <f t="shared" si="645"/>
        <v>4502</v>
      </c>
      <c r="Q4436" s="8"/>
    </row>
    <row r="4437" spans="1:17" s="9" customFormat="1" ht="16.5" thickTop="1" thickBot="1" x14ac:dyDescent="0.3">
      <c r="A4437" s="1"/>
      <c r="B4437" s="75"/>
      <c r="C4437" s="76"/>
      <c r="D4437" s="77"/>
      <c r="E4437" s="78"/>
      <c r="F4437" s="79"/>
      <c r="G4437" s="79"/>
      <c r="H4437" s="80"/>
      <c r="I4437" s="81"/>
      <c r="J4437" s="64"/>
      <c r="K4437" s="70"/>
      <c r="L4437" s="82"/>
      <c r="M4437" s="83"/>
      <c r="N4437" s="84"/>
      <c r="O4437" s="85"/>
      <c r="P4437" s="7">
        <f t="shared" si="645"/>
        <v>4503</v>
      </c>
      <c r="Q4437" s="8"/>
    </row>
    <row r="4438" spans="1:17" s="9" customFormat="1" ht="16.5" thickTop="1" thickBot="1" x14ac:dyDescent="0.3">
      <c r="A4438" s="1"/>
      <c r="B4438" s="75"/>
      <c r="C4438" s="76"/>
      <c r="D4438" s="77"/>
      <c r="E4438" s="78"/>
      <c r="F4438" s="79"/>
      <c r="G4438" s="79"/>
      <c r="H4438" s="80"/>
      <c r="I4438" s="81"/>
      <c r="J4438" s="64"/>
      <c r="K4438" s="70"/>
      <c r="L4438" s="82"/>
      <c r="M4438" s="83"/>
      <c r="N4438" s="84"/>
      <c r="O4438" s="85"/>
      <c r="P4438" s="7">
        <f t="shared" si="645"/>
        <v>4504</v>
      </c>
      <c r="Q4438" s="8"/>
    </row>
    <row r="4439" spans="1:17" s="9" customFormat="1" ht="16.5" thickTop="1" thickBot="1" x14ac:dyDescent="0.3">
      <c r="A4439" s="1"/>
      <c r="B4439" s="75"/>
      <c r="C4439" s="76"/>
      <c r="D4439" s="77"/>
      <c r="E4439" s="78"/>
      <c r="F4439" s="79"/>
      <c r="G4439" s="86"/>
      <c r="H4439" s="80"/>
      <c r="I4439" s="81"/>
      <c r="J4439" s="64"/>
      <c r="K4439" s="87"/>
      <c r="L4439" s="82"/>
      <c r="M4439" s="83"/>
      <c r="N4439" s="84"/>
      <c r="O4439" s="85"/>
      <c r="P4439" s="7">
        <f t="shared" si="645"/>
        <v>4505</v>
      </c>
      <c r="Q4439" s="8"/>
    </row>
    <row r="4440" spans="1:17" s="9" customFormat="1" ht="16.5" thickTop="1" thickBot="1" x14ac:dyDescent="0.3">
      <c r="A4440" s="1"/>
      <c r="B4440" s="75"/>
      <c r="C4440" s="76"/>
      <c r="D4440" s="77"/>
      <c r="E4440" s="78"/>
      <c r="F4440" s="79"/>
      <c r="G4440" s="86"/>
      <c r="H4440" s="80"/>
      <c r="I4440" s="81"/>
      <c r="J4440" s="64"/>
      <c r="K4440" s="87"/>
      <c r="L4440" s="82"/>
      <c r="M4440" s="83"/>
      <c r="N4440" s="84"/>
      <c r="O4440" s="85"/>
      <c r="P4440" s="7">
        <f t="shared" si="645"/>
        <v>4506</v>
      </c>
      <c r="Q4440" s="8"/>
    </row>
    <row r="4441" spans="1:17" s="9" customFormat="1" ht="16.5" thickTop="1" thickBot="1" x14ac:dyDescent="0.3">
      <c r="A4441" s="1"/>
      <c r="B4441" s="75"/>
      <c r="C4441" s="76"/>
      <c r="D4441" s="77"/>
      <c r="E4441" s="78"/>
      <c r="F4441" s="79"/>
      <c r="G4441" s="86"/>
      <c r="H4441" s="80"/>
      <c r="I4441" s="81"/>
      <c r="J4441" s="64"/>
      <c r="K4441" s="87"/>
      <c r="L4441" s="82"/>
      <c r="M4441" s="83"/>
      <c r="N4441" s="84"/>
      <c r="O4441" s="85"/>
      <c r="P4441" s="7">
        <f t="shared" si="645"/>
        <v>4507</v>
      </c>
      <c r="Q4441" s="8"/>
    </row>
    <row r="4442" spans="1:17" s="9" customFormat="1" ht="16.5" thickTop="1" thickBot="1" x14ac:dyDescent="0.3">
      <c r="A4442" s="1"/>
      <c r="B4442" s="75"/>
      <c r="C4442" s="76"/>
      <c r="D4442" s="77"/>
      <c r="E4442" s="78"/>
      <c r="F4442" s="79"/>
      <c r="G4442" s="86"/>
      <c r="H4442" s="80"/>
      <c r="I4442" s="81"/>
      <c r="J4442" s="64"/>
      <c r="K4442" s="87"/>
      <c r="L4442" s="82"/>
      <c r="M4442" s="83"/>
      <c r="N4442" s="84"/>
      <c r="O4442" s="85"/>
      <c r="P4442" s="7">
        <f t="shared" si="645"/>
        <v>4508</v>
      </c>
      <c r="Q4442" s="8"/>
    </row>
    <row r="4443" spans="1:17" s="9" customFormat="1" ht="16.5" thickTop="1" thickBot="1" x14ac:dyDescent="0.3">
      <c r="A4443" s="1"/>
      <c r="B4443" s="75"/>
      <c r="C4443" s="76"/>
      <c r="D4443" s="77"/>
      <c r="E4443" s="78"/>
      <c r="F4443" s="79"/>
      <c r="G4443" s="86"/>
      <c r="H4443" s="80"/>
      <c r="I4443" s="81"/>
      <c r="J4443" s="64"/>
      <c r="K4443" s="87"/>
      <c r="L4443" s="82"/>
      <c r="M4443" s="83"/>
      <c r="N4443" s="84"/>
      <c r="O4443" s="85"/>
      <c r="P4443" s="7">
        <f t="shared" si="645"/>
        <v>4509</v>
      </c>
      <c r="Q4443" s="8"/>
    </row>
    <row r="4444" spans="1:17" s="9" customFormat="1" ht="16.5" thickTop="1" thickBot="1" x14ac:dyDescent="0.3">
      <c r="A4444" s="1"/>
      <c r="B4444" s="75"/>
      <c r="C4444" s="76"/>
      <c r="D4444" s="77"/>
      <c r="E4444" s="78"/>
      <c r="F4444" s="79"/>
      <c r="G4444" s="86"/>
      <c r="H4444" s="80"/>
      <c r="I4444" s="81"/>
      <c r="J4444" s="64"/>
      <c r="K4444" s="87"/>
      <c r="L4444" s="82"/>
      <c r="M4444" s="83"/>
      <c r="N4444" s="84"/>
      <c r="O4444" s="85"/>
      <c r="P4444" s="7">
        <f t="shared" si="645"/>
        <v>4510</v>
      </c>
      <c r="Q4444" s="8"/>
    </row>
    <row r="4445" spans="1:17" s="9" customFormat="1" ht="16.5" thickTop="1" thickBot="1" x14ac:dyDescent="0.3">
      <c r="A4445" s="1"/>
      <c r="B4445" s="75"/>
      <c r="C4445" s="76"/>
      <c r="D4445" s="77"/>
      <c r="E4445" s="78"/>
      <c r="F4445" s="79"/>
      <c r="G4445" s="86"/>
      <c r="H4445" s="80"/>
      <c r="I4445" s="81"/>
      <c r="J4445" s="64"/>
      <c r="K4445" s="87"/>
      <c r="L4445" s="82"/>
      <c r="M4445" s="83"/>
      <c r="N4445" s="84"/>
      <c r="O4445" s="85"/>
      <c r="P4445" s="7">
        <f t="shared" si="645"/>
        <v>4511</v>
      </c>
      <c r="Q4445" s="8"/>
    </row>
    <row r="4446" spans="1:17" s="9" customFormat="1" ht="16.5" thickTop="1" thickBot="1" x14ac:dyDescent="0.3">
      <c r="A4446" s="1"/>
      <c r="B4446" s="88"/>
      <c r="C4446" s="89"/>
      <c r="D4446" s="90"/>
      <c r="E4446" s="91"/>
      <c r="F4446" s="92"/>
      <c r="G4446" s="93"/>
      <c r="H4446" s="94"/>
      <c r="I4446" s="95"/>
      <c r="J4446" s="64"/>
      <c r="K4446" s="96"/>
      <c r="L4446" s="97"/>
      <c r="M4446" s="98"/>
      <c r="N4446" s="99"/>
      <c r="O4446" s="100"/>
      <c r="P4446" s="7">
        <f t="shared" si="645"/>
        <v>4512</v>
      </c>
      <c r="Q4446" s="8"/>
    </row>
    <row r="4447" spans="1:17" s="9" customFormat="1" ht="16.5" thickTop="1" thickBot="1" x14ac:dyDescent="0.3">
      <c r="A4447" s="1"/>
      <c r="B4447" s="101"/>
      <c r="C4447" s="101"/>
      <c r="D4447" s="101"/>
      <c r="E4447" s="101"/>
      <c r="F4447" s="101"/>
      <c r="G4447" s="101"/>
      <c r="H4447" s="102" t="s">
        <v>29</v>
      </c>
      <c r="I4447" s="103">
        <f>SUM(I4434:I4446)</f>
        <v>30.548071374999999</v>
      </c>
      <c r="J4447" s="104"/>
      <c r="K4447" s="105">
        <f>SUM(K4434:K4446)</f>
        <v>0.85804371496823717</v>
      </c>
      <c r="L4447" s="106"/>
      <c r="M4447" s="107"/>
      <c r="N4447" s="108"/>
      <c r="O4447" s="105">
        <f>SUM(O4434:O4446)</f>
        <v>0</v>
      </c>
      <c r="P4447" s="7">
        <f t="shared" si="645"/>
        <v>4513</v>
      </c>
      <c r="Q4447" s="8"/>
    </row>
    <row r="4448" spans="1:17" s="9" customFormat="1" ht="16.5" customHeight="1" thickTop="1" thickBot="1" x14ac:dyDescent="0.3">
      <c r="A4448" s="1"/>
      <c r="B4448" s="58" t="s">
        <v>30</v>
      </c>
      <c r="C4448" s="109"/>
      <c r="D4448" s="109"/>
      <c r="E4448" s="109"/>
      <c r="F4448" s="109"/>
      <c r="G4448" s="109"/>
      <c r="H4448" s="110"/>
      <c r="I4448" s="111"/>
      <c r="J4448" s="60"/>
      <c r="K4448" s="61" t="s">
        <v>14</v>
      </c>
      <c r="L4448" s="61" t="s">
        <v>15</v>
      </c>
      <c r="M4448" s="61" t="s">
        <v>16</v>
      </c>
      <c r="N4448" s="61" t="s">
        <v>17</v>
      </c>
      <c r="O4448" s="61" t="s">
        <v>18</v>
      </c>
      <c r="P4448" s="7">
        <f t="shared" si="645"/>
        <v>4514</v>
      </c>
      <c r="Q4448" s="8"/>
    </row>
    <row r="4449" spans="1:17" s="9" customFormat="1" ht="22.5" customHeight="1" thickTop="1" thickBot="1" x14ac:dyDescent="0.3">
      <c r="A4449" s="1"/>
      <c r="B4449" s="112" t="s">
        <v>31</v>
      </c>
      <c r="C4449" s="113"/>
      <c r="D4449" s="114"/>
      <c r="E4449" s="115" t="s">
        <v>20</v>
      </c>
      <c r="F4449" s="115" t="s">
        <v>32</v>
      </c>
      <c r="G4449" s="63" t="s">
        <v>33</v>
      </c>
      <c r="H4449" s="116" t="s">
        <v>23</v>
      </c>
      <c r="I4449" s="116" t="s">
        <v>34</v>
      </c>
      <c r="J4449" s="28"/>
      <c r="K4449" s="61"/>
      <c r="L4449" s="61"/>
      <c r="M4449" s="61"/>
      <c r="N4449" s="61"/>
      <c r="O4449" s="61"/>
      <c r="P4449" s="7">
        <f t="shared" si="645"/>
        <v>4515</v>
      </c>
      <c r="Q4449" s="8"/>
    </row>
    <row r="4450" spans="1:17" s="9" customFormat="1" ht="16.5" customHeight="1" thickTop="1" thickBot="1" x14ac:dyDescent="0.3">
      <c r="A4450" s="1" t="s">
        <v>38</v>
      </c>
      <c r="B4450" s="65" t="str">
        <f>INDEX([1]SUELDOS!$B$3:$O$294,MATCH('APUS2 (1001 - 1053)'!A4450,[1]SUELDOS!$B$3:$B$294,0),2)</f>
        <v>PEON</v>
      </c>
      <c r="C4450" s="66"/>
      <c r="D4450" s="67"/>
      <c r="E4450" s="68">
        <v>1</v>
      </c>
      <c r="F4450" s="68">
        <f>INDEX([1]SUELDOS!$B$3:$O$294,MATCH('APUS2 (1001 - 1053)'!A4450,[1]SUELDOS!$B$3:$B$294,0),10)</f>
        <v>4.2300000000000004</v>
      </c>
      <c r="G4450" s="79">
        <f t="shared" ref="G4450" si="648">+E4450*F4450</f>
        <v>4.2300000000000004</v>
      </c>
      <c r="H4450" s="69">
        <f>I4430</f>
        <v>0.76924999999999999</v>
      </c>
      <c r="I4450" s="81">
        <f>G4450*H4450</f>
        <v>3.2539275000000001</v>
      </c>
      <c r="J4450" s="64"/>
      <c r="K4450" s="70">
        <f>((I4450*100%)/$I$4499)</f>
        <v>9.139732607218673E-2</v>
      </c>
      <c r="L4450" s="117">
        <f>INDEX([1]SUELDOS!$B$3:$O$294,MATCH('APUS2 (1001 - 1053)'!A4450,[1]SUELDOS!$B$3:$B$294,0),11)</f>
        <v>851230012</v>
      </c>
      <c r="M4450" s="118" t="str">
        <f>INDEX([1]SUELDOS!$B$3:$O$294,MATCH('APUS2 (1001 - 1053)'!A4450,[1]SUELDOS!$B$3:$B$294,0),12)</f>
        <v>NP</v>
      </c>
      <c r="N4450" s="119">
        <f>INDEX([1]SUELDOS!$B$3:$O$294,MATCH('APUS2 (1001 - 1053)'!A4450,[1]SUELDOS!$B$3:$B$294,0),13)</f>
        <v>0</v>
      </c>
      <c r="O4450" s="120">
        <f>INDEX([1]SUELDOS!$B$3:$O$294,MATCH('APUS2 (1001 - 1053)'!A4450,[1]SUELDOS!$B$3:$B$294,0),14)</f>
        <v>0</v>
      </c>
      <c r="P4450" s="7">
        <f t="shared" si="645"/>
        <v>4516</v>
      </c>
      <c r="Q4450" s="8">
        <f t="shared" ref="Q4450" si="649">+Q4434</f>
        <v>4499</v>
      </c>
    </row>
    <row r="4451" spans="1:17" s="9" customFormat="1" ht="16.5" customHeight="1" thickTop="1" thickBot="1" x14ac:dyDescent="0.3">
      <c r="A4451" s="1"/>
      <c r="B4451" s="75"/>
      <c r="C4451" s="76"/>
      <c r="D4451" s="77"/>
      <c r="E4451" s="79"/>
      <c r="F4451" s="79"/>
      <c r="G4451" s="79"/>
      <c r="H4451" s="80"/>
      <c r="I4451" s="81"/>
      <c r="J4451" s="64"/>
      <c r="K4451" s="70"/>
      <c r="L4451" s="82"/>
      <c r="M4451" s="82"/>
      <c r="N4451" s="121"/>
      <c r="O4451" s="85"/>
      <c r="P4451" s="7">
        <f t="shared" si="645"/>
        <v>4517</v>
      </c>
      <c r="Q4451" s="8"/>
    </row>
    <row r="4452" spans="1:17" s="9" customFormat="1" ht="16.5" thickTop="1" thickBot="1" x14ac:dyDescent="0.3">
      <c r="A4452" s="1"/>
      <c r="B4452" s="75"/>
      <c r="C4452" s="76"/>
      <c r="D4452" s="77"/>
      <c r="E4452" s="79"/>
      <c r="F4452" s="79"/>
      <c r="G4452" s="79"/>
      <c r="H4452" s="80"/>
      <c r="I4452" s="81"/>
      <c r="J4452" s="64"/>
      <c r="K4452" s="70"/>
      <c r="L4452" s="82"/>
      <c r="M4452" s="82"/>
      <c r="N4452" s="121"/>
      <c r="O4452" s="85"/>
      <c r="P4452" s="7">
        <f t="shared" si="645"/>
        <v>4518</v>
      </c>
      <c r="Q4452" s="8"/>
    </row>
    <row r="4453" spans="1:17" s="9" customFormat="1" ht="16.5" thickTop="1" thickBot="1" x14ac:dyDescent="0.3">
      <c r="A4453" s="1"/>
      <c r="B4453" s="75"/>
      <c r="C4453" s="76"/>
      <c r="D4453" s="77"/>
      <c r="E4453" s="79"/>
      <c r="F4453" s="79"/>
      <c r="G4453" s="79"/>
      <c r="H4453" s="80"/>
      <c r="I4453" s="81"/>
      <c r="J4453" s="64"/>
      <c r="K4453" s="70"/>
      <c r="L4453" s="82"/>
      <c r="M4453" s="82"/>
      <c r="N4453" s="121"/>
      <c r="O4453" s="85"/>
      <c r="P4453" s="7">
        <f t="shared" si="645"/>
        <v>4519</v>
      </c>
      <c r="Q4453" s="8"/>
    </row>
    <row r="4454" spans="1:17" s="9" customFormat="1" ht="16.5" thickTop="1" thickBot="1" x14ac:dyDescent="0.3">
      <c r="A4454" s="1"/>
      <c r="B4454" s="75"/>
      <c r="C4454" s="76"/>
      <c r="D4454" s="77"/>
      <c r="E4454" s="79"/>
      <c r="F4454" s="79"/>
      <c r="G4454" s="79"/>
      <c r="H4454" s="80"/>
      <c r="I4454" s="81"/>
      <c r="J4454" s="64"/>
      <c r="K4454" s="70"/>
      <c r="L4454" s="82"/>
      <c r="M4454" s="82"/>
      <c r="N4454" s="121"/>
      <c r="O4454" s="85"/>
      <c r="P4454" s="7">
        <f t="shared" si="645"/>
        <v>4520</v>
      </c>
      <c r="Q4454" s="8"/>
    </row>
    <row r="4455" spans="1:17" s="9" customFormat="1" ht="16.5" thickTop="1" thickBot="1" x14ac:dyDescent="0.3">
      <c r="A4455" s="1"/>
      <c r="B4455" s="75"/>
      <c r="C4455" s="76"/>
      <c r="D4455" s="77"/>
      <c r="E4455" s="79"/>
      <c r="F4455" s="79"/>
      <c r="G4455" s="79"/>
      <c r="H4455" s="80"/>
      <c r="I4455" s="81"/>
      <c r="J4455" s="64"/>
      <c r="K4455" s="70"/>
      <c r="L4455" s="82"/>
      <c r="M4455" s="82"/>
      <c r="N4455" s="121"/>
      <c r="O4455" s="85"/>
      <c r="P4455" s="7">
        <f t="shared" si="645"/>
        <v>4521</v>
      </c>
      <c r="Q4455" s="8"/>
    </row>
    <row r="4456" spans="1:17" s="9" customFormat="1" ht="16.5" thickTop="1" thickBot="1" x14ac:dyDescent="0.3">
      <c r="A4456" s="1"/>
      <c r="B4456" s="75"/>
      <c r="C4456" s="76"/>
      <c r="D4456" s="77"/>
      <c r="E4456" s="78"/>
      <c r="F4456" s="79"/>
      <c r="G4456" s="79"/>
      <c r="H4456" s="80"/>
      <c r="I4456" s="81"/>
      <c r="J4456" s="64"/>
      <c r="K4456" s="70"/>
      <c r="L4456" s="82"/>
      <c r="M4456" s="82"/>
      <c r="N4456" s="121"/>
      <c r="O4456" s="85"/>
      <c r="P4456" s="7">
        <f t="shared" si="645"/>
        <v>4522</v>
      </c>
      <c r="Q4456" s="8"/>
    </row>
    <row r="4457" spans="1:17" s="9" customFormat="1" ht="16.5" thickTop="1" thickBot="1" x14ac:dyDescent="0.3">
      <c r="A4457" s="1"/>
      <c r="B4457" s="75"/>
      <c r="C4457" s="76"/>
      <c r="D4457" s="77"/>
      <c r="E4457" s="78"/>
      <c r="F4457" s="79"/>
      <c r="G4457" s="79"/>
      <c r="H4457" s="80"/>
      <c r="I4457" s="81"/>
      <c r="J4457" s="64"/>
      <c r="K4457" s="87"/>
      <c r="L4457" s="82"/>
      <c r="M4457" s="82"/>
      <c r="N4457" s="121"/>
      <c r="O4457" s="85"/>
      <c r="P4457" s="7">
        <f t="shared" si="645"/>
        <v>4523</v>
      </c>
      <c r="Q4457" s="8"/>
    </row>
    <row r="4458" spans="1:17" s="9" customFormat="1" ht="16.5" thickTop="1" thickBot="1" x14ac:dyDescent="0.3">
      <c r="A4458" s="1"/>
      <c r="B4458" s="75"/>
      <c r="C4458" s="76"/>
      <c r="D4458" s="77"/>
      <c r="E4458" s="78"/>
      <c r="F4458" s="79"/>
      <c r="G4458" s="79"/>
      <c r="H4458" s="80"/>
      <c r="I4458" s="81"/>
      <c r="J4458" s="64"/>
      <c r="K4458" s="87"/>
      <c r="L4458" s="82"/>
      <c r="M4458" s="82"/>
      <c r="N4458" s="121"/>
      <c r="O4458" s="85"/>
      <c r="P4458" s="7">
        <f t="shared" si="645"/>
        <v>4524</v>
      </c>
      <c r="Q4458" s="8"/>
    </row>
    <row r="4459" spans="1:17" s="9" customFormat="1" ht="16.5" thickTop="1" thickBot="1" x14ac:dyDescent="0.3">
      <c r="A4459" s="1"/>
      <c r="B4459" s="75"/>
      <c r="C4459" s="76"/>
      <c r="D4459" s="77"/>
      <c r="E4459" s="78"/>
      <c r="F4459" s="79"/>
      <c r="G4459" s="79"/>
      <c r="H4459" s="80"/>
      <c r="I4459" s="81"/>
      <c r="J4459" s="64"/>
      <c r="K4459" s="87"/>
      <c r="L4459" s="82"/>
      <c r="M4459" s="82"/>
      <c r="N4459" s="121"/>
      <c r="O4459" s="85"/>
      <c r="P4459" s="7">
        <f t="shared" si="645"/>
        <v>4525</v>
      </c>
      <c r="Q4459" s="8"/>
    </row>
    <row r="4460" spans="1:17" s="9" customFormat="1" ht="16.5" thickTop="1" thickBot="1" x14ac:dyDescent="0.3">
      <c r="A4460" s="1"/>
      <c r="B4460" s="75"/>
      <c r="C4460" s="76"/>
      <c r="D4460" s="77"/>
      <c r="E4460" s="78"/>
      <c r="F4460" s="79"/>
      <c r="G4460" s="79"/>
      <c r="H4460" s="80"/>
      <c r="I4460" s="81"/>
      <c r="J4460" s="64"/>
      <c r="K4460" s="87"/>
      <c r="L4460" s="82"/>
      <c r="M4460" s="82"/>
      <c r="N4460" s="121"/>
      <c r="O4460" s="85"/>
      <c r="P4460" s="7">
        <f t="shared" si="645"/>
        <v>4526</v>
      </c>
      <c r="Q4460" s="8"/>
    </row>
    <row r="4461" spans="1:17" s="9" customFormat="1" ht="16.5" thickTop="1" thickBot="1" x14ac:dyDescent="0.3">
      <c r="A4461" s="1"/>
      <c r="B4461" s="75"/>
      <c r="C4461" s="76"/>
      <c r="D4461" s="77"/>
      <c r="E4461" s="78"/>
      <c r="F4461" s="79"/>
      <c r="G4461" s="79"/>
      <c r="H4461" s="80"/>
      <c r="I4461" s="81"/>
      <c r="J4461" s="64"/>
      <c r="K4461" s="87"/>
      <c r="L4461" s="82"/>
      <c r="M4461" s="82"/>
      <c r="N4461" s="121"/>
      <c r="O4461" s="85"/>
      <c r="P4461" s="7">
        <f t="shared" si="645"/>
        <v>4527</v>
      </c>
      <c r="Q4461" s="8"/>
    </row>
    <row r="4462" spans="1:17" s="9" customFormat="1" ht="16.5" thickTop="1" thickBot="1" x14ac:dyDescent="0.3">
      <c r="A4462" s="1"/>
      <c r="B4462" s="122" t="s">
        <v>26</v>
      </c>
      <c r="C4462" s="123"/>
      <c r="D4462" s="124"/>
      <c r="E4462" s="91" t="s">
        <v>26</v>
      </c>
      <c r="F4462" s="125" t="s">
        <v>26</v>
      </c>
      <c r="G4462" s="126" t="s">
        <v>26</v>
      </c>
      <c r="H4462" s="94" t="s">
        <v>26</v>
      </c>
      <c r="I4462" s="127" t="s">
        <v>26</v>
      </c>
      <c r="J4462" s="64"/>
      <c r="K4462" s="96" t="s">
        <v>26</v>
      </c>
      <c r="L4462" s="97" t="s">
        <v>26</v>
      </c>
      <c r="M4462" s="98" t="s">
        <v>26</v>
      </c>
      <c r="N4462" s="99" t="s">
        <v>26</v>
      </c>
      <c r="O4462" s="100" t="s">
        <v>26</v>
      </c>
      <c r="P4462" s="7">
        <f t="shared" si="645"/>
        <v>4528</v>
      </c>
      <c r="Q4462" s="8"/>
    </row>
    <row r="4463" spans="1:17" s="9" customFormat="1" ht="16.5" thickTop="1" thickBot="1" x14ac:dyDescent="0.3">
      <c r="A4463" s="1"/>
      <c r="B4463" s="101"/>
      <c r="C4463" s="101"/>
      <c r="D4463" s="101"/>
      <c r="E4463" s="101"/>
      <c r="F4463" s="101"/>
      <c r="G4463" s="101"/>
      <c r="H4463" s="128" t="s">
        <v>39</v>
      </c>
      <c r="I4463" s="103">
        <f>SUM(I4450:I4462)</f>
        <v>3.2539275000000001</v>
      </c>
      <c r="J4463" s="104"/>
      <c r="K4463" s="105">
        <f>SUM(K4450:K4462)</f>
        <v>9.139732607218673E-2</v>
      </c>
      <c r="L4463" s="106"/>
      <c r="M4463" s="107"/>
      <c r="N4463" s="108"/>
      <c r="O4463" s="105">
        <f>SUM(O4450:O4462)</f>
        <v>0</v>
      </c>
      <c r="P4463" s="7">
        <f t="shared" si="645"/>
        <v>4529</v>
      </c>
      <c r="Q4463" s="8"/>
    </row>
    <row r="4464" spans="1:17" s="9" customFormat="1" ht="16.5" customHeight="1" thickTop="1" thickBot="1" x14ac:dyDescent="0.3">
      <c r="A4464" s="1"/>
      <c r="B4464" s="58" t="s">
        <v>40</v>
      </c>
      <c r="C4464" s="109"/>
      <c r="D4464" s="109"/>
      <c r="E4464" s="109"/>
      <c r="F4464" s="109"/>
      <c r="G4464" s="109"/>
      <c r="H4464" s="110"/>
      <c r="I4464" s="111"/>
      <c r="J4464" s="60"/>
      <c r="K4464" s="61" t="s">
        <v>14</v>
      </c>
      <c r="L4464" s="61" t="s">
        <v>15</v>
      </c>
      <c r="M4464" s="61" t="s">
        <v>16</v>
      </c>
      <c r="N4464" s="61" t="s">
        <v>17</v>
      </c>
      <c r="O4464" s="61" t="s">
        <v>18</v>
      </c>
      <c r="P4464" s="7">
        <f t="shared" si="645"/>
        <v>4530</v>
      </c>
      <c r="Q4464" s="8"/>
    </row>
    <row r="4465" spans="1:17" s="9" customFormat="1" ht="22.5" thickTop="1" thickBot="1" x14ac:dyDescent="0.3">
      <c r="A4465" s="1"/>
      <c r="B4465" s="112" t="s">
        <v>41</v>
      </c>
      <c r="C4465" s="113"/>
      <c r="D4465" s="113"/>
      <c r="E4465" s="114"/>
      <c r="F4465" s="63" t="s">
        <v>42</v>
      </c>
      <c r="G4465" s="63" t="s">
        <v>20</v>
      </c>
      <c r="H4465" s="63" t="s">
        <v>34</v>
      </c>
      <c r="I4465" s="63" t="s">
        <v>24</v>
      </c>
      <c r="J4465" s="28"/>
      <c r="K4465" s="61"/>
      <c r="L4465" s="61"/>
      <c r="M4465" s="61"/>
      <c r="N4465" s="61"/>
      <c r="O4465" s="61"/>
      <c r="P4465" s="7">
        <f t="shared" si="645"/>
        <v>4531</v>
      </c>
      <c r="Q4465" s="8"/>
    </row>
    <row r="4466" spans="1:17" s="9" customFormat="1" ht="15.75" customHeight="1" thickTop="1" x14ac:dyDescent="0.25">
      <c r="A4466" s="1" t="s">
        <v>171</v>
      </c>
      <c r="B4466" s="129" t="str">
        <f>INDEX('[1]MATERIAL-TRANSPORTE'!$A$3:$K$1016,MATCH('APUS2 (1001 - 1053)'!A4466,'[1]MATERIAL-TRANSPORTE'!$A$3:$A$1016,0),2)</f>
        <v>ACCESORIOS DE FIJACION</v>
      </c>
      <c r="C4466" s="130"/>
      <c r="D4466" s="130"/>
      <c r="E4466" s="131"/>
      <c r="F4466" s="132" t="str">
        <f>INDEX('[1]MATERIAL-TRANSPORTE'!$A$3:$K$1016,MATCH('APUS2 (1001 - 1053)'!A4466,'[1]MATERIAL-TRANSPORTE'!$A$3:$A$1016,0),6)</f>
        <v>u</v>
      </c>
      <c r="G4466" s="80">
        <v>1</v>
      </c>
      <c r="H4466" s="80">
        <f>INDEX('[1]MATERIAL-TRANSPORTE'!$A$3:$K$1016,MATCH('APUS2 (1001 - 1053)'!A4466,'[1]MATERIAL-TRANSPORTE'!$A$3:$A$1016,0),7)</f>
        <v>1.8</v>
      </c>
      <c r="I4466" s="81">
        <f>G4466*H4466</f>
        <v>1.8</v>
      </c>
      <c r="J4466" s="64"/>
      <c r="K4466" s="70">
        <f>((I4466*100%)/$I$4499)</f>
        <v>5.0558958959576114E-2</v>
      </c>
      <c r="L4466" s="82" t="str">
        <f>INDEX('[1]MATERIAL-TRANSPORTE'!$A$3:$K$1016,MATCH('APUS2 (1001 - 1053)'!A4466,'[1]MATERIAL-TRANSPORTE'!$A$3:$A$1016,0),8)</f>
        <v>445210011</v>
      </c>
      <c r="M4466" s="83" t="str">
        <f>INDEX('[1]MATERIAL-TRANSPORTE'!$A$3:$K$1016,MATCH('APUS2 (1001 - 1053)'!A4466,'[1]MATERIAL-TRANSPORTE'!$A$3:$A$1016,0),9)</f>
        <v>NP</v>
      </c>
      <c r="N4466" s="84">
        <f>INDEX('[1]MATERIAL-TRANSPORTE'!$A$3:$K$1016,MATCH('APUS2 (1001 - 1053)'!A4466,'[1]MATERIAL-TRANSPORTE'!$A$3:$A$1016,0),10)</f>
        <v>0</v>
      </c>
      <c r="O4466" s="85">
        <f>INDEX('[1]MATERIAL-TRANSPORTE'!$A$3:$K$1016,MATCH('APUS2 (1001 - 1053)'!A4466,'[1]MATERIAL-TRANSPORTE'!$A$3:$A$1016,0),11)</f>
        <v>0</v>
      </c>
      <c r="P4466" s="7">
        <f t="shared" si="645"/>
        <v>4532</v>
      </c>
      <c r="Q4466" s="8">
        <f t="shared" ref="Q4466" si="650">+Q4450</f>
        <v>4499</v>
      </c>
    </row>
    <row r="4467" spans="1:17" s="9" customFormat="1" x14ac:dyDescent="0.25">
      <c r="A4467" s="1"/>
      <c r="B4467" s="129"/>
      <c r="C4467" s="130"/>
      <c r="D4467" s="130"/>
      <c r="E4467" s="131"/>
      <c r="F4467" s="132"/>
      <c r="G4467" s="80"/>
      <c r="H4467" s="80"/>
      <c r="I4467" s="81"/>
      <c r="J4467" s="64"/>
      <c r="K4467" s="87"/>
      <c r="L4467" s="82"/>
      <c r="M4467" s="83"/>
      <c r="N4467" s="84"/>
      <c r="O4467" s="85"/>
      <c r="P4467" s="7">
        <f t="shared" si="645"/>
        <v>4533</v>
      </c>
      <c r="Q4467" s="8"/>
    </row>
    <row r="4468" spans="1:17" s="9" customFormat="1" x14ac:dyDescent="0.25">
      <c r="A4468" s="1"/>
      <c r="B4468" s="129"/>
      <c r="C4468" s="130"/>
      <c r="D4468" s="130"/>
      <c r="E4468" s="131"/>
      <c r="F4468" s="132"/>
      <c r="G4468" s="80"/>
      <c r="H4468" s="80"/>
      <c r="I4468" s="81"/>
      <c r="J4468" s="64"/>
      <c r="K4468" s="87"/>
      <c r="L4468" s="82"/>
      <c r="M4468" s="83"/>
      <c r="N4468" s="84"/>
      <c r="O4468" s="85"/>
      <c r="P4468" s="7">
        <f t="shared" si="645"/>
        <v>4534</v>
      </c>
      <c r="Q4468" s="8"/>
    </row>
    <row r="4469" spans="1:17" s="9" customFormat="1" x14ac:dyDescent="0.25">
      <c r="A4469" s="1"/>
      <c r="B4469" s="129"/>
      <c r="C4469" s="130"/>
      <c r="D4469" s="130"/>
      <c r="E4469" s="131"/>
      <c r="F4469" s="132"/>
      <c r="G4469" s="80"/>
      <c r="H4469" s="80"/>
      <c r="I4469" s="81"/>
      <c r="J4469" s="64"/>
      <c r="K4469" s="87"/>
      <c r="L4469" s="82"/>
      <c r="M4469" s="83"/>
      <c r="N4469" s="84"/>
      <c r="O4469" s="85"/>
      <c r="P4469" s="7">
        <f t="shared" si="645"/>
        <v>4535</v>
      </c>
      <c r="Q4469" s="8"/>
    </row>
    <row r="4470" spans="1:17" s="9" customFormat="1" x14ac:dyDescent="0.25">
      <c r="A4470" s="1"/>
      <c r="B4470" s="129"/>
      <c r="C4470" s="130"/>
      <c r="D4470" s="130"/>
      <c r="E4470" s="131"/>
      <c r="F4470" s="132"/>
      <c r="G4470" s="80"/>
      <c r="H4470" s="80"/>
      <c r="I4470" s="81"/>
      <c r="J4470" s="64"/>
      <c r="K4470" s="87"/>
      <c r="L4470" s="82"/>
      <c r="M4470" s="83"/>
      <c r="N4470" s="84"/>
      <c r="O4470" s="85"/>
      <c r="P4470" s="7">
        <f t="shared" si="645"/>
        <v>4536</v>
      </c>
      <c r="Q4470" s="8"/>
    </row>
    <row r="4471" spans="1:17" s="9" customFormat="1" x14ac:dyDescent="0.25">
      <c r="A4471" s="1"/>
      <c r="B4471" s="129"/>
      <c r="C4471" s="130"/>
      <c r="D4471" s="130"/>
      <c r="E4471" s="131"/>
      <c r="F4471" s="132"/>
      <c r="G4471" s="80"/>
      <c r="H4471" s="80"/>
      <c r="I4471" s="81"/>
      <c r="J4471" s="64"/>
      <c r="K4471" s="87"/>
      <c r="L4471" s="82"/>
      <c r="M4471" s="83"/>
      <c r="N4471" s="84"/>
      <c r="O4471" s="85"/>
      <c r="P4471" s="7">
        <f t="shared" si="645"/>
        <v>4537</v>
      </c>
      <c r="Q4471" s="8"/>
    </row>
    <row r="4472" spans="1:17" s="9" customFormat="1" x14ac:dyDescent="0.25">
      <c r="A4472" s="1"/>
      <c r="B4472" s="129"/>
      <c r="C4472" s="130"/>
      <c r="D4472" s="130"/>
      <c r="E4472" s="131"/>
      <c r="F4472" s="132"/>
      <c r="G4472" s="80"/>
      <c r="H4472" s="80"/>
      <c r="I4472" s="81"/>
      <c r="J4472" s="64"/>
      <c r="K4472" s="87"/>
      <c r="L4472" s="82"/>
      <c r="M4472" s="83"/>
      <c r="N4472" s="84"/>
      <c r="O4472" s="85"/>
      <c r="P4472" s="7">
        <f t="shared" si="645"/>
        <v>4538</v>
      </c>
      <c r="Q4472" s="8"/>
    </row>
    <row r="4473" spans="1:17" s="9" customFormat="1" x14ac:dyDescent="0.25">
      <c r="A4473" s="1"/>
      <c r="B4473" s="129"/>
      <c r="C4473" s="130"/>
      <c r="D4473" s="130"/>
      <c r="E4473" s="131"/>
      <c r="F4473" s="132"/>
      <c r="G4473" s="80"/>
      <c r="H4473" s="80"/>
      <c r="I4473" s="81"/>
      <c r="J4473" s="64"/>
      <c r="K4473" s="87"/>
      <c r="L4473" s="82"/>
      <c r="M4473" s="83"/>
      <c r="N4473" s="84"/>
      <c r="O4473" s="85"/>
      <c r="P4473" s="7">
        <f t="shared" si="645"/>
        <v>4539</v>
      </c>
      <c r="Q4473" s="8"/>
    </row>
    <row r="4474" spans="1:17" s="9" customFormat="1" x14ac:dyDescent="0.25">
      <c r="A4474" s="1"/>
      <c r="B4474" s="129"/>
      <c r="C4474" s="130"/>
      <c r="D4474" s="130"/>
      <c r="E4474" s="131"/>
      <c r="F4474" s="132"/>
      <c r="G4474" s="80"/>
      <c r="H4474" s="80"/>
      <c r="I4474" s="81"/>
      <c r="J4474" s="64"/>
      <c r="K4474" s="87"/>
      <c r="L4474" s="82"/>
      <c r="M4474" s="83"/>
      <c r="N4474" s="84"/>
      <c r="O4474" s="85"/>
      <c r="P4474" s="7">
        <f t="shared" si="645"/>
        <v>4540</v>
      </c>
      <c r="Q4474" s="8"/>
    </row>
    <row r="4475" spans="1:17" s="9" customFormat="1" x14ac:dyDescent="0.25">
      <c r="A4475" s="1"/>
      <c r="B4475" s="129"/>
      <c r="C4475" s="130"/>
      <c r="D4475" s="130"/>
      <c r="E4475" s="131"/>
      <c r="F4475" s="132"/>
      <c r="G4475" s="80"/>
      <c r="H4475" s="80"/>
      <c r="I4475" s="81"/>
      <c r="J4475" s="64"/>
      <c r="K4475" s="87"/>
      <c r="L4475" s="82"/>
      <c r="M4475" s="83"/>
      <c r="N4475" s="84"/>
      <c r="O4475" s="85"/>
      <c r="P4475" s="7">
        <f t="shared" si="645"/>
        <v>4541</v>
      </c>
      <c r="Q4475" s="8"/>
    </row>
    <row r="4476" spans="1:17" s="9" customFormat="1" x14ac:dyDescent="0.25">
      <c r="A4476" s="1"/>
      <c r="B4476" s="129"/>
      <c r="C4476" s="130"/>
      <c r="D4476" s="130"/>
      <c r="E4476" s="131"/>
      <c r="F4476" s="132"/>
      <c r="G4476" s="80"/>
      <c r="H4476" s="80"/>
      <c r="I4476" s="81"/>
      <c r="J4476" s="64"/>
      <c r="K4476" s="87"/>
      <c r="L4476" s="82"/>
      <c r="M4476" s="83"/>
      <c r="N4476" s="84"/>
      <c r="O4476" s="85"/>
      <c r="P4476" s="7">
        <f t="shared" si="645"/>
        <v>4542</v>
      </c>
      <c r="Q4476" s="8"/>
    </row>
    <row r="4477" spans="1:17" s="9" customFormat="1" x14ac:dyDescent="0.25">
      <c r="A4477" s="1"/>
      <c r="B4477" s="129"/>
      <c r="C4477" s="130"/>
      <c r="D4477" s="130"/>
      <c r="E4477" s="131"/>
      <c r="F4477" s="132"/>
      <c r="G4477" s="80"/>
      <c r="H4477" s="80"/>
      <c r="I4477" s="81"/>
      <c r="J4477" s="64"/>
      <c r="K4477" s="87"/>
      <c r="L4477" s="82"/>
      <c r="M4477" s="83"/>
      <c r="N4477" s="84"/>
      <c r="O4477" s="85"/>
      <c r="P4477" s="7">
        <f t="shared" si="645"/>
        <v>4543</v>
      </c>
      <c r="Q4477" s="8"/>
    </row>
    <row r="4478" spans="1:17" s="9" customFormat="1" x14ac:dyDescent="0.25">
      <c r="A4478" s="1"/>
      <c r="B4478" s="129"/>
      <c r="C4478" s="130"/>
      <c r="D4478" s="130"/>
      <c r="E4478" s="131"/>
      <c r="F4478" s="132"/>
      <c r="G4478" s="80"/>
      <c r="H4478" s="80"/>
      <c r="I4478" s="81"/>
      <c r="J4478" s="64"/>
      <c r="K4478" s="87"/>
      <c r="L4478" s="82"/>
      <c r="M4478" s="83"/>
      <c r="N4478" s="84"/>
      <c r="O4478" s="85"/>
      <c r="P4478" s="7">
        <f t="shared" si="645"/>
        <v>4544</v>
      </c>
      <c r="Q4478" s="8"/>
    </row>
    <row r="4479" spans="1:17" s="9" customFormat="1" x14ac:dyDescent="0.25">
      <c r="A4479" s="1"/>
      <c r="B4479" s="129"/>
      <c r="C4479" s="130"/>
      <c r="D4479" s="130"/>
      <c r="E4479" s="131"/>
      <c r="F4479" s="132"/>
      <c r="G4479" s="80"/>
      <c r="H4479" s="80"/>
      <c r="I4479" s="81"/>
      <c r="J4479" s="64"/>
      <c r="K4479" s="87"/>
      <c r="L4479" s="82"/>
      <c r="M4479" s="83"/>
      <c r="N4479" s="84"/>
      <c r="O4479" s="85"/>
      <c r="P4479" s="7">
        <f t="shared" si="645"/>
        <v>4545</v>
      </c>
      <c r="Q4479" s="8"/>
    </row>
    <row r="4480" spans="1:17" s="9" customFormat="1" x14ac:dyDescent="0.25">
      <c r="A4480" s="1"/>
      <c r="B4480" s="129"/>
      <c r="C4480" s="130"/>
      <c r="D4480" s="130"/>
      <c r="E4480" s="131"/>
      <c r="F4480" s="132"/>
      <c r="G4480" s="80"/>
      <c r="H4480" s="80"/>
      <c r="I4480" s="81"/>
      <c r="J4480" s="64"/>
      <c r="K4480" s="87"/>
      <c r="L4480" s="82"/>
      <c r="M4480" s="83"/>
      <c r="N4480" s="84"/>
      <c r="O4480" s="85"/>
      <c r="P4480" s="7">
        <f t="shared" si="645"/>
        <v>4546</v>
      </c>
      <c r="Q4480" s="8"/>
    </row>
    <row r="4481" spans="1:17" s="9" customFormat="1" x14ac:dyDescent="0.25">
      <c r="A4481" s="1"/>
      <c r="B4481" s="129"/>
      <c r="C4481" s="130"/>
      <c r="D4481" s="130"/>
      <c r="E4481" s="131"/>
      <c r="F4481" s="132"/>
      <c r="G4481" s="80"/>
      <c r="H4481" s="80"/>
      <c r="I4481" s="81"/>
      <c r="J4481" s="64"/>
      <c r="K4481" s="87"/>
      <c r="L4481" s="82"/>
      <c r="M4481" s="83"/>
      <c r="N4481" s="84"/>
      <c r="O4481" s="85"/>
      <c r="P4481" s="7">
        <f t="shared" si="645"/>
        <v>4547</v>
      </c>
      <c r="Q4481" s="8"/>
    </row>
    <row r="4482" spans="1:17" s="9" customFormat="1" x14ac:dyDescent="0.25">
      <c r="A4482" s="1"/>
      <c r="B4482" s="129"/>
      <c r="C4482" s="130"/>
      <c r="D4482" s="130"/>
      <c r="E4482" s="131"/>
      <c r="F4482" s="132"/>
      <c r="G4482" s="80"/>
      <c r="H4482" s="80"/>
      <c r="I4482" s="81"/>
      <c r="J4482" s="64"/>
      <c r="K4482" s="87"/>
      <c r="L4482" s="82"/>
      <c r="M4482" s="83"/>
      <c r="N4482" s="84"/>
      <c r="O4482" s="85"/>
      <c r="P4482" s="7">
        <f t="shared" si="645"/>
        <v>4548</v>
      </c>
      <c r="Q4482" s="8"/>
    </row>
    <row r="4483" spans="1:17" s="9" customFormat="1" x14ac:dyDescent="0.25">
      <c r="A4483" s="1"/>
      <c r="B4483" s="129" t="s">
        <v>26</v>
      </c>
      <c r="C4483" s="130"/>
      <c r="D4483" s="130"/>
      <c r="E4483" s="131"/>
      <c r="F4483" s="132" t="s">
        <v>26</v>
      </c>
      <c r="G4483" s="80" t="s">
        <v>26</v>
      </c>
      <c r="H4483" s="80" t="s">
        <v>26</v>
      </c>
      <c r="I4483" s="81" t="s">
        <v>26</v>
      </c>
      <c r="J4483" s="64"/>
      <c r="K4483" s="87" t="s">
        <v>26</v>
      </c>
      <c r="L4483" s="82" t="s">
        <v>26</v>
      </c>
      <c r="M4483" s="83" t="s">
        <v>26</v>
      </c>
      <c r="N4483" s="84" t="s">
        <v>26</v>
      </c>
      <c r="O4483" s="85" t="s">
        <v>26</v>
      </c>
      <c r="P4483" s="7">
        <f t="shared" si="645"/>
        <v>4549</v>
      </c>
      <c r="Q4483" s="8"/>
    </row>
    <row r="4484" spans="1:17" s="9" customFormat="1" x14ac:dyDescent="0.25">
      <c r="A4484" s="1"/>
      <c r="B4484" s="129" t="s">
        <v>26</v>
      </c>
      <c r="C4484" s="130"/>
      <c r="D4484" s="130"/>
      <c r="E4484" s="131"/>
      <c r="F4484" s="132" t="s">
        <v>26</v>
      </c>
      <c r="G4484" s="80" t="s">
        <v>26</v>
      </c>
      <c r="H4484" s="80" t="s">
        <v>26</v>
      </c>
      <c r="I4484" s="81" t="s">
        <v>26</v>
      </c>
      <c r="J4484" s="64"/>
      <c r="K4484" s="87" t="s">
        <v>26</v>
      </c>
      <c r="L4484" s="82" t="s">
        <v>26</v>
      </c>
      <c r="M4484" s="83" t="s">
        <v>26</v>
      </c>
      <c r="N4484" s="84" t="s">
        <v>26</v>
      </c>
      <c r="O4484" s="85" t="s">
        <v>26</v>
      </c>
      <c r="P4484" s="7">
        <f t="shared" si="645"/>
        <v>4550</v>
      </c>
      <c r="Q4484" s="8"/>
    </row>
    <row r="4485" spans="1:17" s="9" customFormat="1" x14ac:dyDescent="0.25">
      <c r="A4485" s="1"/>
      <c r="B4485" s="129" t="s">
        <v>26</v>
      </c>
      <c r="C4485" s="130"/>
      <c r="D4485" s="130"/>
      <c r="E4485" s="131"/>
      <c r="F4485" s="132" t="s">
        <v>26</v>
      </c>
      <c r="G4485" s="80" t="s">
        <v>26</v>
      </c>
      <c r="H4485" s="80" t="s">
        <v>26</v>
      </c>
      <c r="I4485" s="81" t="s">
        <v>26</v>
      </c>
      <c r="J4485" s="64"/>
      <c r="K4485" s="87" t="s">
        <v>26</v>
      </c>
      <c r="L4485" s="82" t="s">
        <v>26</v>
      </c>
      <c r="M4485" s="83" t="s">
        <v>26</v>
      </c>
      <c r="N4485" s="84" t="s">
        <v>26</v>
      </c>
      <c r="O4485" s="85" t="s">
        <v>26</v>
      </c>
      <c r="P4485" s="7">
        <f t="shared" si="645"/>
        <v>4551</v>
      </c>
      <c r="Q4485" s="8"/>
    </row>
    <row r="4486" spans="1:17" s="9" customFormat="1" x14ac:dyDescent="0.25">
      <c r="A4486" s="1"/>
      <c r="B4486" s="129" t="s">
        <v>26</v>
      </c>
      <c r="C4486" s="130"/>
      <c r="D4486" s="130"/>
      <c r="E4486" s="131"/>
      <c r="F4486" s="132" t="s">
        <v>26</v>
      </c>
      <c r="G4486" s="80" t="s">
        <v>26</v>
      </c>
      <c r="H4486" s="80" t="s">
        <v>26</v>
      </c>
      <c r="I4486" s="81" t="s">
        <v>26</v>
      </c>
      <c r="J4486" s="64"/>
      <c r="K4486" s="87" t="s">
        <v>26</v>
      </c>
      <c r="L4486" s="82" t="s">
        <v>26</v>
      </c>
      <c r="M4486" s="83" t="s">
        <v>26</v>
      </c>
      <c r="N4486" s="84" t="s">
        <v>26</v>
      </c>
      <c r="O4486" s="85" t="s">
        <v>26</v>
      </c>
      <c r="P4486" s="7">
        <f t="shared" si="645"/>
        <v>4552</v>
      </c>
      <c r="Q4486" s="8"/>
    </row>
    <row r="4487" spans="1:17" s="9" customFormat="1" x14ac:dyDescent="0.25">
      <c r="A4487" s="1"/>
      <c r="B4487" s="129" t="s">
        <v>26</v>
      </c>
      <c r="C4487" s="130"/>
      <c r="D4487" s="130"/>
      <c r="E4487" s="131"/>
      <c r="F4487" s="132" t="s">
        <v>26</v>
      </c>
      <c r="G4487" s="80" t="s">
        <v>26</v>
      </c>
      <c r="H4487" s="80" t="s">
        <v>26</v>
      </c>
      <c r="I4487" s="81" t="s">
        <v>26</v>
      </c>
      <c r="J4487" s="64"/>
      <c r="K4487" s="87" t="s">
        <v>26</v>
      </c>
      <c r="L4487" s="82" t="s">
        <v>26</v>
      </c>
      <c r="M4487" s="83" t="s">
        <v>26</v>
      </c>
      <c r="N4487" s="84" t="s">
        <v>26</v>
      </c>
      <c r="O4487" s="85" t="s">
        <v>26</v>
      </c>
      <c r="P4487" s="7">
        <f t="shared" si="645"/>
        <v>4553</v>
      </c>
      <c r="Q4487" s="8"/>
    </row>
    <row r="4488" spans="1:17" s="9" customFormat="1" x14ac:dyDescent="0.25">
      <c r="A4488" s="1"/>
      <c r="B4488" s="129" t="s">
        <v>26</v>
      </c>
      <c r="C4488" s="130"/>
      <c r="D4488" s="130"/>
      <c r="E4488" s="131"/>
      <c r="F4488" s="132" t="s">
        <v>26</v>
      </c>
      <c r="G4488" s="80" t="s">
        <v>26</v>
      </c>
      <c r="H4488" s="80" t="s">
        <v>26</v>
      </c>
      <c r="I4488" s="81" t="s">
        <v>26</v>
      </c>
      <c r="J4488" s="64"/>
      <c r="K4488" s="87" t="s">
        <v>26</v>
      </c>
      <c r="L4488" s="82" t="s">
        <v>26</v>
      </c>
      <c r="M4488" s="83" t="s">
        <v>26</v>
      </c>
      <c r="N4488" s="84" t="s">
        <v>26</v>
      </c>
      <c r="O4488" s="85" t="s">
        <v>26</v>
      </c>
      <c r="P4488" s="7">
        <f t="shared" si="645"/>
        <v>4554</v>
      </c>
      <c r="Q4488" s="8"/>
    </row>
    <row r="4489" spans="1:17" s="9" customFormat="1" x14ac:dyDescent="0.25">
      <c r="A4489" s="1"/>
      <c r="B4489" s="129" t="s">
        <v>26</v>
      </c>
      <c r="C4489" s="130"/>
      <c r="D4489" s="130"/>
      <c r="E4489" s="131"/>
      <c r="F4489" s="132" t="s">
        <v>26</v>
      </c>
      <c r="G4489" s="80" t="s">
        <v>26</v>
      </c>
      <c r="H4489" s="80" t="s">
        <v>26</v>
      </c>
      <c r="I4489" s="81" t="s">
        <v>26</v>
      </c>
      <c r="J4489" s="64"/>
      <c r="K4489" s="87" t="s">
        <v>26</v>
      </c>
      <c r="L4489" s="82" t="s">
        <v>26</v>
      </c>
      <c r="M4489" s="83" t="s">
        <v>26</v>
      </c>
      <c r="N4489" s="84" t="s">
        <v>26</v>
      </c>
      <c r="O4489" s="85" t="s">
        <v>26</v>
      </c>
      <c r="P4489" s="7">
        <f t="shared" si="645"/>
        <v>4555</v>
      </c>
      <c r="Q4489" s="8"/>
    </row>
    <row r="4490" spans="1:17" s="9" customFormat="1" x14ac:dyDescent="0.25">
      <c r="A4490" s="1"/>
      <c r="B4490" s="129" t="s">
        <v>26</v>
      </c>
      <c r="C4490" s="130"/>
      <c r="D4490" s="130"/>
      <c r="E4490" s="131"/>
      <c r="F4490" s="132" t="s">
        <v>26</v>
      </c>
      <c r="G4490" s="80" t="s">
        <v>26</v>
      </c>
      <c r="H4490" s="80" t="s">
        <v>26</v>
      </c>
      <c r="I4490" s="81" t="s">
        <v>26</v>
      </c>
      <c r="J4490" s="64"/>
      <c r="K4490" s="87" t="s">
        <v>26</v>
      </c>
      <c r="L4490" s="82" t="s">
        <v>26</v>
      </c>
      <c r="M4490" s="83" t="s">
        <v>26</v>
      </c>
      <c r="N4490" s="84" t="s">
        <v>26</v>
      </c>
      <c r="O4490" s="85" t="s">
        <v>26</v>
      </c>
      <c r="P4490" s="7">
        <f t="shared" si="645"/>
        <v>4556</v>
      </c>
      <c r="Q4490" s="8"/>
    </row>
    <row r="4491" spans="1:17" s="9" customFormat="1" ht="15.75" thickBot="1" x14ac:dyDescent="0.3">
      <c r="A4491" s="1"/>
      <c r="B4491" s="122" t="s">
        <v>26</v>
      </c>
      <c r="C4491" s="123"/>
      <c r="D4491" s="123"/>
      <c r="E4491" s="124"/>
      <c r="F4491" s="133" t="s">
        <v>26</v>
      </c>
      <c r="G4491" s="94" t="s">
        <v>26</v>
      </c>
      <c r="H4491" s="94" t="s">
        <v>26</v>
      </c>
      <c r="I4491" s="95" t="s">
        <v>26</v>
      </c>
      <c r="J4491" s="64"/>
      <c r="K4491" s="96" t="s">
        <v>26</v>
      </c>
      <c r="L4491" s="97" t="s">
        <v>26</v>
      </c>
      <c r="M4491" s="98" t="s">
        <v>26</v>
      </c>
      <c r="N4491" s="99" t="s">
        <v>26</v>
      </c>
      <c r="O4491" s="100" t="s">
        <v>26</v>
      </c>
      <c r="P4491" s="7">
        <f t="shared" si="645"/>
        <v>4557</v>
      </c>
      <c r="Q4491" s="8"/>
    </row>
    <row r="4492" spans="1:17" s="9" customFormat="1" ht="16.5" thickTop="1" thickBot="1" x14ac:dyDescent="0.3">
      <c r="A4492" s="1"/>
      <c r="B4492" s="101"/>
      <c r="C4492" s="101"/>
      <c r="D4492" s="101"/>
      <c r="E4492" s="101"/>
      <c r="F4492" s="101"/>
      <c r="G4492" s="101"/>
      <c r="H4492" s="128" t="s">
        <v>50</v>
      </c>
      <c r="I4492" s="103">
        <f>SUM(I4466:I4491)</f>
        <v>1.8</v>
      </c>
      <c r="J4492" s="104"/>
      <c r="K4492" s="105">
        <f>SUM(K4466:K4491)</f>
        <v>5.0558958959576114E-2</v>
      </c>
      <c r="L4492" s="106"/>
      <c r="M4492" s="107"/>
      <c r="N4492" s="108"/>
      <c r="O4492" s="105">
        <f>SUM(O4466:O4491)</f>
        <v>0</v>
      </c>
      <c r="P4492" s="7">
        <f t="shared" si="645"/>
        <v>4558</v>
      </c>
      <c r="Q4492" s="8"/>
    </row>
    <row r="4493" spans="1:17" s="9" customFormat="1" ht="16.5" customHeight="1" thickTop="1" thickBot="1" x14ac:dyDescent="0.3">
      <c r="A4493" s="1"/>
      <c r="B4493" s="58" t="s">
        <v>51</v>
      </c>
      <c r="C4493" s="109"/>
      <c r="D4493" s="109"/>
      <c r="E4493" s="109"/>
      <c r="F4493" s="109"/>
      <c r="G4493" s="109"/>
      <c r="H4493" s="110"/>
      <c r="I4493" s="111"/>
      <c r="J4493" s="60"/>
      <c r="K4493" s="134" t="s">
        <v>14</v>
      </c>
      <c r="L4493" s="61" t="s">
        <v>15</v>
      </c>
      <c r="M4493" s="61" t="s">
        <v>16</v>
      </c>
      <c r="N4493" s="61" t="s">
        <v>17</v>
      </c>
      <c r="O4493" s="61" t="s">
        <v>18</v>
      </c>
      <c r="P4493" s="7">
        <f t="shared" si="645"/>
        <v>4559</v>
      </c>
      <c r="Q4493" s="8"/>
    </row>
    <row r="4494" spans="1:17" s="9" customFormat="1" ht="22.5" customHeight="1" thickTop="1" thickBot="1" x14ac:dyDescent="0.3">
      <c r="A4494" s="1"/>
      <c r="B4494" s="112" t="s">
        <v>52</v>
      </c>
      <c r="C4494" s="113"/>
      <c r="D4494" s="113"/>
      <c r="E4494" s="114"/>
      <c r="F4494" s="115" t="s">
        <v>42</v>
      </c>
      <c r="G4494" s="63" t="s">
        <v>20</v>
      </c>
      <c r="H4494" s="63" t="s">
        <v>34</v>
      </c>
      <c r="I4494" s="63" t="s">
        <v>34</v>
      </c>
      <c r="J4494" s="28"/>
      <c r="K4494" s="135"/>
      <c r="L4494" s="61"/>
      <c r="M4494" s="61"/>
      <c r="N4494" s="61"/>
      <c r="O4494" s="61"/>
      <c r="P4494" s="7">
        <f t="shared" si="645"/>
        <v>4560</v>
      </c>
      <c r="Q4494" s="8"/>
    </row>
    <row r="4495" spans="1:17" s="9" customFormat="1" ht="15.75" thickTop="1" x14ac:dyDescent="0.25">
      <c r="A4495" s="1"/>
      <c r="B4495" s="136"/>
      <c r="C4495" s="137"/>
      <c r="D4495" s="137"/>
      <c r="E4495" s="138"/>
      <c r="F4495" s="139"/>
      <c r="G4495" s="69"/>
      <c r="H4495" s="69"/>
      <c r="I4495" s="81"/>
      <c r="J4495" s="64"/>
      <c r="K4495" s="70"/>
      <c r="L4495" s="117"/>
      <c r="M4495" s="118"/>
      <c r="N4495" s="119"/>
      <c r="O4495" s="120"/>
      <c r="P4495" s="7">
        <f t="shared" si="645"/>
        <v>4561</v>
      </c>
      <c r="Q4495" s="8">
        <f t="shared" ref="Q4495" si="651">+Q4466</f>
        <v>4499</v>
      </c>
    </row>
    <row r="4496" spans="1:17" s="9" customFormat="1" ht="15.75" thickBot="1" x14ac:dyDescent="0.3">
      <c r="A4496" s="1"/>
      <c r="B4496" s="140" t="s">
        <v>26</v>
      </c>
      <c r="C4496" s="141"/>
      <c r="D4496" s="141"/>
      <c r="E4496" s="142"/>
      <c r="F4496" s="143">
        <v>0</v>
      </c>
      <c r="G4496" s="144" t="s">
        <v>26</v>
      </c>
      <c r="H4496" s="143">
        <v>0</v>
      </c>
      <c r="I4496" s="143">
        <v>0</v>
      </c>
      <c r="J4496" s="64"/>
      <c r="K4496" s="145" t="s">
        <v>26</v>
      </c>
      <c r="L4496" s="146" t="s">
        <v>26</v>
      </c>
      <c r="M4496" s="147" t="s">
        <v>26</v>
      </c>
      <c r="N4496" s="143">
        <v>0</v>
      </c>
      <c r="O4496" s="143">
        <v>0</v>
      </c>
      <c r="P4496" s="7">
        <f t="shared" si="645"/>
        <v>4562</v>
      </c>
      <c r="Q4496" s="8"/>
    </row>
    <row r="4497" spans="1:18" s="9" customFormat="1" ht="16.5" thickTop="1" thickBot="1" x14ac:dyDescent="0.3">
      <c r="A4497" s="1"/>
      <c r="B4497" s="101"/>
      <c r="C4497" s="101"/>
      <c r="D4497" s="101"/>
      <c r="E4497" s="101"/>
      <c r="F4497" s="101"/>
      <c r="G4497" s="101"/>
      <c r="H4497" s="128" t="s">
        <v>53</v>
      </c>
      <c r="I4497" s="103">
        <f>SUM(I4495:I4496)</f>
        <v>0</v>
      </c>
      <c r="J4497" s="28"/>
      <c r="K4497" s="148">
        <f>SUM(K4495:K4496)</f>
        <v>0</v>
      </c>
      <c r="L4497" s="149"/>
      <c r="M4497" s="150"/>
      <c r="N4497" s="151"/>
      <c r="O4497" s="148">
        <f>SUM(O4495:O4496)</f>
        <v>0</v>
      </c>
      <c r="P4497" s="7">
        <f t="shared" si="645"/>
        <v>4563</v>
      </c>
      <c r="Q4497" s="8"/>
    </row>
    <row r="4498" spans="1:18" s="9" customFormat="1" ht="16.5" thickTop="1" thickBot="1" x14ac:dyDescent="0.3">
      <c r="A4498" s="1"/>
      <c r="B4498" s="28"/>
      <c r="C4498" s="28"/>
      <c r="D4498" s="28"/>
      <c r="E4498" s="152"/>
      <c r="F4498" s="152"/>
      <c r="G4498" s="152"/>
      <c r="H4498" s="153"/>
      <c r="I4498" s="154"/>
      <c r="J4498" s="28"/>
      <c r="K4498" s="155"/>
      <c r="L4498" s="156"/>
      <c r="M4498" s="156"/>
      <c r="N4498" s="156"/>
      <c r="O4498" s="157"/>
      <c r="P4498" s="7">
        <f t="shared" ref="P4498:P4505" si="652">+P4497+1</f>
        <v>4564</v>
      </c>
      <c r="Q4498" s="8"/>
    </row>
    <row r="4499" spans="1:18" s="9" customFormat="1" ht="16.5" customHeight="1" thickTop="1" thickBot="1" x14ac:dyDescent="0.3">
      <c r="A4499" s="1"/>
      <c r="B4499" s="28"/>
      <c r="C4499" s="28"/>
      <c r="D4499" s="158"/>
      <c r="E4499" s="159" t="s">
        <v>54</v>
      </c>
      <c r="F4499" s="159"/>
      <c r="G4499" s="159"/>
      <c r="H4499" s="159"/>
      <c r="I4499" s="160">
        <f>I4447+I4463+I4492+I4497</f>
        <v>35.601998875</v>
      </c>
      <c r="J4499" s="28"/>
      <c r="K4499" s="161"/>
      <c r="L4499" s="162"/>
      <c r="M4499" s="162"/>
      <c r="N4499" s="162"/>
      <c r="O4499" s="163"/>
      <c r="P4499" s="7">
        <f t="shared" si="652"/>
        <v>4565</v>
      </c>
      <c r="Q4499" s="8"/>
    </row>
    <row r="4500" spans="1:18" s="9" customFormat="1" ht="16.5" thickTop="1" thickBot="1" x14ac:dyDescent="0.3">
      <c r="A4500" s="1"/>
      <c r="B4500" s="28"/>
      <c r="C4500" s="28"/>
      <c r="D4500" s="158"/>
      <c r="E4500" s="164" t="s">
        <v>55</v>
      </c>
      <c r="F4500" s="164"/>
      <c r="G4500" s="164"/>
      <c r="H4500" s="165">
        <v>0.2</v>
      </c>
      <c r="I4500" s="166">
        <f>I4499*H4500</f>
        <v>7.1203997750000001</v>
      </c>
      <c r="J4500" s="28"/>
      <c r="K4500" s="167"/>
      <c r="L4500" s="168"/>
      <c r="M4500" s="168"/>
      <c r="N4500" s="168"/>
      <c r="O4500" s="169"/>
      <c r="P4500" s="7">
        <f t="shared" si="652"/>
        <v>4566</v>
      </c>
      <c r="Q4500" s="8"/>
    </row>
    <row r="4501" spans="1:18" s="9" customFormat="1" ht="16.5" thickTop="1" thickBot="1" x14ac:dyDescent="0.3">
      <c r="A4501" s="1"/>
      <c r="B4501" s="28"/>
      <c r="C4501" s="28"/>
      <c r="D4501" s="158"/>
      <c r="E4501" s="170" t="s">
        <v>56</v>
      </c>
      <c r="F4501" s="170"/>
      <c r="G4501" s="170"/>
      <c r="H4501" s="171">
        <v>0</v>
      </c>
      <c r="I4501" s="166">
        <v>0</v>
      </c>
      <c r="J4501" s="28"/>
      <c r="K4501" s="172">
        <f>+K4447+K4463+K4492+K4497</f>
        <v>1</v>
      </c>
      <c r="L4501" s="173"/>
      <c r="M4501" s="174"/>
      <c r="N4501" s="175"/>
      <c r="O4501" s="172">
        <f>+O4447+O4463+O4492+O4497</f>
        <v>0</v>
      </c>
      <c r="P4501" s="7">
        <f t="shared" si="652"/>
        <v>4567</v>
      </c>
      <c r="Q4501" s="8"/>
    </row>
    <row r="4502" spans="1:18" s="9" customFormat="1" ht="16.5" thickTop="1" thickBot="1" x14ac:dyDescent="0.3">
      <c r="A4502" s="1"/>
      <c r="B4502" s="28" t="s">
        <v>27</v>
      </c>
      <c r="C4502" s="28"/>
      <c r="D4502" s="158"/>
      <c r="E4502" s="170" t="s">
        <v>57</v>
      </c>
      <c r="F4502" s="170"/>
      <c r="G4502" s="170"/>
      <c r="H4502" s="170"/>
      <c r="I4502" s="166">
        <f>+I4499+I4500</f>
        <v>42.722398650000002</v>
      </c>
      <c r="J4502" s="28"/>
      <c r="K4502" s="176" t="s">
        <v>58</v>
      </c>
      <c r="L4502" s="177"/>
      <c r="M4502" s="178"/>
      <c r="N4502" s="179"/>
      <c r="O4502" s="176" t="s">
        <v>59</v>
      </c>
      <c r="P4502" s="7">
        <f t="shared" si="652"/>
        <v>4568</v>
      </c>
      <c r="Q4502" s="8"/>
    </row>
    <row r="4503" spans="1:18" s="9" customFormat="1" ht="16.5" thickTop="1" thickBot="1" x14ac:dyDescent="0.3">
      <c r="A4503" s="1"/>
      <c r="B4503" s="28" t="s">
        <v>27</v>
      </c>
      <c r="C4503" s="28"/>
      <c r="D4503" s="158"/>
      <c r="E4503" s="180" t="s">
        <v>60</v>
      </c>
      <c r="F4503" s="181"/>
      <c r="G4503" s="181"/>
      <c r="H4503" s="182"/>
      <c r="I4503" s="183">
        <f>ROUND(I4502,2)</f>
        <v>42.72</v>
      </c>
      <c r="J4503" s="152"/>
      <c r="K4503" s="184"/>
      <c r="L4503" s="185"/>
      <c r="M4503" s="184"/>
      <c r="N4503" s="185"/>
      <c r="O4503" s="185"/>
      <c r="P4503" s="7">
        <f t="shared" si="652"/>
        <v>4569</v>
      </c>
      <c r="Q4503" s="8"/>
    </row>
    <row r="4504" spans="1:18" s="190" customFormat="1" ht="6" customHeight="1" thickTop="1" x14ac:dyDescent="0.25">
      <c r="A4504" s="188"/>
      <c r="B4504" s="189"/>
      <c r="C4504" s="5"/>
      <c r="D4504" s="5"/>
      <c r="E4504" s="28"/>
      <c r="F4504" s="101"/>
      <c r="G4504" s="101"/>
      <c r="H4504" s="101"/>
      <c r="I4504" s="186"/>
      <c r="J4504" s="101"/>
      <c r="K4504" s="28"/>
      <c r="L4504" s="28"/>
      <c r="M4504" s="158"/>
      <c r="N4504" s="14"/>
      <c r="O4504" s="15"/>
      <c r="P4504" s="7">
        <f t="shared" si="652"/>
        <v>4570</v>
      </c>
      <c r="Q4504" s="8"/>
      <c r="R4504" s="9"/>
    </row>
    <row r="4505" spans="1:18" s="190" customFormat="1" ht="6" customHeight="1" x14ac:dyDescent="0.25">
      <c r="A4505" s="188"/>
      <c r="B4505" s="5"/>
      <c r="C4505" s="5"/>
      <c r="D4505" s="5"/>
      <c r="E4505" s="5"/>
      <c r="F4505" s="5"/>
      <c r="G4505" s="5"/>
      <c r="H4505" s="191"/>
      <c r="I4505" s="5"/>
      <c r="K4505" s="5"/>
      <c r="L4505" s="5"/>
      <c r="M4505" s="5"/>
      <c r="N4505" s="192"/>
      <c r="O4505" s="193"/>
      <c r="P4505" s="7">
        <f t="shared" si="652"/>
        <v>4571</v>
      </c>
      <c r="Q4505" s="8"/>
      <c r="R4505" s="9"/>
    </row>
    <row r="4506" spans="1:18" s="194" customFormat="1" ht="6" customHeight="1" x14ac:dyDescent="0.25">
      <c r="B4506" s="28"/>
      <c r="C4506" s="28"/>
      <c r="D4506" s="28"/>
      <c r="E4506" s="28"/>
      <c r="F4506" s="28"/>
      <c r="G4506" s="28"/>
      <c r="H4506" s="64"/>
      <c r="I4506" s="28"/>
      <c r="K4506" s="28"/>
      <c r="L4506" s="28"/>
      <c r="M4506" s="28"/>
      <c r="N4506" s="28"/>
      <c r="O4506" s="28"/>
      <c r="P4506" s="9"/>
      <c r="Q4506" s="9"/>
      <c r="R4506" s="9"/>
    </row>
    <row r="4507" spans="1:18" s="190" customFormat="1" ht="6" customHeight="1" x14ac:dyDescent="0.25">
      <c r="A4507" s="188"/>
      <c r="B4507" s="5"/>
      <c r="C4507" s="5"/>
      <c r="D4507" s="28"/>
      <c r="E4507" s="28"/>
      <c r="F4507" s="28"/>
      <c r="G4507" s="28"/>
      <c r="H4507" s="195"/>
      <c r="I4507" s="28"/>
      <c r="K4507" s="28"/>
      <c r="L4507" s="28"/>
      <c r="M4507" s="28"/>
      <c r="N4507" s="14"/>
      <c r="O4507" s="15"/>
      <c r="P4507" s="9"/>
      <c r="Q4507" s="9"/>
      <c r="R4507" s="9"/>
    </row>
    <row r="4508" spans="1:18" s="190" customFormat="1" ht="12.75" customHeight="1" x14ac:dyDescent="0.25">
      <c r="A4508" s="194"/>
      <c r="B4508" s="196" t="s">
        <v>173</v>
      </c>
      <c r="C4508" s="197"/>
      <c r="D4508" s="197"/>
      <c r="E4508" s="197"/>
      <c r="F4508" s="197"/>
      <c r="G4508" s="197"/>
      <c r="H4508" s="197"/>
      <c r="I4508" s="197"/>
      <c r="J4508" s="197"/>
      <c r="K4508" s="197"/>
      <c r="L4508" s="197"/>
      <c r="M4508" s="197"/>
      <c r="N4508" s="197"/>
      <c r="O4508" s="198"/>
      <c r="P4508" s="9"/>
      <c r="Q4508" s="9"/>
      <c r="R4508" s="9"/>
    </row>
    <row r="4509" spans="1:18" s="190" customFormat="1" ht="12" customHeight="1" x14ac:dyDescent="0.25">
      <c r="A4509" s="194"/>
      <c r="B4509" s="196"/>
      <c r="C4509" s="197"/>
      <c r="D4509" s="197"/>
      <c r="E4509" s="197"/>
      <c r="F4509" s="197"/>
      <c r="G4509" s="197"/>
      <c r="H4509" s="197"/>
      <c r="I4509" s="197"/>
      <c r="J4509" s="197"/>
      <c r="K4509" s="197"/>
      <c r="L4509" s="197"/>
      <c r="M4509" s="197"/>
      <c r="N4509" s="197"/>
      <c r="O4509" s="198"/>
      <c r="P4509" s="9"/>
      <c r="Q4509" s="9"/>
      <c r="R4509" s="9"/>
    </row>
    <row r="4510" spans="1:18" s="190" customFormat="1" ht="6.95" customHeight="1" thickBot="1" x14ac:dyDescent="0.3">
      <c r="A4510" s="194"/>
      <c r="B4510" s="2"/>
      <c r="C4510" s="2"/>
      <c r="D4510" s="2"/>
      <c r="E4510" s="2"/>
      <c r="F4510" s="2"/>
      <c r="G4510" s="2"/>
      <c r="H4510" s="199"/>
      <c r="I4510" s="2"/>
      <c r="K4510" s="200"/>
      <c r="L4510" s="5"/>
      <c r="M4510" s="5"/>
      <c r="N4510" s="5"/>
      <c r="O4510" s="5"/>
      <c r="P4510" s="9"/>
      <c r="Q4510" s="9"/>
      <c r="R4510" s="9"/>
    </row>
    <row r="4511" spans="1:18" s="190" customFormat="1" ht="13.5" customHeight="1" thickTop="1" thickBot="1" x14ac:dyDescent="0.3">
      <c r="A4511" s="194"/>
      <c r="B4511" s="201" t="s">
        <v>174</v>
      </c>
      <c r="C4511" s="202"/>
      <c r="D4511" s="203"/>
      <c r="E4511" s="201" t="s">
        <v>175</v>
      </c>
      <c r="F4511" s="202"/>
      <c r="G4511" s="202"/>
      <c r="H4511" s="202"/>
      <c r="I4511" s="203"/>
      <c r="K4511" s="201" t="s">
        <v>176</v>
      </c>
      <c r="L4511" s="202"/>
      <c r="M4511" s="202"/>
      <c r="N4511" s="202"/>
      <c r="O4511" s="203"/>
      <c r="P4511" s="9"/>
      <c r="Q4511" s="9"/>
      <c r="R4511" s="9"/>
    </row>
    <row r="4512" spans="1:18" s="190" customFormat="1" ht="12.75" customHeight="1" thickTop="1" x14ac:dyDescent="0.25">
      <c r="A4512" s="194"/>
      <c r="B4512" s="204" t="s">
        <v>177</v>
      </c>
      <c r="C4512" s="205"/>
      <c r="D4512" s="206"/>
      <c r="E4512" s="204" t="s">
        <v>177</v>
      </c>
      <c r="F4512" s="205"/>
      <c r="G4512" s="205"/>
      <c r="H4512" s="205"/>
      <c r="I4512" s="206"/>
      <c r="K4512" s="204" t="s">
        <v>177</v>
      </c>
      <c r="L4512" s="205"/>
      <c r="M4512" s="205"/>
      <c r="N4512" s="205"/>
      <c r="O4512" s="206"/>
      <c r="P4512" s="9"/>
      <c r="Q4512" s="9"/>
      <c r="R4512" s="9"/>
    </row>
    <row r="4513" spans="1:25" s="190" customFormat="1" ht="14.25" customHeight="1" x14ac:dyDescent="0.25">
      <c r="A4513" s="194"/>
      <c r="B4513" s="207"/>
      <c r="C4513" s="208"/>
      <c r="D4513" s="209"/>
      <c r="E4513" s="207"/>
      <c r="F4513" s="208"/>
      <c r="G4513" s="208"/>
      <c r="H4513" s="208"/>
      <c r="I4513" s="209"/>
      <c r="K4513" s="207"/>
      <c r="L4513" s="208"/>
      <c r="M4513" s="208"/>
      <c r="N4513" s="208"/>
      <c r="O4513" s="209"/>
      <c r="P4513" s="9"/>
      <c r="Q4513" s="9"/>
      <c r="R4513" s="9"/>
    </row>
    <row r="4514" spans="1:25" s="190" customFormat="1" ht="14.25" customHeight="1" x14ac:dyDescent="0.25">
      <c r="A4514" s="194"/>
      <c r="B4514" s="207"/>
      <c r="C4514" s="208"/>
      <c r="D4514" s="209"/>
      <c r="E4514" s="207"/>
      <c r="F4514" s="208"/>
      <c r="G4514" s="208"/>
      <c r="H4514" s="208"/>
      <c r="I4514" s="209"/>
      <c r="K4514" s="207"/>
      <c r="L4514" s="208"/>
      <c r="M4514" s="208"/>
      <c r="N4514" s="208"/>
      <c r="O4514" s="209"/>
      <c r="P4514" s="9"/>
      <c r="Q4514" s="9"/>
      <c r="R4514" s="9"/>
    </row>
    <row r="4515" spans="1:25" s="190" customFormat="1" ht="14.25" customHeight="1" x14ac:dyDescent="0.25">
      <c r="A4515" s="194"/>
      <c r="B4515" s="207"/>
      <c r="C4515" s="208"/>
      <c r="D4515" s="209"/>
      <c r="E4515" s="207"/>
      <c r="F4515" s="208"/>
      <c r="G4515" s="208"/>
      <c r="H4515" s="208"/>
      <c r="I4515" s="209"/>
      <c r="K4515" s="207"/>
      <c r="L4515" s="208"/>
      <c r="M4515" s="208"/>
      <c r="N4515" s="208"/>
      <c r="O4515" s="209"/>
      <c r="P4515" s="9"/>
      <c r="Q4515" s="9"/>
      <c r="R4515" s="9"/>
    </row>
    <row r="4516" spans="1:25" s="190" customFormat="1" ht="14.25" customHeight="1" thickBot="1" x14ac:dyDescent="0.3">
      <c r="A4516" s="194"/>
      <c r="B4516" s="210"/>
      <c r="C4516" s="211"/>
      <c r="D4516" s="212"/>
      <c r="E4516" s="210"/>
      <c r="F4516" s="211"/>
      <c r="G4516" s="211"/>
      <c r="H4516" s="211"/>
      <c r="I4516" s="212"/>
      <c r="K4516" s="210"/>
      <c r="L4516" s="211"/>
      <c r="M4516" s="211"/>
      <c r="N4516" s="211"/>
      <c r="O4516" s="212"/>
      <c r="P4516" s="9"/>
      <c r="Q4516" s="9"/>
      <c r="R4516" s="9"/>
    </row>
    <row r="4517" spans="1:25" s="216" customFormat="1" ht="13.5" customHeight="1" thickTop="1" thickBot="1" x14ac:dyDescent="0.3">
      <c r="A4517" s="194"/>
      <c r="B4517" s="213" t="s">
        <v>178</v>
      </c>
      <c r="C4517" s="214"/>
      <c r="D4517" s="215"/>
      <c r="E4517" s="213" t="s">
        <v>179</v>
      </c>
      <c r="F4517" s="214"/>
      <c r="G4517" s="214"/>
      <c r="H4517" s="214"/>
      <c r="I4517" s="215"/>
      <c r="K4517" s="213" t="s">
        <v>180</v>
      </c>
      <c r="L4517" s="214"/>
      <c r="M4517" s="214"/>
      <c r="N4517" s="214"/>
      <c r="O4517" s="215"/>
      <c r="P4517" s="9"/>
      <c r="Q4517" s="9"/>
      <c r="R4517" s="9"/>
      <c r="S4517" s="190"/>
      <c r="T4517" s="190"/>
      <c r="U4517" s="190"/>
      <c r="V4517" s="190"/>
      <c r="W4517" s="190"/>
      <c r="X4517" s="190"/>
      <c r="Y4517" s="190"/>
    </row>
    <row r="4518" spans="1:25" s="220" customFormat="1" ht="16.5" thickTop="1" thickBot="1" x14ac:dyDescent="0.3">
      <c r="A4518" s="194"/>
      <c r="B4518" s="217" t="s">
        <v>181</v>
      </c>
      <c r="C4518" s="218"/>
      <c r="D4518" s="219"/>
      <c r="E4518" s="217" t="s">
        <v>182</v>
      </c>
      <c r="F4518" s="218"/>
      <c r="G4518" s="218"/>
      <c r="H4518" s="218"/>
      <c r="I4518" s="219"/>
      <c r="K4518" s="217" t="s">
        <v>183</v>
      </c>
      <c r="L4518" s="218"/>
      <c r="M4518" s="218"/>
      <c r="N4518" s="218"/>
      <c r="O4518" s="219"/>
      <c r="P4518" s="9"/>
      <c r="Q4518" s="9"/>
      <c r="R4518" s="9"/>
      <c r="S4518" s="190"/>
      <c r="T4518" s="190"/>
      <c r="U4518" s="190"/>
      <c r="V4518" s="190"/>
      <c r="W4518" s="190"/>
      <c r="X4518" s="190"/>
      <c r="Y4518" s="190"/>
    </row>
    <row r="4519" spans="1:25" s="220" customFormat="1" ht="13.5" customHeight="1" thickTop="1" thickBot="1" x14ac:dyDescent="0.3">
      <c r="A4519" s="194"/>
      <c r="B4519" s="221"/>
      <c r="C4519" s="222" t="s">
        <v>184</v>
      </c>
      <c r="D4519" s="223" t="s">
        <v>185</v>
      </c>
      <c r="E4519" s="224"/>
      <c r="F4519" s="225" t="s">
        <v>184</v>
      </c>
      <c r="G4519" s="226"/>
      <c r="H4519" s="227" t="s">
        <v>186</v>
      </c>
      <c r="I4519" s="228"/>
      <c r="K4519" s="224"/>
      <c r="L4519" s="229" t="s">
        <v>184</v>
      </c>
      <c r="M4519" s="226"/>
      <c r="N4519" s="227" t="s">
        <v>187</v>
      </c>
      <c r="O4519" s="228"/>
      <c r="P4519" s="9"/>
      <c r="Q4519" s="9"/>
      <c r="R4519" s="9"/>
      <c r="S4519" s="190"/>
      <c r="T4519" s="190"/>
      <c r="U4519" s="190"/>
      <c r="V4519" s="190"/>
      <c r="W4519" s="190"/>
      <c r="X4519" s="190"/>
      <c r="Y4519" s="190"/>
    </row>
    <row r="4520" spans="1:25" ht="15.75" thickTop="1" x14ac:dyDescent="0.25"/>
  </sheetData>
  <mergeCells count="5101">
    <mergeCell ref="B4518:D4518"/>
    <mergeCell ref="E4518:I4518"/>
    <mergeCell ref="K4518:O4518"/>
    <mergeCell ref="B4512:D4516"/>
    <mergeCell ref="E4512:I4516"/>
    <mergeCell ref="K4512:O4516"/>
    <mergeCell ref="B4517:D4517"/>
    <mergeCell ref="E4517:I4517"/>
    <mergeCell ref="K4517:O4517"/>
    <mergeCell ref="E4501:G4501"/>
    <mergeCell ref="L4501:N4502"/>
    <mergeCell ref="E4502:H4502"/>
    <mergeCell ref="E4503:H4503"/>
    <mergeCell ref="B4508:O4509"/>
    <mergeCell ref="B4511:D4511"/>
    <mergeCell ref="E4511:I4511"/>
    <mergeCell ref="K4511:O4511"/>
    <mergeCell ref="O4493:O4494"/>
    <mergeCell ref="B4494:E4494"/>
    <mergeCell ref="B4495:E4495"/>
    <mergeCell ref="B4496:E4496"/>
    <mergeCell ref="L4497:N4497"/>
    <mergeCell ref="K4498:O4500"/>
    <mergeCell ref="E4499:H4499"/>
    <mergeCell ref="E4500:G4500"/>
    <mergeCell ref="B4488:E4488"/>
    <mergeCell ref="B4489:E4489"/>
    <mergeCell ref="B4490:E4490"/>
    <mergeCell ref="B4491:E4491"/>
    <mergeCell ref="L4492:N4492"/>
    <mergeCell ref="K4493:K4494"/>
    <mergeCell ref="L4493:L4494"/>
    <mergeCell ref="M4493:M4494"/>
    <mergeCell ref="N4493:N4494"/>
    <mergeCell ref="B4482:E4482"/>
    <mergeCell ref="B4483:E4483"/>
    <mergeCell ref="B4484:E4484"/>
    <mergeCell ref="B4485:E4485"/>
    <mergeCell ref="B4486:E4486"/>
    <mergeCell ref="B4487:E4487"/>
    <mergeCell ref="B4476:E4476"/>
    <mergeCell ref="B4477:E4477"/>
    <mergeCell ref="B4478:E4478"/>
    <mergeCell ref="B4479:E4479"/>
    <mergeCell ref="B4480:E4480"/>
    <mergeCell ref="B4481:E4481"/>
    <mergeCell ref="B4470:E4470"/>
    <mergeCell ref="B4471:E4471"/>
    <mergeCell ref="B4472:E4472"/>
    <mergeCell ref="B4473:E4473"/>
    <mergeCell ref="B4474:E4474"/>
    <mergeCell ref="B4475:E4475"/>
    <mergeCell ref="O4464:O4465"/>
    <mergeCell ref="B4465:E4465"/>
    <mergeCell ref="B4466:E4466"/>
    <mergeCell ref="B4467:E4467"/>
    <mergeCell ref="B4468:E4468"/>
    <mergeCell ref="B4469:E4469"/>
    <mergeCell ref="B4460:D4460"/>
    <mergeCell ref="B4461:D4461"/>
    <mergeCell ref="B4462:D4462"/>
    <mergeCell ref="L4463:N4463"/>
    <mergeCell ref="K4464:K4465"/>
    <mergeCell ref="L4464:L4465"/>
    <mergeCell ref="M4464:M4465"/>
    <mergeCell ref="N4464:N4465"/>
    <mergeCell ref="B4454:D4454"/>
    <mergeCell ref="B4455:D4455"/>
    <mergeCell ref="B4456:D4456"/>
    <mergeCell ref="B4457:D4457"/>
    <mergeCell ref="B4458:D4458"/>
    <mergeCell ref="B4459:D4459"/>
    <mergeCell ref="O4448:O4449"/>
    <mergeCell ref="B4449:D4449"/>
    <mergeCell ref="B4450:D4450"/>
    <mergeCell ref="B4451:D4451"/>
    <mergeCell ref="B4452:D4452"/>
    <mergeCell ref="B4453:D4453"/>
    <mergeCell ref="B4445:D4445"/>
    <mergeCell ref="B4446:D4446"/>
    <mergeCell ref="L4447:N4447"/>
    <mergeCell ref="K4448:K4449"/>
    <mergeCell ref="L4448:L4449"/>
    <mergeCell ref="M4448:M4449"/>
    <mergeCell ref="N4448:N4449"/>
    <mergeCell ref="B4439:D4439"/>
    <mergeCell ref="B4440:D4440"/>
    <mergeCell ref="B4441:D4441"/>
    <mergeCell ref="B4442:D4442"/>
    <mergeCell ref="B4443:D4443"/>
    <mergeCell ref="B4444:D4444"/>
    <mergeCell ref="B4433:D4433"/>
    <mergeCell ref="B4434:D4434"/>
    <mergeCell ref="B4435:D4435"/>
    <mergeCell ref="B4436:D4436"/>
    <mergeCell ref="B4437:D4437"/>
    <mergeCell ref="B4438:D4438"/>
    <mergeCell ref="G4424:I4427"/>
    <mergeCell ref="B4428:I4428"/>
    <mergeCell ref="K4428:O4428"/>
    <mergeCell ref="K4429:O4431"/>
    <mergeCell ref="C4431:I4431"/>
    <mergeCell ref="K4432:K4433"/>
    <mergeCell ref="L4432:L4433"/>
    <mergeCell ref="M4432:M4433"/>
    <mergeCell ref="N4432:N4433"/>
    <mergeCell ref="O4432:O4433"/>
    <mergeCell ref="E4416:G4416"/>
    <mergeCell ref="L4416:N4417"/>
    <mergeCell ref="E4417:H4417"/>
    <mergeCell ref="E4418:H4418"/>
    <mergeCell ref="C4422:I4422"/>
    <mergeCell ref="B4423:I4423"/>
    <mergeCell ref="O4408:O4409"/>
    <mergeCell ref="B4409:E4409"/>
    <mergeCell ref="B4410:E4410"/>
    <mergeCell ref="B4411:E4411"/>
    <mergeCell ref="L4412:N4412"/>
    <mergeCell ref="K4413:O4415"/>
    <mergeCell ref="E4414:H4414"/>
    <mergeCell ref="E4415:G4415"/>
    <mergeCell ref="B4403:E4403"/>
    <mergeCell ref="B4404:E4404"/>
    <mergeCell ref="B4405:E4405"/>
    <mergeCell ref="B4406:E4406"/>
    <mergeCell ref="L4407:N4407"/>
    <mergeCell ref="K4408:K4409"/>
    <mergeCell ref="L4408:L4409"/>
    <mergeCell ref="M4408:M4409"/>
    <mergeCell ref="N4408:N4409"/>
    <mergeCell ref="B4397:E4397"/>
    <mergeCell ref="B4398:E4398"/>
    <mergeCell ref="B4399:E4399"/>
    <mergeCell ref="B4400:E4400"/>
    <mergeCell ref="B4401:E4401"/>
    <mergeCell ref="B4402:E4402"/>
    <mergeCell ref="B4391:E4391"/>
    <mergeCell ref="B4392:E4392"/>
    <mergeCell ref="B4393:E4393"/>
    <mergeCell ref="B4394:E4394"/>
    <mergeCell ref="B4395:E4395"/>
    <mergeCell ref="B4396:E4396"/>
    <mergeCell ref="B4385:E4385"/>
    <mergeCell ref="B4386:E4386"/>
    <mergeCell ref="B4387:E4387"/>
    <mergeCell ref="B4388:E4388"/>
    <mergeCell ref="B4389:E4389"/>
    <mergeCell ref="B4390:E4390"/>
    <mergeCell ref="O4379:O4380"/>
    <mergeCell ref="B4380:E4380"/>
    <mergeCell ref="B4381:E4381"/>
    <mergeCell ref="B4382:E4382"/>
    <mergeCell ref="B4383:E4383"/>
    <mergeCell ref="B4384:E4384"/>
    <mergeCell ref="B4375:D4375"/>
    <mergeCell ref="B4376:D4376"/>
    <mergeCell ref="B4377:D4377"/>
    <mergeCell ref="L4378:N4378"/>
    <mergeCell ref="K4379:K4380"/>
    <mergeCell ref="L4379:L4380"/>
    <mergeCell ref="M4379:M4380"/>
    <mergeCell ref="N4379:N4380"/>
    <mergeCell ref="B4369:D4369"/>
    <mergeCell ref="B4370:D4370"/>
    <mergeCell ref="B4371:D4371"/>
    <mergeCell ref="B4372:D4372"/>
    <mergeCell ref="B4373:D4373"/>
    <mergeCell ref="B4374:D4374"/>
    <mergeCell ref="O4363:O4364"/>
    <mergeCell ref="B4364:D4364"/>
    <mergeCell ref="B4365:D4365"/>
    <mergeCell ref="B4366:D4366"/>
    <mergeCell ref="B4367:D4367"/>
    <mergeCell ref="B4368:D4368"/>
    <mergeCell ref="B4360:D4360"/>
    <mergeCell ref="B4361:D4361"/>
    <mergeCell ref="L4362:N4362"/>
    <mergeCell ref="K4363:K4364"/>
    <mergeCell ref="L4363:L4364"/>
    <mergeCell ref="M4363:M4364"/>
    <mergeCell ref="N4363:N4364"/>
    <mergeCell ref="B4354:D4354"/>
    <mergeCell ref="B4355:D4355"/>
    <mergeCell ref="B4356:D4356"/>
    <mergeCell ref="B4357:D4357"/>
    <mergeCell ref="B4358:D4358"/>
    <mergeCell ref="B4359:D4359"/>
    <mergeCell ref="B4348:D4348"/>
    <mergeCell ref="B4349:D4349"/>
    <mergeCell ref="B4350:D4350"/>
    <mergeCell ref="B4351:D4351"/>
    <mergeCell ref="B4352:D4352"/>
    <mergeCell ref="B4353:D4353"/>
    <mergeCell ref="G4339:I4342"/>
    <mergeCell ref="B4343:I4343"/>
    <mergeCell ref="K4343:O4343"/>
    <mergeCell ref="K4344:O4346"/>
    <mergeCell ref="C4346:I4346"/>
    <mergeCell ref="K4347:K4348"/>
    <mergeCell ref="L4347:L4348"/>
    <mergeCell ref="M4347:M4348"/>
    <mergeCell ref="N4347:N4348"/>
    <mergeCell ref="O4347:O4348"/>
    <mergeCell ref="E4331:G4331"/>
    <mergeCell ref="L4331:N4332"/>
    <mergeCell ref="E4332:H4332"/>
    <mergeCell ref="E4333:H4333"/>
    <mergeCell ref="C4337:I4337"/>
    <mergeCell ref="B4338:I4338"/>
    <mergeCell ref="O4323:O4324"/>
    <mergeCell ref="B4324:E4324"/>
    <mergeCell ref="B4325:E4325"/>
    <mergeCell ref="B4326:E4326"/>
    <mergeCell ref="L4327:N4327"/>
    <mergeCell ref="K4328:O4330"/>
    <mergeCell ref="E4329:H4329"/>
    <mergeCell ref="E4330:G4330"/>
    <mergeCell ref="B4318:E4318"/>
    <mergeCell ref="B4319:E4319"/>
    <mergeCell ref="B4320:E4320"/>
    <mergeCell ref="B4321:E4321"/>
    <mergeCell ref="L4322:N4322"/>
    <mergeCell ref="K4323:K4324"/>
    <mergeCell ref="L4323:L4324"/>
    <mergeCell ref="M4323:M4324"/>
    <mergeCell ref="N4323:N4324"/>
    <mergeCell ref="B4312:E4312"/>
    <mergeCell ref="B4313:E4313"/>
    <mergeCell ref="B4314:E4314"/>
    <mergeCell ref="B4315:E4315"/>
    <mergeCell ref="B4316:E4316"/>
    <mergeCell ref="B4317:E4317"/>
    <mergeCell ref="B4306:E4306"/>
    <mergeCell ref="B4307:E4307"/>
    <mergeCell ref="B4308:E4308"/>
    <mergeCell ref="B4309:E4309"/>
    <mergeCell ref="B4310:E4310"/>
    <mergeCell ref="B4311:E4311"/>
    <mergeCell ref="B4300:E4300"/>
    <mergeCell ref="B4301:E4301"/>
    <mergeCell ref="B4302:E4302"/>
    <mergeCell ref="B4303:E4303"/>
    <mergeCell ref="B4304:E4304"/>
    <mergeCell ref="B4305:E4305"/>
    <mergeCell ref="O4294:O4295"/>
    <mergeCell ref="B4295:E4295"/>
    <mergeCell ref="B4296:E4296"/>
    <mergeCell ref="B4297:E4297"/>
    <mergeCell ref="B4298:E4298"/>
    <mergeCell ref="B4299:E4299"/>
    <mergeCell ref="B4290:D4290"/>
    <mergeCell ref="B4291:D4291"/>
    <mergeCell ref="B4292:D4292"/>
    <mergeCell ref="L4293:N4293"/>
    <mergeCell ref="K4294:K4295"/>
    <mergeCell ref="L4294:L4295"/>
    <mergeCell ref="M4294:M4295"/>
    <mergeCell ref="N4294:N4295"/>
    <mergeCell ref="B4284:D4284"/>
    <mergeCell ref="B4285:D4285"/>
    <mergeCell ref="B4286:D4286"/>
    <mergeCell ref="B4287:D4287"/>
    <mergeCell ref="B4288:D4288"/>
    <mergeCell ref="B4289:D4289"/>
    <mergeCell ref="O4278:O4279"/>
    <mergeCell ref="B4279:D4279"/>
    <mergeCell ref="B4280:D4280"/>
    <mergeCell ref="B4281:D4281"/>
    <mergeCell ref="B4282:D4282"/>
    <mergeCell ref="B4283:D4283"/>
    <mergeCell ref="B4275:D4275"/>
    <mergeCell ref="B4276:D4276"/>
    <mergeCell ref="L4277:N4277"/>
    <mergeCell ref="K4278:K4279"/>
    <mergeCell ref="L4278:L4279"/>
    <mergeCell ref="M4278:M4279"/>
    <mergeCell ref="N4278:N4279"/>
    <mergeCell ref="B4269:D4269"/>
    <mergeCell ref="B4270:D4270"/>
    <mergeCell ref="B4271:D4271"/>
    <mergeCell ref="B4272:D4272"/>
    <mergeCell ref="B4273:D4273"/>
    <mergeCell ref="B4274:D4274"/>
    <mergeCell ref="B4263:D4263"/>
    <mergeCell ref="B4264:D4264"/>
    <mergeCell ref="B4265:D4265"/>
    <mergeCell ref="B4266:D4266"/>
    <mergeCell ref="B4267:D4267"/>
    <mergeCell ref="B4268:D4268"/>
    <mergeCell ref="G4254:I4257"/>
    <mergeCell ref="B4258:I4258"/>
    <mergeCell ref="K4258:O4258"/>
    <mergeCell ref="K4259:O4261"/>
    <mergeCell ref="C4261:I4261"/>
    <mergeCell ref="K4262:K4263"/>
    <mergeCell ref="L4262:L4263"/>
    <mergeCell ref="M4262:M4263"/>
    <mergeCell ref="N4262:N4263"/>
    <mergeCell ref="O4262:O4263"/>
    <mergeCell ref="E4246:G4246"/>
    <mergeCell ref="L4246:N4247"/>
    <mergeCell ref="E4247:H4247"/>
    <mergeCell ref="E4248:H4248"/>
    <mergeCell ref="C4252:I4252"/>
    <mergeCell ref="B4253:I4253"/>
    <mergeCell ref="O4238:O4239"/>
    <mergeCell ref="B4239:E4239"/>
    <mergeCell ref="B4240:E4240"/>
    <mergeCell ref="B4241:E4241"/>
    <mergeCell ref="L4242:N4242"/>
    <mergeCell ref="K4243:O4245"/>
    <mergeCell ref="E4244:H4244"/>
    <mergeCell ref="E4245:G4245"/>
    <mergeCell ref="B4233:E4233"/>
    <mergeCell ref="B4234:E4234"/>
    <mergeCell ref="B4235:E4235"/>
    <mergeCell ref="B4236:E4236"/>
    <mergeCell ref="L4237:N4237"/>
    <mergeCell ref="K4238:K4239"/>
    <mergeCell ref="L4238:L4239"/>
    <mergeCell ref="M4238:M4239"/>
    <mergeCell ref="N4238:N4239"/>
    <mergeCell ref="B4227:E4227"/>
    <mergeCell ref="B4228:E4228"/>
    <mergeCell ref="B4229:E4229"/>
    <mergeCell ref="B4230:E4230"/>
    <mergeCell ref="B4231:E4231"/>
    <mergeCell ref="B4232:E4232"/>
    <mergeCell ref="B4221:E4221"/>
    <mergeCell ref="B4222:E4222"/>
    <mergeCell ref="B4223:E4223"/>
    <mergeCell ref="B4224:E4224"/>
    <mergeCell ref="B4225:E4225"/>
    <mergeCell ref="B4226:E4226"/>
    <mergeCell ref="B4215:E4215"/>
    <mergeCell ref="B4216:E4216"/>
    <mergeCell ref="B4217:E4217"/>
    <mergeCell ref="B4218:E4218"/>
    <mergeCell ref="B4219:E4219"/>
    <mergeCell ref="B4220:E4220"/>
    <mergeCell ref="O4209:O4210"/>
    <mergeCell ref="B4210:E4210"/>
    <mergeCell ref="B4211:E4211"/>
    <mergeCell ref="B4212:E4212"/>
    <mergeCell ref="B4213:E4213"/>
    <mergeCell ref="B4214:E4214"/>
    <mergeCell ref="B4205:D4205"/>
    <mergeCell ref="B4206:D4206"/>
    <mergeCell ref="B4207:D4207"/>
    <mergeCell ref="L4208:N4208"/>
    <mergeCell ref="K4209:K4210"/>
    <mergeCell ref="L4209:L4210"/>
    <mergeCell ref="M4209:M4210"/>
    <mergeCell ref="N4209:N4210"/>
    <mergeCell ref="B4199:D4199"/>
    <mergeCell ref="B4200:D4200"/>
    <mergeCell ref="B4201:D4201"/>
    <mergeCell ref="B4202:D4202"/>
    <mergeCell ref="B4203:D4203"/>
    <mergeCell ref="B4204:D4204"/>
    <mergeCell ref="O4193:O4194"/>
    <mergeCell ref="B4194:D4194"/>
    <mergeCell ref="B4195:D4195"/>
    <mergeCell ref="B4196:D4196"/>
    <mergeCell ref="B4197:D4197"/>
    <mergeCell ref="B4198:D4198"/>
    <mergeCell ref="B4190:D4190"/>
    <mergeCell ref="B4191:D4191"/>
    <mergeCell ref="L4192:N4192"/>
    <mergeCell ref="K4193:K4194"/>
    <mergeCell ref="L4193:L4194"/>
    <mergeCell ref="M4193:M4194"/>
    <mergeCell ref="N4193:N4194"/>
    <mergeCell ref="B4184:D4184"/>
    <mergeCell ref="B4185:D4185"/>
    <mergeCell ref="B4186:D4186"/>
    <mergeCell ref="B4187:D4187"/>
    <mergeCell ref="B4188:D4188"/>
    <mergeCell ref="B4189:D4189"/>
    <mergeCell ref="B4178:D4178"/>
    <mergeCell ref="B4179:D4179"/>
    <mergeCell ref="B4180:D4180"/>
    <mergeCell ref="B4181:D4181"/>
    <mergeCell ref="B4182:D4182"/>
    <mergeCell ref="B4183:D4183"/>
    <mergeCell ref="G4169:I4172"/>
    <mergeCell ref="B4173:I4173"/>
    <mergeCell ref="K4173:O4173"/>
    <mergeCell ref="K4174:O4176"/>
    <mergeCell ref="C4176:I4176"/>
    <mergeCell ref="K4177:K4178"/>
    <mergeCell ref="L4177:L4178"/>
    <mergeCell ref="M4177:M4178"/>
    <mergeCell ref="N4177:N4178"/>
    <mergeCell ref="O4177:O4178"/>
    <mergeCell ref="E4161:G4161"/>
    <mergeCell ref="L4161:N4162"/>
    <mergeCell ref="E4162:H4162"/>
    <mergeCell ref="E4163:H4163"/>
    <mergeCell ref="C4167:I4167"/>
    <mergeCell ref="B4168:I4168"/>
    <mergeCell ref="O4153:O4154"/>
    <mergeCell ref="B4154:E4154"/>
    <mergeCell ref="B4155:E4155"/>
    <mergeCell ref="B4156:E4156"/>
    <mergeCell ref="L4157:N4157"/>
    <mergeCell ref="K4158:O4160"/>
    <mergeCell ref="E4159:H4159"/>
    <mergeCell ref="E4160:G4160"/>
    <mergeCell ref="B4148:E4148"/>
    <mergeCell ref="B4149:E4149"/>
    <mergeCell ref="B4150:E4150"/>
    <mergeCell ref="B4151:E4151"/>
    <mergeCell ref="L4152:N4152"/>
    <mergeCell ref="K4153:K4154"/>
    <mergeCell ref="L4153:L4154"/>
    <mergeCell ref="M4153:M4154"/>
    <mergeCell ref="N4153:N4154"/>
    <mergeCell ref="B4142:E4142"/>
    <mergeCell ref="B4143:E4143"/>
    <mergeCell ref="B4144:E4144"/>
    <mergeCell ref="B4145:E4145"/>
    <mergeCell ref="B4146:E4146"/>
    <mergeCell ref="B4147:E4147"/>
    <mergeCell ref="B4136:E4136"/>
    <mergeCell ref="B4137:E4137"/>
    <mergeCell ref="B4138:E4138"/>
    <mergeCell ref="B4139:E4139"/>
    <mergeCell ref="B4140:E4140"/>
    <mergeCell ref="B4141:E4141"/>
    <mergeCell ref="B4130:E4130"/>
    <mergeCell ref="B4131:E4131"/>
    <mergeCell ref="B4132:E4132"/>
    <mergeCell ref="B4133:E4133"/>
    <mergeCell ref="B4134:E4134"/>
    <mergeCell ref="B4135:E4135"/>
    <mergeCell ref="O4124:O4125"/>
    <mergeCell ref="B4125:E4125"/>
    <mergeCell ref="B4126:E4126"/>
    <mergeCell ref="B4127:E4127"/>
    <mergeCell ref="B4128:E4128"/>
    <mergeCell ref="B4129:E4129"/>
    <mergeCell ref="B4120:D4120"/>
    <mergeCell ref="B4121:D4121"/>
    <mergeCell ref="B4122:D4122"/>
    <mergeCell ref="L4123:N4123"/>
    <mergeCell ref="K4124:K4125"/>
    <mergeCell ref="L4124:L4125"/>
    <mergeCell ref="M4124:M4125"/>
    <mergeCell ref="N4124:N4125"/>
    <mergeCell ref="B4114:D4114"/>
    <mergeCell ref="B4115:D4115"/>
    <mergeCell ref="B4116:D4116"/>
    <mergeCell ref="B4117:D4117"/>
    <mergeCell ref="B4118:D4118"/>
    <mergeCell ref="B4119:D4119"/>
    <mergeCell ref="O4108:O4109"/>
    <mergeCell ref="B4109:D4109"/>
    <mergeCell ref="B4110:D4110"/>
    <mergeCell ref="B4111:D4111"/>
    <mergeCell ref="B4112:D4112"/>
    <mergeCell ref="B4113:D4113"/>
    <mergeCell ref="B4105:D4105"/>
    <mergeCell ref="B4106:D4106"/>
    <mergeCell ref="L4107:N4107"/>
    <mergeCell ref="K4108:K4109"/>
    <mergeCell ref="L4108:L4109"/>
    <mergeCell ref="M4108:M4109"/>
    <mergeCell ref="N4108:N4109"/>
    <mergeCell ref="B4099:D4099"/>
    <mergeCell ref="B4100:D4100"/>
    <mergeCell ref="B4101:D4101"/>
    <mergeCell ref="B4102:D4102"/>
    <mergeCell ref="B4103:D4103"/>
    <mergeCell ref="B4104:D4104"/>
    <mergeCell ref="B4093:D4093"/>
    <mergeCell ref="B4094:D4094"/>
    <mergeCell ref="B4095:D4095"/>
    <mergeCell ref="B4096:D4096"/>
    <mergeCell ref="B4097:D4097"/>
    <mergeCell ref="B4098:D4098"/>
    <mergeCell ref="G4084:I4087"/>
    <mergeCell ref="B4088:I4088"/>
    <mergeCell ref="K4088:O4088"/>
    <mergeCell ref="K4089:O4091"/>
    <mergeCell ref="C4091:I4091"/>
    <mergeCell ref="K4092:K4093"/>
    <mergeCell ref="L4092:L4093"/>
    <mergeCell ref="M4092:M4093"/>
    <mergeCell ref="N4092:N4093"/>
    <mergeCell ref="O4092:O4093"/>
    <mergeCell ref="E4076:G4076"/>
    <mergeCell ref="L4076:N4077"/>
    <mergeCell ref="E4077:H4077"/>
    <mergeCell ref="E4078:H4078"/>
    <mergeCell ref="C4082:I4082"/>
    <mergeCell ref="B4083:I4083"/>
    <mergeCell ref="O4068:O4069"/>
    <mergeCell ref="B4069:E4069"/>
    <mergeCell ref="B4070:E4070"/>
    <mergeCell ref="B4071:E4071"/>
    <mergeCell ref="L4072:N4072"/>
    <mergeCell ref="K4073:O4075"/>
    <mergeCell ref="E4074:H4074"/>
    <mergeCell ref="E4075:G4075"/>
    <mergeCell ref="B4063:E4063"/>
    <mergeCell ref="B4064:E4064"/>
    <mergeCell ref="B4065:E4065"/>
    <mergeCell ref="B4066:E4066"/>
    <mergeCell ref="L4067:N4067"/>
    <mergeCell ref="K4068:K4069"/>
    <mergeCell ref="L4068:L4069"/>
    <mergeCell ref="M4068:M4069"/>
    <mergeCell ref="N4068:N4069"/>
    <mergeCell ref="B4057:E4057"/>
    <mergeCell ref="B4058:E4058"/>
    <mergeCell ref="B4059:E4059"/>
    <mergeCell ref="B4060:E4060"/>
    <mergeCell ref="B4061:E4061"/>
    <mergeCell ref="B4062:E4062"/>
    <mergeCell ref="B4051:E4051"/>
    <mergeCell ref="B4052:E4052"/>
    <mergeCell ref="B4053:E4053"/>
    <mergeCell ref="B4054:E4054"/>
    <mergeCell ref="B4055:E4055"/>
    <mergeCell ref="B4056:E4056"/>
    <mergeCell ref="B4045:E4045"/>
    <mergeCell ref="B4046:E4046"/>
    <mergeCell ref="B4047:E4047"/>
    <mergeCell ref="B4048:E4048"/>
    <mergeCell ref="B4049:E4049"/>
    <mergeCell ref="B4050:E4050"/>
    <mergeCell ref="O4039:O4040"/>
    <mergeCell ref="B4040:E4040"/>
    <mergeCell ref="B4041:E4041"/>
    <mergeCell ref="B4042:E4042"/>
    <mergeCell ref="B4043:E4043"/>
    <mergeCell ref="B4044:E4044"/>
    <mergeCell ref="B4035:D4035"/>
    <mergeCell ref="B4036:D4036"/>
    <mergeCell ref="B4037:D4037"/>
    <mergeCell ref="L4038:N4038"/>
    <mergeCell ref="K4039:K4040"/>
    <mergeCell ref="L4039:L4040"/>
    <mergeCell ref="M4039:M4040"/>
    <mergeCell ref="N4039:N4040"/>
    <mergeCell ref="B4029:D4029"/>
    <mergeCell ref="B4030:D4030"/>
    <mergeCell ref="B4031:D4031"/>
    <mergeCell ref="B4032:D4032"/>
    <mergeCell ref="B4033:D4033"/>
    <mergeCell ref="B4034:D4034"/>
    <mergeCell ref="O4023:O4024"/>
    <mergeCell ref="B4024:D4024"/>
    <mergeCell ref="B4025:D4025"/>
    <mergeCell ref="B4026:D4026"/>
    <mergeCell ref="B4027:D4027"/>
    <mergeCell ref="B4028:D4028"/>
    <mergeCell ref="B4020:D4020"/>
    <mergeCell ref="B4021:D4021"/>
    <mergeCell ref="L4022:N4022"/>
    <mergeCell ref="K4023:K4024"/>
    <mergeCell ref="L4023:L4024"/>
    <mergeCell ref="M4023:M4024"/>
    <mergeCell ref="N4023:N4024"/>
    <mergeCell ref="B4014:D4014"/>
    <mergeCell ref="B4015:D4015"/>
    <mergeCell ref="B4016:D4016"/>
    <mergeCell ref="B4017:D4017"/>
    <mergeCell ref="B4018:D4018"/>
    <mergeCell ref="B4019:D4019"/>
    <mergeCell ref="B4008:D4008"/>
    <mergeCell ref="B4009:D4009"/>
    <mergeCell ref="B4010:D4010"/>
    <mergeCell ref="B4011:D4011"/>
    <mergeCell ref="B4012:D4012"/>
    <mergeCell ref="B4013:D4013"/>
    <mergeCell ref="G3999:I4002"/>
    <mergeCell ref="B4003:I4003"/>
    <mergeCell ref="K4003:O4003"/>
    <mergeCell ref="K4004:O4006"/>
    <mergeCell ref="C4006:I4006"/>
    <mergeCell ref="K4007:K4008"/>
    <mergeCell ref="L4007:L4008"/>
    <mergeCell ref="M4007:M4008"/>
    <mergeCell ref="N4007:N4008"/>
    <mergeCell ref="O4007:O4008"/>
    <mergeCell ref="E3991:G3991"/>
    <mergeCell ref="L3991:N3992"/>
    <mergeCell ref="E3992:H3992"/>
    <mergeCell ref="E3993:H3993"/>
    <mergeCell ref="C3997:I3997"/>
    <mergeCell ref="B3998:I3998"/>
    <mergeCell ref="O3983:O3984"/>
    <mergeCell ref="B3984:E3984"/>
    <mergeCell ref="B3985:E3985"/>
    <mergeCell ref="B3986:E3986"/>
    <mergeCell ref="L3987:N3987"/>
    <mergeCell ref="K3988:O3990"/>
    <mergeCell ref="E3989:H3989"/>
    <mergeCell ref="E3990:G3990"/>
    <mergeCell ref="B3978:E3978"/>
    <mergeCell ref="B3979:E3979"/>
    <mergeCell ref="B3980:E3980"/>
    <mergeCell ref="B3981:E3981"/>
    <mergeCell ref="L3982:N3982"/>
    <mergeCell ref="K3983:K3984"/>
    <mergeCell ref="L3983:L3984"/>
    <mergeCell ref="M3983:M3984"/>
    <mergeCell ref="N3983:N3984"/>
    <mergeCell ref="B3972:E3972"/>
    <mergeCell ref="B3973:E3973"/>
    <mergeCell ref="B3974:E3974"/>
    <mergeCell ref="B3975:E3975"/>
    <mergeCell ref="B3976:E3976"/>
    <mergeCell ref="B3977:E3977"/>
    <mergeCell ref="B3966:E3966"/>
    <mergeCell ref="B3967:E3967"/>
    <mergeCell ref="B3968:E3968"/>
    <mergeCell ref="B3969:E3969"/>
    <mergeCell ref="B3970:E3970"/>
    <mergeCell ref="B3971:E3971"/>
    <mergeCell ref="B3960:E3960"/>
    <mergeCell ref="B3961:E3961"/>
    <mergeCell ref="B3962:E3962"/>
    <mergeCell ref="B3963:E3963"/>
    <mergeCell ref="B3964:E3964"/>
    <mergeCell ref="B3965:E3965"/>
    <mergeCell ref="O3954:O3955"/>
    <mergeCell ref="B3955:E3955"/>
    <mergeCell ref="B3956:E3956"/>
    <mergeCell ref="B3957:E3957"/>
    <mergeCell ref="B3958:E3958"/>
    <mergeCell ref="B3959:E3959"/>
    <mergeCell ref="B3950:D3950"/>
    <mergeCell ref="B3951:D3951"/>
    <mergeCell ref="B3952:D3952"/>
    <mergeCell ref="L3953:N3953"/>
    <mergeCell ref="K3954:K3955"/>
    <mergeCell ref="L3954:L3955"/>
    <mergeCell ref="M3954:M3955"/>
    <mergeCell ref="N3954:N3955"/>
    <mergeCell ref="B3944:D3944"/>
    <mergeCell ref="B3945:D3945"/>
    <mergeCell ref="B3946:D3946"/>
    <mergeCell ref="B3947:D3947"/>
    <mergeCell ref="B3948:D3948"/>
    <mergeCell ref="B3949:D3949"/>
    <mergeCell ref="O3938:O3939"/>
    <mergeCell ref="B3939:D3939"/>
    <mergeCell ref="B3940:D3940"/>
    <mergeCell ref="B3941:D3941"/>
    <mergeCell ref="B3942:D3942"/>
    <mergeCell ref="B3943:D3943"/>
    <mergeCell ref="B3935:D3935"/>
    <mergeCell ref="B3936:D3936"/>
    <mergeCell ref="L3937:N3937"/>
    <mergeCell ref="K3938:K3939"/>
    <mergeCell ref="L3938:L3939"/>
    <mergeCell ref="M3938:M3939"/>
    <mergeCell ref="N3938:N3939"/>
    <mergeCell ref="B3929:D3929"/>
    <mergeCell ref="B3930:D3930"/>
    <mergeCell ref="B3931:D3931"/>
    <mergeCell ref="B3932:D3932"/>
    <mergeCell ref="B3933:D3933"/>
    <mergeCell ref="B3934:D3934"/>
    <mergeCell ref="B3923:D3923"/>
    <mergeCell ref="B3924:D3924"/>
    <mergeCell ref="B3925:D3925"/>
    <mergeCell ref="B3926:D3926"/>
    <mergeCell ref="B3927:D3927"/>
    <mergeCell ref="B3928:D3928"/>
    <mergeCell ref="G3914:I3917"/>
    <mergeCell ref="B3918:I3918"/>
    <mergeCell ref="K3918:O3918"/>
    <mergeCell ref="K3919:O3921"/>
    <mergeCell ref="C3921:I3921"/>
    <mergeCell ref="K3922:K3923"/>
    <mergeCell ref="L3922:L3923"/>
    <mergeCell ref="M3922:M3923"/>
    <mergeCell ref="N3922:N3923"/>
    <mergeCell ref="O3922:O3923"/>
    <mergeCell ref="E3906:G3906"/>
    <mergeCell ref="L3906:N3907"/>
    <mergeCell ref="E3907:H3907"/>
    <mergeCell ref="E3908:H3908"/>
    <mergeCell ref="C3912:I3912"/>
    <mergeCell ref="B3913:I3913"/>
    <mergeCell ref="O3898:O3899"/>
    <mergeCell ref="B3899:E3899"/>
    <mergeCell ref="B3900:E3900"/>
    <mergeCell ref="B3901:E3901"/>
    <mergeCell ref="L3902:N3902"/>
    <mergeCell ref="K3903:O3905"/>
    <mergeCell ref="E3904:H3904"/>
    <mergeCell ref="E3905:G3905"/>
    <mergeCell ref="B3893:E3893"/>
    <mergeCell ref="B3894:E3894"/>
    <mergeCell ref="B3895:E3895"/>
    <mergeCell ref="B3896:E3896"/>
    <mergeCell ref="L3897:N3897"/>
    <mergeCell ref="K3898:K3899"/>
    <mergeCell ref="L3898:L3899"/>
    <mergeCell ref="M3898:M3899"/>
    <mergeCell ref="N3898:N3899"/>
    <mergeCell ref="B3887:E3887"/>
    <mergeCell ref="B3888:E3888"/>
    <mergeCell ref="B3889:E3889"/>
    <mergeCell ref="B3890:E3890"/>
    <mergeCell ref="B3891:E3891"/>
    <mergeCell ref="B3892:E3892"/>
    <mergeCell ref="B3881:E3881"/>
    <mergeCell ref="B3882:E3882"/>
    <mergeCell ref="B3883:E3883"/>
    <mergeCell ref="B3884:E3884"/>
    <mergeCell ref="B3885:E3885"/>
    <mergeCell ref="B3886:E3886"/>
    <mergeCell ref="B3875:E3875"/>
    <mergeCell ref="B3876:E3876"/>
    <mergeCell ref="B3877:E3877"/>
    <mergeCell ref="B3878:E3878"/>
    <mergeCell ref="B3879:E3879"/>
    <mergeCell ref="B3880:E3880"/>
    <mergeCell ref="O3869:O3870"/>
    <mergeCell ref="B3870:E3870"/>
    <mergeCell ref="B3871:E3871"/>
    <mergeCell ref="B3872:E3872"/>
    <mergeCell ref="B3873:E3873"/>
    <mergeCell ref="B3874:E3874"/>
    <mergeCell ref="B3865:D3865"/>
    <mergeCell ref="B3866:D3866"/>
    <mergeCell ref="B3867:D3867"/>
    <mergeCell ref="L3868:N3868"/>
    <mergeCell ref="K3869:K3870"/>
    <mergeCell ref="L3869:L3870"/>
    <mergeCell ref="M3869:M3870"/>
    <mergeCell ref="N3869:N3870"/>
    <mergeCell ref="B3859:D3859"/>
    <mergeCell ref="B3860:D3860"/>
    <mergeCell ref="B3861:D3861"/>
    <mergeCell ref="B3862:D3862"/>
    <mergeCell ref="B3863:D3863"/>
    <mergeCell ref="B3864:D3864"/>
    <mergeCell ref="O3853:O3854"/>
    <mergeCell ref="B3854:D3854"/>
    <mergeCell ref="B3855:D3855"/>
    <mergeCell ref="B3856:D3856"/>
    <mergeCell ref="B3857:D3857"/>
    <mergeCell ref="B3858:D3858"/>
    <mergeCell ref="B3850:D3850"/>
    <mergeCell ref="B3851:D3851"/>
    <mergeCell ref="L3852:N3852"/>
    <mergeCell ref="K3853:K3854"/>
    <mergeCell ref="L3853:L3854"/>
    <mergeCell ref="M3853:M3854"/>
    <mergeCell ref="N3853:N3854"/>
    <mergeCell ref="B3844:D3844"/>
    <mergeCell ref="B3845:D3845"/>
    <mergeCell ref="B3846:D3846"/>
    <mergeCell ref="B3847:D3847"/>
    <mergeCell ref="B3848:D3848"/>
    <mergeCell ref="B3849:D3849"/>
    <mergeCell ref="B3838:D3838"/>
    <mergeCell ref="B3839:D3839"/>
    <mergeCell ref="B3840:D3840"/>
    <mergeCell ref="B3841:D3841"/>
    <mergeCell ref="B3842:D3842"/>
    <mergeCell ref="B3843:D3843"/>
    <mergeCell ref="G3829:I3832"/>
    <mergeCell ref="B3833:I3833"/>
    <mergeCell ref="K3833:O3833"/>
    <mergeCell ref="K3834:O3836"/>
    <mergeCell ref="C3836:I3836"/>
    <mergeCell ref="K3837:K3838"/>
    <mergeCell ref="L3837:L3838"/>
    <mergeCell ref="M3837:M3838"/>
    <mergeCell ref="N3837:N3838"/>
    <mergeCell ref="O3837:O3838"/>
    <mergeCell ref="E3821:G3821"/>
    <mergeCell ref="L3821:N3822"/>
    <mergeCell ref="E3822:H3822"/>
    <mergeCell ref="E3823:H3823"/>
    <mergeCell ref="C3827:I3827"/>
    <mergeCell ref="B3828:I3828"/>
    <mergeCell ref="O3813:O3814"/>
    <mergeCell ref="B3814:E3814"/>
    <mergeCell ref="B3815:E3815"/>
    <mergeCell ref="B3816:E3816"/>
    <mergeCell ref="L3817:N3817"/>
    <mergeCell ref="K3818:O3820"/>
    <mergeCell ref="E3819:H3819"/>
    <mergeCell ref="E3820:G3820"/>
    <mergeCell ref="B3808:E3808"/>
    <mergeCell ref="B3809:E3809"/>
    <mergeCell ref="B3810:E3810"/>
    <mergeCell ref="B3811:E3811"/>
    <mergeCell ref="L3812:N3812"/>
    <mergeCell ref="K3813:K3814"/>
    <mergeCell ref="L3813:L3814"/>
    <mergeCell ref="M3813:M3814"/>
    <mergeCell ref="N3813:N3814"/>
    <mergeCell ref="B3802:E3802"/>
    <mergeCell ref="B3803:E3803"/>
    <mergeCell ref="B3804:E3804"/>
    <mergeCell ref="B3805:E3805"/>
    <mergeCell ref="B3806:E3806"/>
    <mergeCell ref="B3807:E3807"/>
    <mergeCell ref="B3796:E3796"/>
    <mergeCell ref="B3797:E3797"/>
    <mergeCell ref="B3798:E3798"/>
    <mergeCell ref="B3799:E3799"/>
    <mergeCell ref="B3800:E3800"/>
    <mergeCell ref="B3801:E3801"/>
    <mergeCell ref="B3790:E3790"/>
    <mergeCell ref="B3791:E3791"/>
    <mergeCell ref="B3792:E3792"/>
    <mergeCell ref="B3793:E3793"/>
    <mergeCell ref="B3794:E3794"/>
    <mergeCell ref="B3795:E3795"/>
    <mergeCell ref="O3784:O3785"/>
    <mergeCell ref="B3785:E3785"/>
    <mergeCell ref="B3786:E3786"/>
    <mergeCell ref="B3787:E3787"/>
    <mergeCell ref="B3788:E3788"/>
    <mergeCell ref="B3789:E3789"/>
    <mergeCell ref="B3780:D3780"/>
    <mergeCell ref="B3781:D3781"/>
    <mergeCell ref="B3782:D3782"/>
    <mergeCell ref="L3783:N3783"/>
    <mergeCell ref="K3784:K3785"/>
    <mergeCell ref="L3784:L3785"/>
    <mergeCell ref="M3784:M3785"/>
    <mergeCell ref="N3784:N3785"/>
    <mergeCell ref="B3774:D3774"/>
    <mergeCell ref="B3775:D3775"/>
    <mergeCell ref="B3776:D3776"/>
    <mergeCell ref="B3777:D3777"/>
    <mergeCell ref="B3778:D3778"/>
    <mergeCell ref="B3779:D3779"/>
    <mergeCell ref="O3768:O3769"/>
    <mergeCell ref="B3769:D3769"/>
    <mergeCell ref="B3770:D3770"/>
    <mergeCell ref="B3771:D3771"/>
    <mergeCell ref="B3772:D3772"/>
    <mergeCell ref="B3773:D3773"/>
    <mergeCell ref="B3765:D3765"/>
    <mergeCell ref="B3766:D3766"/>
    <mergeCell ref="L3767:N3767"/>
    <mergeCell ref="K3768:K3769"/>
    <mergeCell ref="L3768:L3769"/>
    <mergeCell ref="M3768:M3769"/>
    <mergeCell ref="N3768:N3769"/>
    <mergeCell ref="B3759:D3759"/>
    <mergeCell ref="B3760:D3760"/>
    <mergeCell ref="B3761:D3761"/>
    <mergeCell ref="B3762:D3762"/>
    <mergeCell ref="B3763:D3763"/>
    <mergeCell ref="B3764:D3764"/>
    <mergeCell ref="B3753:D3753"/>
    <mergeCell ref="B3754:D3754"/>
    <mergeCell ref="B3755:D3755"/>
    <mergeCell ref="B3756:D3756"/>
    <mergeCell ref="B3757:D3757"/>
    <mergeCell ref="B3758:D3758"/>
    <mergeCell ref="G3744:I3747"/>
    <mergeCell ref="B3748:I3748"/>
    <mergeCell ref="K3748:O3748"/>
    <mergeCell ref="K3749:O3751"/>
    <mergeCell ref="C3751:I3751"/>
    <mergeCell ref="K3752:K3753"/>
    <mergeCell ref="L3752:L3753"/>
    <mergeCell ref="M3752:M3753"/>
    <mergeCell ref="N3752:N3753"/>
    <mergeCell ref="O3752:O3753"/>
    <mergeCell ref="E3736:G3736"/>
    <mergeCell ref="L3736:N3737"/>
    <mergeCell ref="E3737:H3737"/>
    <mergeCell ref="E3738:H3738"/>
    <mergeCell ref="C3742:I3742"/>
    <mergeCell ref="B3743:I3743"/>
    <mergeCell ref="O3728:O3729"/>
    <mergeCell ref="B3729:E3729"/>
    <mergeCell ref="B3730:E3730"/>
    <mergeCell ref="B3731:E3731"/>
    <mergeCell ref="L3732:N3732"/>
    <mergeCell ref="K3733:O3735"/>
    <mergeCell ref="E3734:H3734"/>
    <mergeCell ref="E3735:G3735"/>
    <mergeCell ref="B3723:E3723"/>
    <mergeCell ref="B3724:E3724"/>
    <mergeCell ref="B3725:E3725"/>
    <mergeCell ref="B3726:E3726"/>
    <mergeCell ref="L3727:N3727"/>
    <mergeCell ref="K3728:K3729"/>
    <mergeCell ref="L3728:L3729"/>
    <mergeCell ref="M3728:M3729"/>
    <mergeCell ref="N3728:N3729"/>
    <mergeCell ref="B3717:E3717"/>
    <mergeCell ref="B3718:E3718"/>
    <mergeCell ref="B3719:E3719"/>
    <mergeCell ref="B3720:E3720"/>
    <mergeCell ref="B3721:E3721"/>
    <mergeCell ref="B3722:E3722"/>
    <mergeCell ref="B3711:E3711"/>
    <mergeCell ref="B3712:E3712"/>
    <mergeCell ref="B3713:E3713"/>
    <mergeCell ref="B3714:E3714"/>
    <mergeCell ref="B3715:E3715"/>
    <mergeCell ref="B3716:E3716"/>
    <mergeCell ref="B3705:E3705"/>
    <mergeCell ref="B3706:E3706"/>
    <mergeCell ref="B3707:E3707"/>
    <mergeCell ref="B3708:E3708"/>
    <mergeCell ref="B3709:E3709"/>
    <mergeCell ref="B3710:E3710"/>
    <mergeCell ref="O3699:O3700"/>
    <mergeCell ref="B3700:E3700"/>
    <mergeCell ref="B3701:E3701"/>
    <mergeCell ref="B3702:E3702"/>
    <mergeCell ref="B3703:E3703"/>
    <mergeCell ref="B3704:E3704"/>
    <mergeCell ref="B3695:D3695"/>
    <mergeCell ref="B3696:D3696"/>
    <mergeCell ref="B3697:D3697"/>
    <mergeCell ref="L3698:N3698"/>
    <mergeCell ref="K3699:K3700"/>
    <mergeCell ref="L3699:L3700"/>
    <mergeCell ref="M3699:M3700"/>
    <mergeCell ref="N3699:N3700"/>
    <mergeCell ref="B3689:D3689"/>
    <mergeCell ref="B3690:D3690"/>
    <mergeCell ref="B3691:D3691"/>
    <mergeCell ref="B3692:D3692"/>
    <mergeCell ref="B3693:D3693"/>
    <mergeCell ref="B3694:D3694"/>
    <mergeCell ref="O3683:O3684"/>
    <mergeCell ref="B3684:D3684"/>
    <mergeCell ref="B3685:D3685"/>
    <mergeCell ref="B3686:D3686"/>
    <mergeCell ref="B3687:D3687"/>
    <mergeCell ref="B3688:D3688"/>
    <mergeCell ref="B3680:D3680"/>
    <mergeCell ref="B3681:D3681"/>
    <mergeCell ref="L3682:N3682"/>
    <mergeCell ref="K3683:K3684"/>
    <mergeCell ref="L3683:L3684"/>
    <mergeCell ref="M3683:M3684"/>
    <mergeCell ref="N3683:N3684"/>
    <mergeCell ref="B3674:D3674"/>
    <mergeCell ref="B3675:D3675"/>
    <mergeCell ref="B3676:D3676"/>
    <mergeCell ref="B3677:D3677"/>
    <mergeCell ref="B3678:D3678"/>
    <mergeCell ref="B3679:D3679"/>
    <mergeCell ref="B3668:D3668"/>
    <mergeCell ref="B3669:D3669"/>
    <mergeCell ref="B3670:D3670"/>
    <mergeCell ref="B3671:D3671"/>
    <mergeCell ref="B3672:D3672"/>
    <mergeCell ref="B3673:D3673"/>
    <mergeCell ref="G3659:I3662"/>
    <mergeCell ref="B3663:I3663"/>
    <mergeCell ref="K3663:O3663"/>
    <mergeCell ref="K3664:O3666"/>
    <mergeCell ref="C3666:I3666"/>
    <mergeCell ref="K3667:K3668"/>
    <mergeCell ref="L3667:L3668"/>
    <mergeCell ref="M3667:M3668"/>
    <mergeCell ref="N3667:N3668"/>
    <mergeCell ref="O3667:O3668"/>
    <mergeCell ref="E3651:G3651"/>
    <mergeCell ref="L3651:N3652"/>
    <mergeCell ref="E3652:H3652"/>
    <mergeCell ref="E3653:H3653"/>
    <mergeCell ref="C3657:I3657"/>
    <mergeCell ref="B3658:I3658"/>
    <mergeCell ref="O3643:O3644"/>
    <mergeCell ref="B3644:E3644"/>
    <mergeCell ref="B3645:E3645"/>
    <mergeCell ref="B3646:E3646"/>
    <mergeCell ref="L3647:N3647"/>
    <mergeCell ref="K3648:O3650"/>
    <mergeCell ref="E3649:H3649"/>
    <mergeCell ref="E3650:G3650"/>
    <mergeCell ref="B3638:E3638"/>
    <mergeCell ref="B3639:E3639"/>
    <mergeCell ref="B3640:E3640"/>
    <mergeCell ref="B3641:E3641"/>
    <mergeCell ref="L3642:N3642"/>
    <mergeCell ref="K3643:K3644"/>
    <mergeCell ref="L3643:L3644"/>
    <mergeCell ref="M3643:M3644"/>
    <mergeCell ref="N3643:N3644"/>
    <mergeCell ref="B3632:E3632"/>
    <mergeCell ref="B3633:E3633"/>
    <mergeCell ref="B3634:E3634"/>
    <mergeCell ref="B3635:E3635"/>
    <mergeCell ref="B3636:E3636"/>
    <mergeCell ref="B3637:E3637"/>
    <mergeCell ref="B3626:E3626"/>
    <mergeCell ref="B3627:E3627"/>
    <mergeCell ref="B3628:E3628"/>
    <mergeCell ref="B3629:E3629"/>
    <mergeCell ref="B3630:E3630"/>
    <mergeCell ref="B3631:E3631"/>
    <mergeCell ref="B3620:E3620"/>
    <mergeCell ref="B3621:E3621"/>
    <mergeCell ref="B3622:E3622"/>
    <mergeCell ref="B3623:E3623"/>
    <mergeCell ref="B3624:E3624"/>
    <mergeCell ref="B3625:E3625"/>
    <mergeCell ref="O3614:O3615"/>
    <mergeCell ref="B3615:E3615"/>
    <mergeCell ref="B3616:E3616"/>
    <mergeCell ref="B3617:E3617"/>
    <mergeCell ref="B3618:E3618"/>
    <mergeCell ref="B3619:E3619"/>
    <mergeCell ref="B3610:D3610"/>
    <mergeCell ref="B3611:D3611"/>
    <mergeCell ref="B3612:D3612"/>
    <mergeCell ref="L3613:N3613"/>
    <mergeCell ref="K3614:K3615"/>
    <mergeCell ref="L3614:L3615"/>
    <mergeCell ref="M3614:M3615"/>
    <mergeCell ref="N3614:N3615"/>
    <mergeCell ref="B3604:D3604"/>
    <mergeCell ref="B3605:D3605"/>
    <mergeCell ref="B3606:D3606"/>
    <mergeCell ref="B3607:D3607"/>
    <mergeCell ref="B3608:D3608"/>
    <mergeCell ref="B3609:D3609"/>
    <mergeCell ref="O3598:O3599"/>
    <mergeCell ref="B3599:D3599"/>
    <mergeCell ref="B3600:D3600"/>
    <mergeCell ref="B3601:D3601"/>
    <mergeCell ref="B3602:D3602"/>
    <mergeCell ref="B3603:D3603"/>
    <mergeCell ref="B3595:D3595"/>
    <mergeCell ref="B3596:D3596"/>
    <mergeCell ref="L3597:N3597"/>
    <mergeCell ref="K3598:K3599"/>
    <mergeCell ref="L3598:L3599"/>
    <mergeCell ref="M3598:M3599"/>
    <mergeCell ref="N3598:N3599"/>
    <mergeCell ref="B3589:D3589"/>
    <mergeCell ref="B3590:D3590"/>
    <mergeCell ref="B3591:D3591"/>
    <mergeCell ref="B3592:D3592"/>
    <mergeCell ref="B3593:D3593"/>
    <mergeCell ref="B3594:D3594"/>
    <mergeCell ref="B3583:D3583"/>
    <mergeCell ref="B3584:D3584"/>
    <mergeCell ref="B3585:D3585"/>
    <mergeCell ref="B3586:D3586"/>
    <mergeCell ref="B3587:D3587"/>
    <mergeCell ref="B3588:D3588"/>
    <mergeCell ref="G3574:I3577"/>
    <mergeCell ref="B3578:I3578"/>
    <mergeCell ref="K3578:O3578"/>
    <mergeCell ref="K3579:O3581"/>
    <mergeCell ref="C3581:I3581"/>
    <mergeCell ref="K3582:K3583"/>
    <mergeCell ref="L3582:L3583"/>
    <mergeCell ref="M3582:M3583"/>
    <mergeCell ref="N3582:N3583"/>
    <mergeCell ref="O3582:O3583"/>
    <mergeCell ref="E3566:G3566"/>
    <mergeCell ref="L3566:N3567"/>
    <mergeCell ref="E3567:H3567"/>
    <mergeCell ref="E3568:H3568"/>
    <mergeCell ref="C3572:I3572"/>
    <mergeCell ref="B3573:I3573"/>
    <mergeCell ref="O3558:O3559"/>
    <mergeCell ref="B3559:E3559"/>
    <mergeCell ref="B3560:E3560"/>
    <mergeCell ref="B3561:E3561"/>
    <mergeCell ref="L3562:N3562"/>
    <mergeCell ref="K3563:O3565"/>
    <mergeCell ref="E3564:H3564"/>
    <mergeCell ref="E3565:G3565"/>
    <mergeCell ref="B3553:E3553"/>
    <mergeCell ref="B3554:E3554"/>
    <mergeCell ref="B3555:E3555"/>
    <mergeCell ref="B3556:E3556"/>
    <mergeCell ref="L3557:N3557"/>
    <mergeCell ref="K3558:K3559"/>
    <mergeCell ref="L3558:L3559"/>
    <mergeCell ref="M3558:M3559"/>
    <mergeCell ref="N3558:N3559"/>
    <mergeCell ref="B3547:E3547"/>
    <mergeCell ref="B3548:E3548"/>
    <mergeCell ref="B3549:E3549"/>
    <mergeCell ref="B3550:E3550"/>
    <mergeCell ref="B3551:E3551"/>
    <mergeCell ref="B3552:E3552"/>
    <mergeCell ref="B3541:E3541"/>
    <mergeCell ref="B3542:E3542"/>
    <mergeCell ref="B3543:E3543"/>
    <mergeCell ref="B3544:E3544"/>
    <mergeCell ref="B3545:E3545"/>
    <mergeCell ref="B3546:E3546"/>
    <mergeCell ref="B3535:E3535"/>
    <mergeCell ref="B3536:E3536"/>
    <mergeCell ref="B3537:E3537"/>
    <mergeCell ref="B3538:E3538"/>
    <mergeCell ref="B3539:E3539"/>
    <mergeCell ref="B3540:E3540"/>
    <mergeCell ref="O3529:O3530"/>
    <mergeCell ref="B3530:E3530"/>
    <mergeCell ref="B3531:E3531"/>
    <mergeCell ref="B3532:E3532"/>
    <mergeCell ref="B3533:E3533"/>
    <mergeCell ref="B3534:E3534"/>
    <mergeCell ref="B3525:D3525"/>
    <mergeCell ref="B3526:D3526"/>
    <mergeCell ref="B3527:D3527"/>
    <mergeCell ref="L3528:N3528"/>
    <mergeCell ref="K3529:K3530"/>
    <mergeCell ref="L3529:L3530"/>
    <mergeCell ref="M3529:M3530"/>
    <mergeCell ref="N3529:N3530"/>
    <mergeCell ref="B3519:D3519"/>
    <mergeCell ref="B3520:D3520"/>
    <mergeCell ref="B3521:D3521"/>
    <mergeCell ref="B3522:D3522"/>
    <mergeCell ref="B3523:D3523"/>
    <mergeCell ref="B3524:D3524"/>
    <mergeCell ref="O3513:O3514"/>
    <mergeCell ref="B3514:D3514"/>
    <mergeCell ref="B3515:D3515"/>
    <mergeCell ref="B3516:D3516"/>
    <mergeCell ref="B3517:D3517"/>
    <mergeCell ref="B3518:D3518"/>
    <mergeCell ref="B3510:D3510"/>
    <mergeCell ref="B3511:D3511"/>
    <mergeCell ref="L3512:N3512"/>
    <mergeCell ref="K3513:K3514"/>
    <mergeCell ref="L3513:L3514"/>
    <mergeCell ref="M3513:M3514"/>
    <mergeCell ref="N3513:N3514"/>
    <mergeCell ref="B3504:D3504"/>
    <mergeCell ref="B3505:D3505"/>
    <mergeCell ref="B3506:D3506"/>
    <mergeCell ref="B3507:D3507"/>
    <mergeCell ref="B3508:D3508"/>
    <mergeCell ref="B3509:D3509"/>
    <mergeCell ref="B3498:D3498"/>
    <mergeCell ref="B3499:D3499"/>
    <mergeCell ref="B3500:D3500"/>
    <mergeCell ref="B3501:D3501"/>
    <mergeCell ref="B3502:D3502"/>
    <mergeCell ref="B3503:D3503"/>
    <mergeCell ref="G3489:I3492"/>
    <mergeCell ref="B3493:I3493"/>
    <mergeCell ref="K3493:O3493"/>
    <mergeCell ref="K3494:O3496"/>
    <mergeCell ref="C3496:I3496"/>
    <mergeCell ref="K3497:K3498"/>
    <mergeCell ref="L3497:L3498"/>
    <mergeCell ref="M3497:M3498"/>
    <mergeCell ref="N3497:N3498"/>
    <mergeCell ref="O3497:O3498"/>
    <mergeCell ref="E3481:G3481"/>
    <mergeCell ref="L3481:N3482"/>
    <mergeCell ref="E3482:H3482"/>
    <mergeCell ref="E3483:H3483"/>
    <mergeCell ref="C3487:I3487"/>
    <mergeCell ref="B3488:I3488"/>
    <mergeCell ref="O3473:O3474"/>
    <mergeCell ref="B3474:E3474"/>
    <mergeCell ref="B3475:E3475"/>
    <mergeCell ref="B3476:E3476"/>
    <mergeCell ref="L3477:N3477"/>
    <mergeCell ref="K3478:O3480"/>
    <mergeCell ref="E3479:H3479"/>
    <mergeCell ref="E3480:G3480"/>
    <mergeCell ref="B3468:E3468"/>
    <mergeCell ref="B3469:E3469"/>
    <mergeCell ref="B3470:E3470"/>
    <mergeCell ref="B3471:E3471"/>
    <mergeCell ref="L3472:N3472"/>
    <mergeCell ref="K3473:K3474"/>
    <mergeCell ref="L3473:L3474"/>
    <mergeCell ref="M3473:M3474"/>
    <mergeCell ref="N3473:N3474"/>
    <mergeCell ref="B3462:E3462"/>
    <mergeCell ref="B3463:E3463"/>
    <mergeCell ref="B3464:E3464"/>
    <mergeCell ref="B3465:E3465"/>
    <mergeCell ref="B3466:E3466"/>
    <mergeCell ref="B3467:E3467"/>
    <mergeCell ref="B3456:E3456"/>
    <mergeCell ref="B3457:E3457"/>
    <mergeCell ref="B3458:E3458"/>
    <mergeCell ref="B3459:E3459"/>
    <mergeCell ref="B3460:E3460"/>
    <mergeCell ref="B3461:E3461"/>
    <mergeCell ref="B3450:E3450"/>
    <mergeCell ref="B3451:E3451"/>
    <mergeCell ref="B3452:E3452"/>
    <mergeCell ref="B3453:E3453"/>
    <mergeCell ref="B3454:E3454"/>
    <mergeCell ref="B3455:E3455"/>
    <mergeCell ref="O3444:O3445"/>
    <mergeCell ref="B3445:E3445"/>
    <mergeCell ref="B3446:E3446"/>
    <mergeCell ref="B3447:E3447"/>
    <mergeCell ref="B3448:E3448"/>
    <mergeCell ref="B3449:E3449"/>
    <mergeCell ref="B3440:D3440"/>
    <mergeCell ref="B3441:D3441"/>
    <mergeCell ref="B3442:D3442"/>
    <mergeCell ref="L3443:N3443"/>
    <mergeCell ref="K3444:K3445"/>
    <mergeCell ref="L3444:L3445"/>
    <mergeCell ref="M3444:M3445"/>
    <mergeCell ref="N3444:N3445"/>
    <mergeCell ref="B3434:D3434"/>
    <mergeCell ref="B3435:D3435"/>
    <mergeCell ref="B3436:D3436"/>
    <mergeCell ref="B3437:D3437"/>
    <mergeCell ref="B3438:D3438"/>
    <mergeCell ref="B3439:D3439"/>
    <mergeCell ref="O3428:O3429"/>
    <mergeCell ref="B3429:D3429"/>
    <mergeCell ref="B3430:D3430"/>
    <mergeCell ref="B3431:D3431"/>
    <mergeCell ref="B3432:D3432"/>
    <mergeCell ref="B3433:D3433"/>
    <mergeCell ref="B3425:D3425"/>
    <mergeCell ref="B3426:D3426"/>
    <mergeCell ref="L3427:N3427"/>
    <mergeCell ref="K3428:K3429"/>
    <mergeCell ref="L3428:L3429"/>
    <mergeCell ref="M3428:M3429"/>
    <mergeCell ref="N3428:N3429"/>
    <mergeCell ref="B3419:D3419"/>
    <mergeCell ref="B3420:D3420"/>
    <mergeCell ref="B3421:D3421"/>
    <mergeCell ref="B3422:D3422"/>
    <mergeCell ref="B3423:D3423"/>
    <mergeCell ref="B3424:D3424"/>
    <mergeCell ref="B3413:D3413"/>
    <mergeCell ref="B3414:D3414"/>
    <mergeCell ref="B3415:D3415"/>
    <mergeCell ref="B3416:D3416"/>
    <mergeCell ref="B3417:D3417"/>
    <mergeCell ref="B3418:D3418"/>
    <mergeCell ref="G3404:I3407"/>
    <mergeCell ref="B3408:I3408"/>
    <mergeCell ref="K3408:O3408"/>
    <mergeCell ref="K3409:O3411"/>
    <mergeCell ref="C3411:I3411"/>
    <mergeCell ref="K3412:K3413"/>
    <mergeCell ref="L3412:L3413"/>
    <mergeCell ref="M3412:M3413"/>
    <mergeCell ref="N3412:N3413"/>
    <mergeCell ref="O3412:O3413"/>
    <mergeCell ref="E3396:G3396"/>
    <mergeCell ref="L3396:N3397"/>
    <mergeCell ref="E3397:H3397"/>
    <mergeCell ref="E3398:H3398"/>
    <mergeCell ref="C3402:I3402"/>
    <mergeCell ref="B3403:I3403"/>
    <mergeCell ref="O3388:O3389"/>
    <mergeCell ref="B3389:E3389"/>
    <mergeCell ref="B3390:E3390"/>
    <mergeCell ref="B3391:E3391"/>
    <mergeCell ref="L3392:N3392"/>
    <mergeCell ref="K3393:O3395"/>
    <mergeCell ref="E3394:H3394"/>
    <mergeCell ref="E3395:G3395"/>
    <mergeCell ref="B3383:E3383"/>
    <mergeCell ref="B3384:E3384"/>
    <mergeCell ref="B3385:E3385"/>
    <mergeCell ref="B3386:E3386"/>
    <mergeCell ref="L3387:N3387"/>
    <mergeCell ref="K3388:K3389"/>
    <mergeCell ref="L3388:L3389"/>
    <mergeCell ref="M3388:M3389"/>
    <mergeCell ref="N3388:N3389"/>
    <mergeCell ref="B3377:E3377"/>
    <mergeCell ref="B3378:E3378"/>
    <mergeCell ref="B3379:E3379"/>
    <mergeCell ref="B3380:E3380"/>
    <mergeCell ref="B3381:E3381"/>
    <mergeCell ref="B3382:E3382"/>
    <mergeCell ref="B3371:E3371"/>
    <mergeCell ref="B3372:E3372"/>
    <mergeCell ref="B3373:E3373"/>
    <mergeCell ref="B3374:E3374"/>
    <mergeCell ref="B3375:E3375"/>
    <mergeCell ref="B3376:E3376"/>
    <mergeCell ref="B3365:E3365"/>
    <mergeCell ref="B3366:E3366"/>
    <mergeCell ref="B3367:E3367"/>
    <mergeCell ref="B3368:E3368"/>
    <mergeCell ref="B3369:E3369"/>
    <mergeCell ref="B3370:E3370"/>
    <mergeCell ref="O3359:O3360"/>
    <mergeCell ref="B3360:E3360"/>
    <mergeCell ref="B3361:E3361"/>
    <mergeCell ref="B3362:E3362"/>
    <mergeCell ref="B3363:E3363"/>
    <mergeCell ref="B3364:E3364"/>
    <mergeCell ref="B3355:D3355"/>
    <mergeCell ref="B3356:D3356"/>
    <mergeCell ref="B3357:D3357"/>
    <mergeCell ref="L3358:N3358"/>
    <mergeCell ref="K3359:K3360"/>
    <mergeCell ref="L3359:L3360"/>
    <mergeCell ref="M3359:M3360"/>
    <mergeCell ref="N3359:N3360"/>
    <mergeCell ref="B3349:D3349"/>
    <mergeCell ref="B3350:D3350"/>
    <mergeCell ref="B3351:D3351"/>
    <mergeCell ref="B3352:D3352"/>
    <mergeCell ref="B3353:D3353"/>
    <mergeCell ref="B3354:D3354"/>
    <mergeCell ref="O3343:O3344"/>
    <mergeCell ref="B3344:D3344"/>
    <mergeCell ref="B3345:D3345"/>
    <mergeCell ref="B3346:D3346"/>
    <mergeCell ref="B3347:D3347"/>
    <mergeCell ref="B3348:D3348"/>
    <mergeCell ref="B3340:D3340"/>
    <mergeCell ref="B3341:D3341"/>
    <mergeCell ref="L3342:N3342"/>
    <mergeCell ref="K3343:K3344"/>
    <mergeCell ref="L3343:L3344"/>
    <mergeCell ref="M3343:M3344"/>
    <mergeCell ref="N3343:N3344"/>
    <mergeCell ref="B3334:D3334"/>
    <mergeCell ref="B3335:D3335"/>
    <mergeCell ref="B3336:D3336"/>
    <mergeCell ref="B3337:D3337"/>
    <mergeCell ref="B3338:D3338"/>
    <mergeCell ref="B3339:D3339"/>
    <mergeCell ref="B3328:D3328"/>
    <mergeCell ref="B3329:D3329"/>
    <mergeCell ref="B3330:D3330"/>
    <mergeCell ref="B3331:D3331"/>
    <mergeCell ref="B3332:D3332"/>
    <mergeCell ref="B3333:D3333"/>
    <mergeCell ref="G3319:I3322"/>
    <mergeCell ref="B3323:I3323"/>
    <mergeCell ref="K3323:O3323"/>
    <mergeCell ref="K3324:O3326"/>
    <mergeCell ref="C3326:I3326"/>
    <mergeCell ref="K3327:K3328"/>
    <mergeCell ref="L3327:L3328"/>
    <mergeCell ref="M3327:M3328"/>
    <mergeCell ref="N3327:N3328"/>
    <mergeCell ref="O3327:O3328"/>
    <mergeCell ref="E3311:G3311"/>
    <mergeCell ref="L3311:N3312"/>
    <mergeCell ref="E3312:H3312"/>
    <mergeCell ref="E3313:H3313"/>
    <mergeCell ref="C3317:I3317"/>
    <mergeCell ref="B3318:I3318"/>
    <mergeCell ref="O3303:O3304"/>
    <mergeCell ref="B3304:E3304"/>
    <mergeCell ref="B3305:E3305"/>
    <mergeCell ref="B3306:E3306"/>
    <mergeCell ref="L3307:N3307"/>
    <mergeCell ref="K3308:O3310"/>
    <mergeCell ref="E3309:H3309"/>
    <mergeCell ref="E3310:G3310"/>
    <mergeCell ref="B3298:E3298"/>
    <mergeCell ref="B3299:E3299"/>
    <mergeCell ref="B3300:E3300"/>
    <mergeCell ref="B3301:E3301"/>
    <mergeCell ref="L3302:N3302"/>
    <mergeCell ref="K3303:K3304"/>
    <mergeCell ref="L3303:L3304"/>
    <mergeCell ref="M3303:M3304"/>
    <mergeCell ref="N3303:N3304"/>
    <mergeCell ref="B3292:E3292"/>
    <mergeCell ref="B3293:E3293"/>
    <mergeCell ref="B3294:E3294"/>
    <mergeCell ref="B3295:E3295"/>
    <mergeCell ref="B3296:E3296"/>
    <mergeCell ref="B3297:E3297"/>
    <mergeCell ref="B3286:E3286"/>
    <mergeCell ref="B3287:E3287"/>
    <mergeCell ref="B3288:E3288"/>
    <mergeCell ref="B3289:E3289"/>
    <mergeCell ref="B3290:E3290"/>
    <mergeCell ref="B3291:E3291"/>
    <mergeCell ref="B3280:E3280"/>
    <mergeCell ref="B3281:E3281"/>
    <mergeCell ref="B3282:E3282"/>
    <mergeCell ref="B3283:E3283"/>
    <mergeCell ref="B3284:E3284"/>
    <mergeCell ref="B3285:E3285"/>
    <mergeCell ref="O3274:O3275"/>
    <mergeCell ref="B3275:E3275"/>
    <mergeCell ref="B3276:E3276"/>
    <mergeCell ref="B3277:E3277"/>
    <mergeCell ref="B3278:E3278"/>
    <mergeCell ref="B3279:E3279"/>
    <mergeCell ref="B3270:D3270"/>
    <mergeCell ref="B3271:D3271"/>
    <mergeCell ref="B3272:D3272"/>
    <mergeCell ref="L3273:N3273"/>
    <mergeCell ref="K3274:K3275"/>
    <mergeCell ref="L3274:L3275"/>
    <mergeCell ref="M3274:M3275"/>
    <mergeCell ref="N3274:N3275"/>
    <mergeCell ref="B3264:D3264"/>
    <mergeCell ref="B3265:D3265"/>
    <mergeCell ref="B3266:D3266"/>
    <mergeCell ref="B3267:D3267"/>
    <mergeCell ref="B3268:D3268"/>
    <mergeCell ref="B3269:D3269"/>
    <mergeCell ref="O3258:O3259"/>
    <mergeCell ref="B3259:D3259"/>
    <mergeCell ref="B3260:D3260"/>
    <mergeCell ref="B3261:D3261"/>
    <mergeCell ref="B3262:D3262"/>
    <mergeCell ref="B3263:D3263"/>
    <mergeCell ref="B3255:D3255"/>
    <mergeCell ref="B3256:D3256"/>
    <mergeCell ref="L3257:N3257"/>
    <mergeCell ref="K3258:K3259"/>
    <mergeCell ref="L3258:L3259"/>
    <mergeCell ref="M3258:M3259"/>
    <mergeCell ref="N3258:N3259"/>
    <mergeCell ref="B3249:D3249"/>
    <mergeCell ref="B3250:D3250"/>
    <mergeCell ref="B3251:D3251"/>
    <mergeCell ref="B3252:D3252"/>
    <mergeCell ref="B3253:D3253"/>
    <mergeCell ref="B3254:D3254"/>
    <mergeCell ref="B3243:D3243"/>
    <mergeCell ref="B3244:D3244"/>
    <mergeCell ref="B3245:D3245"/>
    <mergeCell ref="B3246:D3246"/>
    <mergeCell ref="B3247:D3247"/>
    <mergeCell ref="B3248:D3248"/>
    <mergeCell ref="G3234:I3237"/>
    <mergeCell ref="B3238:I3238"/>
    <mergeCell ref="K3238:O3238"/>
    <mergeCell ref="K3239:O3241"/>
    <mergeCell ref="C3241:I3241"/>
    <mergeCell ref="K3242:K3243"/>
    <mergeCell ref="L3242:L3243"/>
    <mergeCell ref="M3242:M3243"/>
    <mergeCell ref="N3242:N3243"/>
    <mergeCell ref="O3242:O3243"/>
    <mergeCell ref="E3226:G3226"/>
    <mergeCell ref="L3226:N3227"/>
    <mergeCell ref="E3227:H3227"/>
    <mergeCell ref="E3228:H3228"/>
    <mergeCell ref="C3232:I3232"/>
    <mergeCell ref="B3233:I3233"/>
    <mergeCell ref="O3218:O3219"/>
    <mergeCell ref="B3219:E3219"/>
    <mergeCell ref="B3220:E3220"/>
    <mergeCell ref="B3221:E3221"/>
    <mergeCell ref="L3222:N3222"/>
    <mergeCell ref="K3223:O3225"/>
    <mergeCell ref="E3224:H3224"/>
    <mergeCell ref="E3225:G3225"/>
    <mergeCell ref="B3213:E3213"/>
    <mergeCell ref="B3214:E3214"/>
    <mergeCell ref="B3215:E3215"/>
    <mergeCell ref="B3216:E3216"/>
    <mergeCell ref="L3217:N3217"/>
    <mergeCell ref="K3218:K3219"/>
    <mergeCell ref="L3218:L3219"/>
    <mergeCell ref="M3218:M3219"/>
    <mergeCell ref="N3218:N3219"/>
    <mergeCell ref="B3207:E3207"/>
    <mergeCell ref="B3208:E3208"/>
    <mergeCell ref="B3209:E3209"/>
    <mergeCell ref="B3210:E3210"/>
    <mergeCell ref="B3211:E3211"/>
    <mergeCell ref="B3212:E3212"/>
    <mergeCell ref="B3201:E3201"/>
    <mergeCell ref="B3202:E3202"/>
    <mergeCell ref="B3203:E3203"/>
    <mergeCell ref="B3204:E3204"/>
    <mergeCell ref="B3205:E3205"/>
    <mergeCell ref="B3206:E3206"/>
    <mergeCell ref="B3195:E3195"/>
    <mergeCell ref="B3196:E3196"/>
    <mergeCell ref="B3197:E3197"/>
    <mergeCell ref="B3198:E3198"/>
    <mergeCell ref="B3199:E3199"/>
    <mergeCell ref="B3200:E3200"/>
    <mergeCell ref="O3189:O3190"/>
    <mergeCell ref="B3190:E3190"/>
    <mergeCell ref="B3191:E3191"/>
    <mergeCell ref="B3192:E3192"/>
    <mergeCell ref="B3193:E3193"/>
    <mergeCell ref="B3194:E3194"/>
    <mergeCell ref="B3185:D3185"/>
    <mergeCell ref="B3186:D3186"/>
    <mergeCell ref="B3187:D3187"/>
    <mergeCell ref="L3188:N3188"/>
    <mergeCell ref="K3189:K3190"/>
    <mergeCell ref="L3189:L3190"/>
    <mergeCell ref="M3189:M3190"/>
    <mergeCell ref="N3189:N3190"/>
    <mergeCell ref="B3179:D3179"/>
    <mergeCell ref="B3180:D3180"/>
    <mergeCell ref="B3181:D3181"/>
    <mergeCell ref="B3182:D3182"/>
    <mergeCell ref="B3183:D3183"/>
    <mergeCell ref="B3184:D3184"/>
    <mergeCell ref="O3173:O3174"/>
    <mergeCell ref="B3174:D3174"/>
    <mergeCell ref="B3175:D3175"/>
    <mergeCell ref="B3176:D3176"/>
    <mergeCell ref="B3177:D3177"/>
    <mergeCell ref="B3178:D3178"/>
    <mergeCell ref="B3170:D3170"/>
    <mergeCell ref="B3171:D3171"/>
    <mergeCell ref="L3172:N3172"/>
    <mergeCell ref="K3173:K3174"/>
    <mergeCell ref="L3173:L3174"/>
    <mergeCell ref="M3173:M3174"/>
    <mergeCell ref="N3173:N3174"/>
    <mergeCell ref="B3164:D3164"/>
    <mergeCell ref="B3165:D3165"/>
    <mergeCell ref="B3166:D3166"/>
    <mergeCell ref="B3167:D3167"/>
    <mergeCell ref="B3168:D3168"/>
    <mergeCell ref="B3169:D3169"/>
    <mergeCell ref="B3158:D3158"/>
    <mergeCell ref="B3159:D3159"/>
    <mergeCell ref="B3160:D3160"/>
    <mergeCell ref="B3161:D3161"/>
    <mergeCell ref="B3162:D3162"/>
    <mergeCell ref="B3163:D3163"/>
    <mergeCell ref="G3149:I3152"/>
    <mergeCell ref="B3153:I3153"/>
    <mergeCell ref="K3153:O3153"/>
    <mergeCell ref="K3154:O3156"/>
    <mergeCell ref="C3156:I3156"/>
    <mergeCell ref="K3157:K3158"/>
    <mergeCell ref="L3157:L3158"/>
    <mergeCell ref="M3157:M3158"/>
    <mergeCell ref="N3157:N3158"/>
    <mergeCell ref="O3157:O3158"/>
    <mergeCell ref="E3141:G3141"/>
    <mergeCell ref="L3141:N3142"/>
    <mergeCell ref="E3142:H3142"/>
    <mergeCell ref="E3143:H3143"/>
    <mergeCell ref="C3147:I3147"/>
    <mergeCell ref="B3148:I3148"/>
    <mergeCell ref="O3133:O3134"/>
    <mergeCell ref="B3134:E3134"/>
    <mergeCell ref="B3135:E3135"/>
    <mergeCell ref="B3136:E3136"/>
    <mergeCell ref="L3137:N3137"/>
    <mergeCell ref="K3138:O3140"/>
    <mergeCell ref="E3139:H3139"/>
    <mergeCell ref="E3140:G3140"/>
    <mergeCell ref="B3128:E3128"/>
    <mergeCell ref="B3129:E3129"/>
    <mergeCell ref="B3130:E3130"/>
    <mergeCell ref="B3131:E3131"/>
    <mergeCell ref="L3132:N3132"/>
    <mergeCell ref="K3133:K3134"/>
    <mergeCell ref="L3133:L3134"/>
    <mergeCell ref="M3133:M3134"/>
    <mergeCell ref="N3133:N3134"/>
    <mergeCell ref="B3122:E3122"/>
    <mergeCell ref="B3123:E3123"/>
    <mergeCell ref="B3124:E3124"/>
    <mergeCell ref="B3125:E3125"/>
    <mergeCell ref="B3126:E3126"/>
    <mergeCell ref="B3127:E3127"/>
    <mergeCell ref="B3116:E3116"/>
    <mergeCell ref="B3117:E3117"/>
    <mergeCell ref="B3118:E3118"/>
    <mergeCell ref="B3119:E3119"/>
    <mergeCell ref="B3120:E3120"/>
    <mergeCell ref="B3121:E3121"/>
    <mergeCell ref="B3110:E3110"/>
    <mergeCell ref="B3111:E3111"/>
    <mergeCell ref="B3112:E3112"/>
    <mergeCell ref="B3113:E3113"/>
    <mergeCell ref="B3114:E3114"/>
    <mergeCell ref="B3115:E3115"/>
    <mergeCell ref="O3104:O3105"/>
    <mergeCell ref="B3105:E3105"/>
    <mergeCell ref="B3106:E3106"/>
    <mergeCell ref="B3107:E3107"/>
    <mergeCell ref="B3108:E3108"/>
    <mergeCell ref="B3109:E3109"/>
    <mergeCell ref="B3100:D3100"/>
    <mergeCell ref="B3101:D3101"/>
    <mergeCell ref="B3102:D3102"/>
    <mergeCell ref="L3103:N3103"/>
    <mergeCell ref="K3104:K3105"/>
    <mergeCell ref="L3104:L3105"/>
    <mergeCell ref="M3104:M3105"/>
    <mergeCell ref="N3104:N3105"/>
    <mergeCell ref="B3094:D3094"/>
    <mergeCell ref="B3095:D3095"/>
    <mergeCell ref="B3096:D3096"/>
    <mergeCell ref="B3097:D3097"/>
    <mergeCell ref="B3098:D3098"/>
    <mergeCell ref="B3099:D3099"/>
    <mergeCell ref="O3088:O3089"/>
    <mergeCell ref="B3089:D3089"/>
    <mergeCell ref="B3090:D3090"/>
    <mergeCell ref="B3091:D3091"/>
    <mergeCell ref="B3092:D3092"/>
    <mergeCell ref="B3093:D3093"/>
    <mergeCell ref="B3085:D3085"/>
    <mergeCell ref="B3086:D3086"/>
    <mergeCell ref="L3087:N3087"/>
    <mergeCell ref="K3088:K3089"/>
    <mergeCell ref="L3088:L3089"/>
    <mergeCell ref="M3088:M3089"/>
    <mergeCell ref="N3088:N3089"/>
    <mergeCell ref="B3079:D3079"/>
    <mergeCell ref="B3080:D3080"/>
    <mergeCell ref="B3081:D3081"/>
    <mergeCell ref="B3082:D3082"/>
    <mergeCell ref="B3083:D3083"/>
    <mergeCell ref="B3084:D3084"/>
    <mergeCell ref="B3073:D3073"/>
    <mergeCell ref="B3074:D3074"/>
    <mergeCell ref="B3075:D3075"/>
    <mergeCell ref="B3076:D3076"/>
    <mergeCell ref="B3077:D3077"/>
    <mergeCell ref="B3078:D3078"/>
    <mergeCell ref="G3064:I3067"/>
    <mergeCell ref="B3068:I3068"/>
    <mergeCell ref="K3068:O3068"/>
    <mergeCell ref="K3069:O3071"/>
    <mergeCell ref="C3071:I3071"/>
    <mergeCell ref="K3072:K3073"/>
    <mergeCell ref="L3072:L3073"/>
    <mergeCell ref="M3072:M3073"/>
    <mergeCell ref="N3072:N3073"/>
    <mergeCell ref="O3072:O3073"/>
    <mergeCell ref="E3056:G3056"/>
    <mergeCell ref="L3056:N3057"/>
    <mergeCell ref="E3057:H3057"/>
    <mergeCell ref="E3058:H3058"/>
    <mergeCell ref="C3062:I3062"/>
    <mergeCell ref="B3063:I3063"/>
    <mergeCell ref="O3048:O3049"/>
    <mergeCell ref="B3049:E3049"/>
    <mergeCell ref="B3050:E3050"/>
    <mergeCell ref="B3051:E3051"/>
    <mergeCell ref="L3052:N3052"/>
    <mergeCell ref="K3053:O3055"/>
    <mergeCell ref="E3054:H3054"/>
    <mergeCell ref="E3055:G3055"/>
    <mergeCell ref="B3043:E3043"/>
    <mergeCell ref="B3044:E3044"/>
    <mergeCell ref="B3045:E3045"/>
    <mergeCell ref="B3046:E3046"/>
    <mergeCell ref="L3047:N3047"/>
    <mergeCell ref="K3048:K3049"/>
    <mergeCell ref="L3048:L3049"/>
    <mergeCell ref="M3048:M3049"/>
    <mergeCell ref="N3048:N3049"/>
    <mergeCell ref="B3037:E3037"/>
    <mergeCell ref="B3038:E3038"/>
    <mergeCell ref="B3039:E3039"/>
    <mergeCell ref="B3040:E3040"/>
    <mergeCell ref="B3041:E3041"/>
    <mergeCell ref="B3042:E3042"/>
    <mergeCell ref="B3031:E3031"/>
    <mergeCell ref="B3032:E3032"/>
    <mergeCell ref="B3033:E3033"/>
    <mergeCell ref="B3034:E3034"/>
    <mergeCell ref="B3035:E3035"/>
    <mergeCell ref="B3036:E3036"/>
    <mergeCell ref="B3025:E3025"/>
    <mergeCell ref="B3026:E3026"/>
    <mergeCell ref="B3027:E3027"/>
    <mergeCell ref="B3028:E3028"/>
    <mergeCell ref="B3029:E3029"/>
    <mergeCell ref="B3030:E3030"/>
    <mergeCell ref="O3019:O3020"/>
    <mergeCell ref="B3020:E3020"/>
    <mergeCell ref="B3021:E3021"/>
    <mergeCell ref="B3022:E3022"/>
    <mergeCell ref="B3023:E3023"/>
    <mergeCell ref="B3024:E3024"/>
    <mergeCell ref="B3015:D3015"/>
    <mergeCell ref="B3016:D3016"/>
    <mergeCell ref="B3017:D3017"/>
    <mergeCell ref="L3018:N3018"/>
    <mergeCell ref="K3019:K3020"/>
    <mergeCell ref="L3019:L3020"/>
    <mergeCell ref="M3019:M3020"/>
    <mergeCell ref="N3019:N3020"/>
    <mergeCell ref="B3009:D3009"/>
    <mergeCell ref="B3010:D3010"/>
    <mergeCell ref="B3011:D3011"/>
    <mergeCell ref="B3012:D3012"/>
    <mergeCell ref="B3013:D3013"/>
    <mergeCell ref="B3014:D3014"/>
    <mergeCell ref="O3003:O3004"/>
    <mergeCell ref="B3004:D3004"/>
    <mergeCell ref="B3005:D3005"/>
    <mergeCell ref="B3006:D3006"/>
    <mergeCell ref="B3007:D3007"/>
    <mergeCell ref="B3008:D3008"/>
    <mergeCell ref="B3000:D3000"/>
    <mergeCell ref="B3001:D3001"/>
    <mergeCell ref="L3002:N3002"/>
    <mergeCell ref="K3003:K3004"/>
    <mergeCell ref="L3003:L3004"/>
    <mergeCell ref="M3003:M3004"/>
    <mergeCell ref="N3003:N3004"/>
    <mergeCell ref="B2994:D2994"/>
    <mergeCell ref="B2995:D2995"/>
    <mergeCell ref="B2996:D2996"/>
    <mergeCell ref="B2997:D2997"/>
    <mergeCell ref="B2998:D2998"/>
    <mergeCell ref="B2999:D2999"/>
    <mergeCell ref="B2988:D2988"/>
    <mergeCell ref="B2989:D2989"/>
    <mergeCell ref="B2990:D2990"/>
    <mergeCell ref="B2991:D2991"/>
    <mergeCell ref="B2992:D2992"/>
    <mergeCell ref="B2993:D2993"/>
    <mergeCell ref="G2979:I2982"/>
    <mergeCell ref="B2983:I2983"/>
    <mergeCell ref="K2983:O2983"/>
    <mergeCell ref="K2984:O2986"/>
    <mergeCell ref="C2986:I2986"/>
    <mergeCell ref="K2987:K2988"/>
    <mergeCell ref="L2987:L2988"/>
    <mergeCell ref="M2987:M2988"/>
    <mergeCell ref="N2987:N2988"/>
    <mergeCell ref="O2987:O2988"/>
    <mergeCell ref="E2971:G2971"/>
    <mergeCell ref="L2971:N2972"/>
    <mergeCell ref="E2972:H2972"/>
    <mergeCell ref="E2973:H2973"/>
    <mergeCell ref="C2977:I2977"/>
    <mergeCell ref="B2978:I2978"/>
    <mergeCell ref="O2963:O2964"/>
    <mergeCell ref="B2964:E2964"/>
    <mergeCell ref="B2965:E2965"/>
    <mergeCell ref="B2966:E2966"/>
    <mergeCell ref="L2967:N2967"/>
    <mergeCell ref="K2968:O2970"/>
    <mergeCell ref="E2969:H2969"/>
    <mergeCell ref="E2970:G2970"/>
    <mergeCell ref="B2958:E2958"/>
    <mergeCell ref="B2959:E2959"/>
    <mergeCell ref="B2960:E2960"/>
    <mergeCell ref="B2961:E2961"/>
    <mergeCell ref="L2962:N2962"/>
    <mergeCell ref="K2963:K2964"/>
    <mergeCell ref="L2963:L2964"/>
    <mergeCell ref="M2963:M2964"/>
    <mergeCell ref="N2963:N2964"/>
    <mergeCell ref="B2952:E2952"/>
    <mergeCell ref="B2953:E2953"/>
    <mergeCell ref="B2954:E2954"/>
    <mergeCell ref="B2955:E2955"/>
    <mergeCell ref="B2956:E2956"/>
    <mergeCell ref="B2957:E2957"/>
    <mergeCell ref="B2946:E2946"/>
    <mergeCell ref="B2947:E2947"/>
    <mergeCell ref="B2948:E2948"/>
    <mergeCell ref="B2949:E2949"/>
    <mergeCell ref="B2950:E2950"/>
    <mergeCell ref="B2951:E2951"/>
    <mergeCell ref="B2940:E2940"/>
    <mergeCell ref="B2941:E2941"/>
    <mergeCell ref="B2942:E2942"/>
    <mergeCell ref="B2943:E2943"/>
    <mergeCell ref="B2944:E2944"/>
    <mergeCell ref="B2945:E2945"/>
    <mergeCell ref="O2934:O2935"/>
    <mergeCell ref="B2935:E2935"/>
    <mergeCell ref="B2936:E2936"/>
    <mergeCell ref="B2937:E2937"/>
    <mergeCell ref="B2938:E2938"/>
    <mergeCell ref="B2939:E2939"/>
    <mergeCell ref="B2930:D2930"/>
    <mergeCell ref="B2931:D2931"/>
    <mergeCell ref="B2932:D2932"/>
    <mergeCell ref="L2933:N2933"/>
    <mergeCell ref="K2934:K2935"/>
    <mergeCell ref="L2934:L2935"/>
    <mergeCell ref="M2934:M2935"/>
    <mergeCell ref="N2934:N2935"/>
    <mergeCell ref="B2924:D2924"/>
    <mergeCell ref="B2925:D2925"/>
    <mergeCell ref="B2926:D2926"/>
    <mergeCell ref="B2927:D2927"/>
    <mergeCell ref="B2928:D2928"/>
    <mergeCell ref="B2929:D2929"/>
    <mergeCell ref="O2918:O2919"/>
    <mergeCell ref="B2919:D2919"/>
    <mergeCell ref="B2920:D2920"/>
    <mergeCell ref="B2921:D2921"/>
    <mergeCell ref="B2922:D2922"/>
    <mergeCell ref="B2923:D2923"/>
    <mergeCell ref="B2915:D2915"/>
    <mergeCell ref="B2916:D2916"/>
    <mergeCell ref="L2917:N2917"/>
    <mergeCell ref="K2918:K2919"/>
    <mergeCell ref="L2918:L2919"/>
    <mergeCell ref="M2918:M2919"/>
    <mergeCell ref="N2918:N2919"/>
    <mergeCell ref="B2909:D2909"/>
    <mergeCell ref="B2910:D2910"/>
    <mergeCell ref="B2911:D2911"/>
    <mergeCell ref="B2912:D2912"/>
    <mergeCell ref="B2913:D2913"/>
    <mergeCell ref="B2914:D2914"/>
    <mergeCell ref="B2903:D2903"/>
    <mergeCell ref="B2904:D2904"/>
    <mergeCell ref="B2905:D2905"/>
    <mergeCell ref="B2906:D2906"/>
    <mergeCell ref="B2907:D2907"/>
    <mergeCell ref="B2908:D2908"/>
    <mergeCell ref="G2894:I2897"/>
    <mergeCell ref="B2898:I2898"/>
    <mergeCell ref="K2898:O2898"/>
    <mergeCell ref="K2899:O2901"/>
    <mergeCell ref="C2901:I2901"/>
    <mergeCell ref="K2902:K2903"/>
    <mergeCell ref="L2902:L2903"/>
    <mergeCell ref="M2902:M2903"/>
    <mergeCell ref="N2902:N2903"/>
    <mergeCell ref="O2902:O2903"/>
    <mergeCell ref="E2886:G2886"/>
    <mergeCell ref="L2886:N2887"/>
    <mergeCell ref="E2887:H2887"/>
    <mergeCell ref="E2888:H2888"/>
    <mergeCell ref="C2892:I2892"/>
    <mergeCell ref="B2893:I2893"/>
    <mergeCell ref="O2878:O2879"/>
    <mergeCell ref="B2879:E2879"/>
    <mergeCell ref="B2880:E2880"/>
    <mergeCell ref="B2881:E2881"/>
    <mergeCell ref="L2882:N2882"/>
    <mergeCell ref="K2883:O2885"/>
    <mergeCell ref="E2884:H2884"/>
    <mergeCell ref="E2885:G2885"/>
    <mergeCell ref="B2873:E2873"/>
    <mergeCell ref="B2874:E2874"/>
    <mergeCell ref="B2875:E2875"/>
    <mergeCell ref="B2876:E2876"/>
    <mergeCell ref="L2877:N2877"/>
    <mergeCell ref="K2878:K2879"/>
    <mergeCell ref="L2878:L2879"/>
    <mergeCell ref="M2878:M2879"/>
    <mergeCell ref="N2878:N2879"/>
    <mergeCell ref="B2867:E2867"/>
    <mergeCell ref="B2868:E2868"/>
    <mergeCell ref="B2869:E2869"/>
    <mergeCell ref="B2870:E2870"/>
    <mergeCell ref="B2871:E2871"/>
    <mergeCell ref="B2872:E2872"/>
    <mergeCell ref="B2861:E2861"/>
    <mergeCell ref="B2862:E2862"/>
    <mergeCell ref="B2863:E2863"/>
    <mergeCell ref="B2864:E2864"/>
    <mergeCell ref="B2865:E2865"/>
    <mergeCell ref="B2866:E2866"/>
    <mergeCell ref="B2855:E2855"/>
    <mergeCell ref="B2856:E2856"/>
    <mergeCell ref="B2857:E2857"/>
    <mergeCell ref="B2858:E2858"/>
    <mergeCell ref="B2859:E2859"/>
    <mergeCell ref="B2860:E2860"/>
    <mergeCell ref="O2849:O2850"/>
    <mergeCell ref="B2850:E2850"/>
    <mergeCell ref="B2851:E2851"/>
    <mergeCell ref="B2852:E2852"/>
    <mergeCell ref="B2853:E2853"/>
    <mergeCell ref="B2854:E2854"/>
    <mergeCell ref="B2845:D2845"/>
    <mergeCell ref="B2846:D2846"/>
    <mergeCell ref="B2847:D2847"/>
    <mergeCell ref="L2848:N2848"/>
    <mergeCell ref="K2849:K2850"/>
    <mergeCell ref="L2849:L2850"/>
    <mergeCell ref="M2849:M2850"/>
    <mergeCell ref="N2849:N2850"/>
    <mergeCell ref="B2839:D2839"/>
    <mergeCell ref="B2840:D2840"/>
    <mergeCell ref="B2841:D2841"/>
    <mergeCell ref="B2842:D2842"/>
    <mergeCell ref="B2843:D2843"/>
    <mergeCell ref="B2844:D2844"/>
    <mergeCell ref="O2833:O2834"/>
    <mergeCell ref="B2834:D2834"/>
    <mergeCell ref="B2835:D2835"/>
    <mergeCell ref="B2836:D2836"/>
    <mergeCell ref="B2837:D2837"/>
    <mergeCell ref="B2838:D2838"/>
    <mergeCell ref="B2830:D2830"/>
    <mergeCell ref="B2831:D2831"/>
    <mergeCell ref="L2832:N2832"/>
    <mergeCell ref="K2833:K2834"/>
    <mergeCell ref="L2833:L2834"/>
    <mergeCell ref="M2833:M2834"/>
    <mergeCell ref="N2833:N2834"/>
    <mergeCell ref="B2824:D2824"/>
    <mergeCell ref="B2825:D2825"/>
    <mergeCell ref="B2826:D2826"/>
    <mergeCell ref="B2827:D2827"/>
    <mergeCell ref="B2828:D2828"/>
    <mergeCell ref="B2829:D2829"/>
    <mergeCell ref="B2818:D2818"/>
    <mergeCell ref="B2819:D2819"/>
    <mergeCell ref="B2820:D2820"/>
    <mergeCell ref="B2821:D2821"/>
    <mergeCell ref="B2822:D2822"/>
    <mergeCell ref="B2823:D2823"/>
    <mergeCell ref="G2809:I2812"/>
    <mergeCell ref="B2813:I2813"/>
    <mergeCell ref="K2813:O2813"/>
    <mergeCell ref="K2814:O2816"/>
    <mergeCell ref="C2816:I2816"/>
    <mergeCell ref="K2817:K2818"/>
    <mergeCell ref="L2817:L2818"/>
    <mergeCell ref="M2817:M2818"/>
    <mergeCell ref="N2817:N2818"/>
    <mergeCell ref="O2817:O2818"/>
    <mergeCell ref="E2801:G2801"/>
    <mergeCell ref="L2801:N2802"/>
    <mergeCell ref="E2802:H2802"/>
    <mergeCell ref="E2803:H2803"/>
    <mergeCell ref="C2807:I2807"/>
    <mergeCell ref="B2808:I2808"/>
    <mergeCell ref="O2793:O2794"/>
    <mergeCell ref="B2794:E2794"/>
    <mergeCell ref="B2795:E2795"/>
    <mergeCell ref="B2796:E2796"/>
    <mergeCell ref="L2797:N2797"/>
    <mergeCell ref="K2798:O2800"/>
    <mergeCell ref="E2799:H2799"/>
    <mergeCell ref="E2800:G2800"/>
    <mergeCell ref="B2788:E2788"/>
    <mergeCell ref="B2789:E2789"/>
    <mergeCell ref="B2790:E2790"/>
    <mergeCell ref="B2791:E2791"/>
    <mergeCell ref="L2792:N2792"/>
    <mergeCell ref="K2793:K2794"/>
    <mergeCell ref="L2793:L2794"/>
    <mergeCell ref="M2793:M2794"/>
    <mergeCell ref="N2793:N2794"/>
    <mergeCell ref="B2782:E2782"/>
    <mergeCell ref="B2783:E2783"/>
    <mergeCell ref="B2784:E2784"/>
    <mergeCell ref="B2785:E2785"/>
    <mergeCell ref="B2786:E2786"/>
    <mergeCell ref="B2787:E2787"/>
    <mergeCell ref="B2776:E2776"/>
    <mergeCell ref="B2777:E2777"/>
    <mergeCell ref="B2778:E2778"/>
    <mergeCell ref="B2779:E2779"/>
    <mergeCell ref="B2780:E2780"/>
    <mergeCell ref="B2781:E2781"/>
    <mergeCell ref="B2770:E2770"/>
    <mergeCell ref="B2771:E2771"/>
    <mergeCell ref="B2772:E2772"/>
    <mergeCell ref="B2773:E2773"/>
    <mergeCell ref="B2774:E2774"/>
    <mergeCell ref="B2775:E2775"/>
    <mergeCell ref="O2764:O2765"/>
    <mergeCell ref="B2765:E2765"/>
    <mergeCell ref="B2766:E2766"/>
    <mergeCell ref="B2767:E2767"/>
    <mergeCell ref="B2768:E2768"/>
    <mergeCell ref="B2769:E2769"/>
    <mergeCell ref="B2760:D2760"/>
    <mergeCell ref="B2761:D2761"/>
    <mergeCell ref="B2762:D2762"/>
    <mergeCell ref="L2763:N2763"/>
    <mergeCell ref="K2764:K2765"/>
    <mergeCell ref="L2764:L2765"/>
    <mergeCell ref="M2764:M2765"/>
    <mergeCell ref="N2764:N2765"/>
    <mergeCell ref="B2754:D2754"/>
    <mergeCell ref="B2755:D2755"/>
    <mergeCell ref="B2756:D2756"/>
    <mergeCell ref="B2757:D2757"/>
    <mergeCell ref="B2758:D2758"/>
    <mergeCell ref="B2759:D2759"/>
    <mergeCell ref="O2748:O2749"/>
    <mergeCell ref="B2749:D2749"/>
    <mergeCell ref="B2750:D2750"/>
    <mergeCell ref="B2751:D2751"/>
    <mergeCell ref="B2752:D2752"/>
    <mergeCell ref="B2753:D2753"/>
    <mergeCell ref="B2745:D2745"/>
    <mergeCell ref="B2746:D2746"/>
    <mergeCell ref="L2747:N2747"/>
    <mergeCell ref="K2748:K2749"/>
    <mergeCell ref="L2748:L2749"/>
    <mergeCell ref="M2748:M2749"/>
    <mergeCell ref="N2748:N2749"/>
    <mergeCell ref="B2739:D2739"/>
    <mergeCell ref="B2740:D2740"/>
    <mergeCell ref="B2741:D2741"/>
    <mergeCell ref="B2742:D2742"/>
    <mergeCell ref="B2743:D2743"/>
    <mergeCell ref="B2744:D2744"/>
    <mergeCell ref="B2733:D2733"/>
    <mergeCell ref="B2734:D2734"/>
    <mergeCell ref="B2735:D2735"/>
    <mergeCell ref="B2736:D2736"/>
    <mergeCell ref="B2737:D2737"/>
    <mergeCell ref="B2738:D2738"/>
    <mergeCell ref="G2724:I2727"/>
    <mergeCell ref="B2728:I2728"/>
    <mergeCell ref="K2728:O2728"/>
    <mergeCell ref="K2729:O2731"/>
    <mergeCell ref="C2731:I2731"/>
    <mergeCell ref="K2732:K2733"/>
    <mergeCell ref="L2732:L2733"/>
    <mergeCell ref="M2732:M2733"/>
    <mergeCell ref="N2732:N2733"/>
    <mergeCell ref="O2732:O2733"/>
    <mergeCell ref="E2716:G2716"/>
    <mergeCell ref="L2716:N2717"/>
    <mergeCell ref="E2717:H2717"/>
    <mergeCell ref="E2718:H2718"/>
    <mergeCell ref="C2722:I2722"/>
    <mergeCell ref="B2723:I2723"/>
    <mergeCell ref="O2708:O2709"/>
    <mergeCell ref="B2709:E2709"/>
    <mergeCell ref="B2710:E2710"/>
    <mergeCell ref="B2711:E2711"/>
    <mergeCell ref="L2712:N2712"/>
    <mergeCell ref="K2713:O2715"/>
    <mergeCell ref="E2714:H2714"/>
    <mergeCell ref="E2715:G2715"/>
    <mergeCell ref="B2703:E2703"/>
    <mergeCell ref="B2704:E2704"/>
    <mergeCell ref="B2705:E2705"/>
    <mergeCell ref="B2706:E2706"/>
    <mergeCell ref="L2707:N2707"/>
    <mergeCell ref="K2708:K2709"/>
    <mergeCell ref="L2708:L2709"/>
    <mergeCell ref="M2708:M2709"/>
    <mergeCell ref="N2708:N2709"/>
    <mergeCell ref="B2697:E2697"/>
    <mergeCell ref="B2698:E2698"/>
    <mergeCell ref="B2699:E2699"/>
    <mergeCell ref="B2700:E2700"/>
    <mergeCell ref="B2701:E2701"/>
    <mergeCell ref="B2702:E2702"/>
    <mergeCell ref="B2691:E2691"/>
    <mergeCell ref="B2692:E2692"/>
    <mergeCell ref="B2693:E2693"/>
    <mergeCell ref="B2694:E2694"/>
    <mergeCell ref="B2695:E2695"/>
    <mergeCell ref="B2696:E2696"/>
    <mergeCell ref="B2685:E2685"/>
    <mergeCell ref="B2686:E2686"/>
    <mergeCell ref="B2687:E2687"/>
    <mergeCell ref="B2688:E2688"/>
    <mergeCell ref="B2689:E2689"/>
    <mergeCell ref="B2690:E2690"/>
    <mergeCell ref="O2679:O2680"/>
    <mergeCell ref="B2680:E2680"/>
    <mergeCell ref="B2681:E2681"/>
    <mergeCell ref="B2682:E2682"/>
    <mergeCell ref="B2683:E2683"/>
    <mergeCell ref="B2684:E2684"/>
    <mergeCell ref="B2675:D2675"/>
    <mergeCell ref="B2676:D2676"/>
    <mergeCell ref="B2677:D2677"/>
    <mergeCell ref="L2678:N2678"/>
    <mergeCell ref="K2679:K2680"/>
    <mergeCell ref="L2679:L2680"/>
    <mergeCell ref="M2679:M2680"/>
    <mergeCell ref="N2679:N2680"/>
    <mergeCell ref="B2669:D2669"/>
    <mergeCell ref="B2670:D2670"/>
    <mergeCell ref="B2671:D2671"/>
    <mergeCell ref="B2672:D2672"/>
    <mergeCell ref="B2673:D2673"/>
    <mergeCell ref="B2674:D2674"/>
    <mergeCell ref="O2663:O2664"/>
    <mergeCell ref="B2664:D2664"/>
    <mergeCell ref="B2665:D2665"/>
    <mergeCell ref="B2666:D2666"/>
    <mergeCell ref="B2667:D2667"/>
    <mergeCell ref="B2668:D2668"/>
    <mergeCell ref="B2660:D2660"/>
    <mergeCell ref="B2661:D2661"/>
    <mergeCell ref="L2662:N2662"/>
    <mergeCell ref="K2663:K2664"/>
    <mergeCell ref="L2663:L2664"/>
    <mergeCell ref="M2663:M2664"/>
    <mergeCell ref="N2663:N2664"/>
    <mergeCell ref="B2654:D2654"/>
    <mergeCell ref="B2655:D2655"/>
    <mergeCell ref="B2656:D2656"/>
    <mergeCell ref="B2657:D2657"/>
    <mergeCell ref="B2658:D2658"/>
    <mergeCell ref="B2659:D2659"/>
    <mergeCell ref="B2648:D2648"/>
    <mergeCell ref="B2649:D2649"/>
    <mergeCell ref="B2650:D2650"/>
    <mergeCell ref="B2651:D2651"/>
    <mergeCell ref="B2652:D2652"/>
    <mergeCell ref="B2653:D2653"/>
    <mergeCell ref="G2639:I2642"/>
    <mergeCell ref="B2643:I2643"/>
    <mergeCell ref="K2643:O2643"/>
    <mergeCell ref="K2644:O2646"/>
    <mergeCell ref="C2646:I2646"/>
    <mergeCell ref="K2647:K2648"/>
    <mergeCell ref="L2647:L2648"/>
    <mergeCell ref="M2647:M2648"/>
    <mergeCell ref="N2647:N2648"/>
    <mergeCell ref="O2647:O2648"/>
    <mergeCell ref="E2631:G2631"/>
    <mergeCell ref="L2631:N2632"/>
    <mergeCell ref="E2632:H2632"/>
    <mergeCell ref="E2633:H2633"/>
    <mergeCell ref="C2637:I2637"/>
    <mergeCell ref="B2638:I2638"/>
    <mergeCell ref="O2623:O2624"/>
    <mergeCell ref="B2624:E2624"/>
    <mergeCell ref="B2625:E2625"/>
    <mergeCell ref="B2626:E2626"/>
    <mergeCell ref="L2627:N2627"/>
    <mergeCell ref="K2628:O2630"/>
    <mergeCell ref="E2629:H2629"/>
    <mergeCell ref="E2630:G2630"/>
    <mergeCell ref="B2618:E2618"/>
    <mergeCell ref="B2619:E2619"/>
    <mergeCell ref="B2620:E2620"/>
    <mergeCell ref="B2621:E2621"/>
    <mergeCell ref="L2622:N2622"/>
    <mergeCell ref="K2623:K2624"/>
    <mergeCell ref="L2623:L2624"/>
    <mergeCell ref="M2623:M2624"/>
    <mergeCell ref="N2623:N2624"/>
    <mergeCell ref="B2612:E2612"/>
    <mergeCell ref="B2613:E2613"/>
    <mergeCell ref="B2614:E2614"/>
    <mergeCell ref="B2615:E2615"/>
    <mergeCell ref="B2616:E2616"/>
    <mergeCell ref="B2617:E2617"/>
    <mergeCell ref="B2606:E2606"/>
    <mergeCell ref="B2607:E2607"/>
    <mergeCell ref="B2608:E2608"/>
    <mergeCell ref="B2609:E2609"/>
    <mergeCell ref="B2610:E2610"/>
    <mergeCell ref="B2611:E2611"/>
    <mergeCell ref="B2600:E2600"/>
    <mergeCell ref="B2601:E2601"/>
    <mergeCell ref="B2602:E2602"/>
    <mergeCell ref="B2603:E2603"/>
    <mergeCell ref="B2604:E2604"/>
    <mergeCell ref="B2605:E2605"/>
    <mergeCell ref="O2594:O2595"/>
    <mergeCell ref="B2595:E2595"/>
    <mergeCell ref="B2596:E2596"/>
    <mergeCell ref="B2597:E2597"/>
    <mergeCell ref="B2598:E2598"/>
    <mergeCell ref="B2599:E2599"/>
    <mergeCell ref="B2590:D2590"/>
    <mergeCell ref="B2591:D2591"/>
    <mergeCell ref="B2592:D2592"/>
    <mergeCell ref="L2593:N2593"/>
    <mergeCell ref="K2594:K2595"/>
    <mergeCell ref="L2594:L2595"/>
    <mergeCell ref="M2594:M2595"/>
    <mergeCell ref="N2594:N2595"/>
    <mergeCell ref="B2584:D2584"/>
    <mergeCell ref="B2585:D2585"/>
    <mergeCell ref="B2586:D2586"/>
    <mergeCell ref="B2587:D2587"/>
    <mergeCell ref="B2588:D2588"/>
    <mergeCell ref="B2589:D2589"/>
    <mergeCell ref="O2578:O2579"/>
    <mergeCell ref="B2579:D2579"/>
    <mergeCell ref="B2580:D2580"/>
    <mergeCell ref="B2581:D2581"/>
    <mergeCell ref="B2582:D2582"/>
    <mergeCell ref="B2583:D2583"/>
    <mergeCell ref="B2575:D2575"/>
    <mergeCell ref="B2576:D2576"/>
    <mergeCell ref="L2577:N2577"/>
    <mergeCell ref="K2578:K2579"/>
    <mergeCell ref="L2578:L2579"/>
    <mergeCell ref="M2578:M2579"/>
    <mergeCell ref="N2578:N2579"/>
    <mergeCell ref="B2569:D2569"/>
    <mergeCell ref="B2570:D2570"/>
    <mergeCell ref="B2571:D2571"/>
    <mergeCell ref="B2572:D2572"/>
    <mergeCell ref="B2573:D2573"/>
    <mergeCell ref="B2574:D2574"/>
    <mergeCell ref="B2563:D2563"/>
    <mergeCell ref="B2564:D2564"/>
    <mergeCell ref="B2565:D2565"/>
    <mergeCell ref="B2566:D2566"/>
    <mergeCell ref="B2567:D2567"/>
    <mergeCell ref="B2568:D2568"/>
    <mergeCell ref="G2554:I2557"/>
    <mergeCell ref="B2558:I2558"/>
    <mergeCell ref="K2558:O2558"/>
    <mergeCell ref="K2559:O2561"/>
    <mergeCell ref="C2561:I2561"/>
    <mergeCell ref="K2562:K2563"/>
    <mergeCell ref="L2562:L2563"/>
    <mergeCell ref="M2562:M2563"/>
    <mergeCell ref="N2562:N2563"/>
    <mergeCell ref="O2562:O2563"/>
    <mergeCell ref="E2546:G2546"/>
    <mergeCell ref="L2546:N2547"/>
    <mergeCell ref="E2547:H2547"/>
    <mergeCell ref="E2548:H2548"/>
    <mergeCell ref="C2552:I2552"/>
    <mergeCell ref="B2553:I2553"/>
    <mergeCell ref="O2538:O2539"/>
    <mergeCell ref="B2539:E2539"/>
    <mergeCell ref="B2540:E2540"/>
    <mergeCell ref="B2541:E2541"/>
    <mergeCell ref="L2542:N2542"/>
    <mergeCell ref="K2543:O2545"/>
    <mergeCell ref="E2544:H2544"/>
    <mergeCell ref="E2545:G2545"/>
    <mergeCell ref="B2533:E2533"/>
    <mergeCell ref="B2534:E2534"/>
    <mergeCell ref="B2535:E2535"/>
    <mergeCell ref="B2536:E2536"/>
    <mergeCell ref="L2537:N2537"/>
    <mergeCell ref="K2538:K2539"/>
    <mergeCell ref="L2538:L2539"/>
    <mergeCell ref="M2538:M2539"/>
    <mergeCell ref="N2538:N2539"/>
    <mergeCell ref="B2527:E2527"/>
    <mergeCell ref="B2528:E2528"/>
    <mergeCell ref="B2529:E2529"/>
    <mergeCell ref="B2530:E2530"/>
    <mergeCell ref="B2531:E2531"/>
    <mergeCell ref="B2532:E2532"/>
    <mergeCell ref="B2521:E2521"/>
    <mergeCell ref="B2522:E2522"/>
    <mergeCell ref="B2523:E2523"/>
    <mergeCell ref="B2524:E2524"/>
    <mergeCell ref="B2525:E2525"/>
    <mergeCell ref="B2526:E2526"/>
    <mergeCell ref="B2515:E2515"/>
    <mergeCell ref="B2516:E2516"/>
    <mergeCell ref="B2517:E2517"/>
    <mergeCell ref="B2518:E2518"/>
    <mergeCell ref="B2519:E2519"/>
    <mergeCell ref="B2520:E2520"/>
    <mergeCell ref="O2509:O2510"/>
    <mergeCell ref="B2510:E2510"/>
    <mergeCell ref="B2511:E2511"/>
    <mergeCell ref="B2512:E2512"/>
    <mergeCell ref="B2513:E2513"/>
    <mergeCell ref="B2514:E2514"/>
    <mergeCell ref="B2505:D2505"/>
    <mergeCell ref="B2506:D2506"/>
    <mergeCell ref="B2507:D2507"/>
    <mergeCell ref="L2508:N2508"/>
    <mergeCell ref="K2509:K2510"/>
    <mergeCell ref="L2509:L2510"/>
    <mergeCell ref="M2509:M2510"/>
    <mergeCell ref="N2509:N2510"/>
    <mergeCell ref="B2499:D2499"/>
    <mergeCell ref="B2500:D2500"/>
    <mergeCell ref="B2501:D2501"/>
    <mergeCell ref="B2502:D2502"/>
    <mergeCell ref="B2503:D2503"/>
    <mergeCell ref="B2504:D2504"/>
    <mergeCell ref="O2493:O2494"/>
    <mergeCell ref="B2494:D2494"/>
    <mergeCell ref="B2495:D2495"/>
    <mergeCell ref="B2496:D2496"/>
    <mergeCell ref="B2497:D2497"/>
    <mergeCell ref="B2498:D2498"/>
    <mergeCell ref="B2490:D2490"/>
    <mergeCell ref="B2491:D2491"/>
    <mergeCell ref="L2492:N2492"/>
    <mergeCell ref="K2493:K2494"/>
    <mergeCell ref="L2493:L2494"/>
    <mergeCell ref="M2493:M2494"/>
    <mergeCell ref="N2493:N2494"/>
    <mergeCell ref="B2484:D2484"/>
    <mergeCell ref="B2485:D2485"/>
    <mergeCell ref="B2486:D2486"/>
    <mergeCell ref="B2487:D2487"/>
    <mergeCell ref="B2488:D2488"/>
    <mergeCell ref="B2489:D2489"/>
    <mergeCell ref="B2478:D2478"/>
    <mergeCell ref="B2479:D2479"/>
    <mergeCell ref="B2480:D2480"/>
    <mergeCell ref="B2481:D2481"/>
    <mergeCell ref="B2482:D2482"/>
    <mergeCell ref="B2483:D2483"/>
    <mergeCell ref="G2469:I2472"/>
    <mergeCell ref="B2473:I2473"/>
    <mergeCell ref="K2473:O2473"/>
    <mergeCell ref="K2474:O2476"/>
    <mergeCell ref="C2476:I2476"/>
    <mergeCell ref="K2477:K2478"/>
    <mergeCell ref="L2477:L2478"/>
    <mergeCell ref="M2477:M2478"/>
    <mergeCell ref="N2477:N2478"/>
    <mergeCell ref="O2477:O2478"/>
    <mergeCell ref="E2461:G2461"/>
    <mergeCell ref="L2461:N2462"/>
    <mergeCell ref="E2462:H2462"/>
    <mergeCell ref="E2463:H2463"/>
    <mergeCell ref="C2467:I2467"/>
    <mergeCell ref="B2468:I2468"/>
    <mergeCell ref="O2453:O2454"/>
    <mergeCell ref="B2454:E2454"/>
    <mergeCell ref="B2455:E2455"/>
    <mergeCell ref="B2456:E2456"/>
    <mergeCell ref="L2457:N2457"/>
    <mergeCell ref="K2458:O2460"/>
    <mergeCell ref="E2459:H2459"/>
    <mergeCell ref="E2460:G2460"/>
    <mergeCell ref="B2448:E2448"/>
    <mergeCell ref="B2449:E2449"/>
    <mergeCell ref="B2450:E2450"/>
    <mergeCell ref="B2451:E2451"/>
    <mergeCell ref="L2452:N2452"/>
    <mergeCell ref="K2453:K2454"/>
    <mergeCell ref="L2453:L2454"/>
    <mergeCell ref="M2453:M2454"/>
    <mergeCell ref="N2453:N2454"/>
    <mergeCell ref="B2442:E2442"/>
    <mergeCell ref="B2443:E2443"/>
    <mergeCell ref="B2444:E2444"/>
    <mergeCell ref="B2445:E2445"/>
    <mergeCell ref="B2446:E2446"/>
    <mergeCell ref="B2447:E2447"/>
    <mergeCell ref="B2436:E2436"/>
    <mergeCell ref="B2437:E2437"/>
    <mergeCell ref="B2438:E2438"/>
    <mergeCell ref="B2439:E2439"/>
    <mergeCell ref="B2440:E2440"/>
    <mergeCell ref="B2441:E2441"/>
    <mergeCell ref="B2430:E2430"/>
    <mergeCell ref="B2431:E2431"/>
    <mergeCell ref="B2432:E2432"/>
    <mergeCell ref="B2433:E2433"/>
    <mergeCell ref="B2434:E2434"/>
    <mergeCell ref="B2435:E2435"/>
    <mergeCell ref="O2424:O2425"/>
    <mergeCell ref="B2425:E2425"/>
    <mergeCell ref="B2426:E2426"/>
    <mergeCell ref="B2427:E2427"/>
    <mergeCell ref="B2428:E2428"/>
    <mergeCell ref="B2429:E2429"/>
    <mergeCell ref="B2420:D2420"/>
    <mergeCell ref="B2421:D2421"/>
    <mergeCell ref="B2422:D2422"/>
    <mergeCell ref="L2423:N2423"/>
    <mergeCell ref="K2424:K2425"/>
    <mergeCell ref="L2424:L2425"/>
    <mergeCell ref="M2424:M2425"/>
    <mergeCell ref="N2424:N2425"/>
    <mergeCell ref="B2414:D2414"/>
    <mergeCell ref="B2415:D2415"/>
    <mergeCell ref="B2416:D2416"/>
    <mergeCell ref="B2417:D2417"/>
    <mergeCell ref="B2418:D2418"/>
    <mergeCell ref="B2419:D2419"/>
    <mergeCell ref="O2408:O2409"/>
    <mergeCell ref="B2409:D2409"/>
    <mergeCell ref="B2410:D2410"/>
    <mergeCell ref="B2411:D2411"/>
    <mergeCell ref="B2412:D2412"/>
    <mergeCell ref="B2413:D2413"/>
    <mergeCell ref="B2405:D2405"/>
    <mergeCell ref="B2406:D2406"/>
    <mergeCell ref="L2407:N2407"/>
    <mergeCell ref="K2408:K2409"/>
    <mergeCell ref="L2408:L2409"/>
    <mergeCell ref="M2408:M2409"/>
    <mergeCell ref="N2408:N2409"/>
    <mergeCell ref="B2399:D2399"/>
    <mergeCell ref="B2400:D2400"/>
    <mergeCell ref="B2401:D2401"/>
    <mergeCell ref="B2402:D2402"/>
    <mergeCell ref="B2403:D2403"/>
    <mergeCell ref="B2404:D2404"/>
    <mergeCell ref="B2393:D2393"/>
    <mergeCell ref="B2394:D2394"/>
    <mergeCell ref="B2395:D2395"/>
    <mergeCell ref="B2396:D2396"/>
    <mergeCell ref="B2397:D2397"/>
    <mergeCell ref="B2398:D2398"/>
    <mergeCell ref="G2384:I2387"/>
    <mergeCell ref="B2388:I2388"/>
    <mergeCell ref="K2388:O2388"/>
    <mergeCell ref="K2389:O2391"/>
    <mergeCell ref="C2391:I2391"/>
    <mergeCell ref="K2392:K2393"/>
    <mergeCell ref="L2392:L2393"/>
    <mergeCell ref="M2392:M2393"/>
    <mergeCell ref="N2392:N2393"/>
    <mergeCell ref="O2392:O2393"/>
    <mergeCell ref="E2376:G2376"/>
    <mergeCell ref="L2376:N2377"/>
    <mergeCell ref="E2377:H2377"/>
    <mergeCell ref="E2378:H2378"/>
    <mergeCell ref="C2382:I2382"/>
    <mergeCell ref="B2383:I2383"/>
    <mergeCell ref="O2368:O2369"/>
    <mergeCell ref="B2369:E2369"/>
    <mergeCell ref="B2370:E2370"/>
    <mergeCell ref="B2371:E2371"/>
    <mergeCell ref="L2372:N2372"/>
    <mergeCell ref="K2373:O2375"/>
    <mergeCell ref="E2374:H2374"/>
    <mergeCell ref="E2375:G2375"/>
    <mergeCell ref="B2363:E2363"/>
    <mergeCell ref="B2364:E2364"/>
    <mergeCell ref="B2365:E2365"/>
    <mergeCell ref="B2366:E2366"/>
    <mergeCell ref="L2367:N2367"/>
    <mergeCell ref="K2368:K2369"/>
    <mergeCell ref="L2368:L2369"/>
    <mergeCell ref="M2368:M2369"/>
    <mergeCell ref="N2368:N2369"/>
    <mergeCell ref="B2357:E2357"/>
    <mergeCell ref="B2358:E2358"/>
    <mergeCell ref="B2359:E2359"/>
    <mergeCell ref="B2360:E2360"/>
    <mergeCell ref="B2361:E2361"/>
    <mergeCell ref="B2362:E2362"/>
    <mergeCell ref="B2351:E2351"/>
    <mergeCell ref="B2352:E2352"/>
    <mergeCell ref="B2353:E2353"/>
    <mergeCell ref="B2354:E2354"/>
    <mergeCell ref="B2355:E2355"/>
    <mergeCell ref="B2356:E2356"/>
    <mergeCell ref="B2345:E2345"/>
    <mergeCell ref="B2346:E2346"/>
    <mergeCell ref="B2347:E2347"/>
    <mergeCell ref="B2348:E2348"/>
    <mergeCell ref="B2349:E2349"/>
    <mergeCell ref="B2350:E2350"/>
    <mergeCell ref="O2339:O2340"/>
    <mergeCell ref="B2340:E2340"/>
    <mergeCell ref="B2341:E2341"/>
    <mergeCell ref="B2342:E2342"/>
    <mergeCell ref="B2343:E2343"/>
    <mergeCell ref="B2344:E2344"/>
    <mergeCell ref="B2335:D2335"/>
    <mergeCell ref="B2336:D2336"/>
    <mergeCell ref="B2337:D2337"/>
    <mergeCell ref="L2338:N2338"/>
    <mergeCell ref="K2339:K2340"/>
    <mergeCell ref="L2339:L2340"/>
    <mergeCell ref="M2339:M2340"/>
    <mergeCell ref="N2339:N2340"/>
    <mergeCell ref="B2329:D2329"/>
    <mergeCell ref="B2330:D2330"/>
    <mergeCell ref="B2331:D2331"/>
    <mergeCell ref="B2332:D2332"/>
    <mergeCell ref="B2333:D2333"/>
    <mergeCell ref="B2334:D2334"/>
    <mergeCell ref="O2323:O2324"/>
    <mergeCell ref="B2324:D2324"/>
    <mergeCell ref="B2325:D2325"/>
    <mergeCell ref="B2326:D2326"/>
    <mergeCell ref="B2327:D2327"/>
    <mergeCell ref="B2328:D2328"/>
    <mergeCell ref="B2320:D2320"/>
    <mergeCell ref="B2321:D2321"/>
    <mergeCell ref="L2322:N2322"/>
    <mergeCell ref="K2323:K2324"/>
    <mergeCell ref="L2323:L2324"/>
    <mergeCell ref="M2323:M2324"/>
    <mergeCell ref="N2323:N2324"/>
    <mergeCell ref="B2314:D2314"/>
    <mergeCell ref="B2315:D2315"/>
    <mergeCell ref="B2316:D2316"/>
    <mergeCell ref="B2317:D2317"/>
    <mergeCell ref="B2318:D2318"/>
    <mergeCell ref="B2319:D2319"/>
    <mergeCell ref="B2308:D2308"/>
    <mergeCell ref="B2309:D2309"/>
    <mergeCell ref="B2310:D2310"/>
    <mergeCell ref="B2311:D2311"/>
    <mergeCell ref="B2312:D2312"/>
    <mergeCell ref="B2313:D2313"/>
    <mergeCell ref="G2299:I2302"/>
    <mergeCell ref="B2303:I2303"/>
    <mergeCell ref="K2303:O2303"/>
    <mergeCell ref="K2304:O2306"/>
    <mergeCell ref="C2306:I2306"/>
    <mergeCell ref="K2307:K2308"/>
    <mergeCell ref="L2307:L2308"/>
    <mergeCell ref="M2307:M2308"/>
    <mergeCell ref="N2307:N2308"/>
    <mergeCell ref="O2307:O2308"/>
    <mergeCell ref="E2291:G2291"/>
    <mergeCell ref="L2291:N2292"/>
    <mergeCell ref="E2292:H2292"/>
    <mergeCell ref="E2293:H2293"/>
    <mergeCell ref="C2297:I2297"/>
    <mergeCell ref="B2298:I2298"/>
    <mergeCell ref="O2283:O2284"/>
    <mergeCell ref="B2284:E2284"/>
    <mergeCell ref="B2285:E2285"/>
    <mergeCell ref="B2286:E2286"/>
    <mergeCell ref="L2287:N2287"/>
    <mergeCell ref="K2288:O2290"/>
    <mergeCell ref="E2289:H2289"/>
    <mergeCell ref="E2290:G2290"/>
    <mergeCell ref="B2278:E2278"/>
    <mergeCell ref="B2279:E2279"/>
    <mergeCell ref="B2280:E2280"/>
    <mergeCell ref="B2281:E2281"/>
    <mergeCell ref="L2282:N2282"/>
    <mergeCell ref="K2283:K2284"/>
    <mergeCell ref="L2283:L2284"/>
    <mergeCell ref="M2283:M2284"/>
    <mergeCell ref="N2283:N2284"/>
    <mergeCell ref="B2272:E2272"/>
    <mergeCell ref="B2273:E2273"/>
    <mergeCell ref="B2274:E2274"/>
    <mergeCell ref="B2275:E2275"/>
    <mergeCell ref="B2276:E2276"/>
    <mergeCell ref="B2277:E2277"/>
    <mergeCell ref="B2266:E2266"/>
    <mergeCell ref="B2267:E2267"/>
    <mergeCell ref="B2268:E2268"/>
    <mergeCell ref="B2269:E2269"/>
    <mergeCell ref="B2270:E2270"/>
    <mergeCell ref="B2271:E2271"/>
    <mergeCell ref="B2260:E2260"/>
    <mergeCell ref="B2261:E2261"/>
    <mergeCell ref="B2262:E2262"/>
    <mergeCell ref="B2263:E2263"/>
    <mergeCell ref="B2264:E2264"/>
    <mergeCell ref="B2265:E2265"/>
    <mergeCell ref="O2254:O2255"/>
    <mergeCell ref="B2255:E2255"/>
    <mergeCell ref="B2256:E2256"/>
    <mergeCell ref="B2257:E2257"/>
    <mergeCell ref="B2258:E2258"/>
    <mergeCell ref="B2259:E2259"/>
    <mergeCell ref="B2250:D2250"/>
    <mergeCell ref="B2251:D2251"/>
    <mergeCell ref="B2252:D2252"/>
    <mergeCell ref="L2253:N2253"/>
    <mergeCell ref="K2254:K2255"/>
    <mergeCell ref="L2254:L2255"/>
    <mergeCell ref="M2254:M2255"/>
    <mergeCell ref="N2254:N2255"/>
    <mergeCell ref="B2244:D2244"/>
    <mergeCell ref="B2245:D2245"/>
    <mergeCell ref="B2246:D2246"/>
    <mergeCell ref="B2247:D2247"/>
    <mergeCell ref="B2248:D2248"/>
    <mergeCell ref="B2249:D2249"/>
    <mergeCell ref="O2238:O2239"/>
    <mergeCell ref="B2239:D2239"/>
    <mergeCell ref="B2240:D2240"/>
    <mergeCell ref="B2241:D2241"/>
    <mergeCell ref="B2242:D2242"/>
    <mergeCell ref="B2243:D2243"/>
    <mergeCell ref="B2235:D2235"/>
    <mergeCell ref="B2236:D2236"/>
    <mergeCell ref="L2237:N2237"/>
    <mergeCell ref="K2238:K2239"/>
    <mergeCell ref="L2238:L2239"/>
    <mergeCell ref="M2238:M2239"/>
    <mergeCell ref="N2238:N2239"/>
    <mergeCell ref="B2229:D2229"/>
    <mergeCell ref="B2230:D2230"/>
    <mergeCell ref="B2231:D2231"/>
    <mergeCell ref="B2232:D2232"/>
    <mergeCell ref="B2233:D2233"/>
    <mergeCell ref="B2234:D2234"/>
    <mergeCell ref="B2223:D2223"/>
    <mergeCell ref="B2224:D2224"/>
    <mergeCell ref="B2225:D2225"/>
    <mergeCell ref="B2226:D2226"/>
    <mergeCell ref="B2227:D2227"/>
    <mergeCell ref="B2228:D2228"/>
    <mergeCell ref="G2214:I2217"/>
    <mergeCell ref="B2218:I2218"/>
    <mergeCell ref="K2218:O2218"/>
    <mergeCell ref="K2219:O2221"/>
    <mergeCell ref="C2221:I2221"/>
    <mergeCell ref="K2222:K2223"/>
    <mergeCell ref="L2222:L2223"/>
    <mergeCell ref="M2222:M2223"/>
    <mergeCell ref="N2222:N2223"/>
    <mergeCell ref="O2222:O2223"/>
    <mergeCell ref="E2206:G2206"/>
    <mergeCell ref="L2206:N2207"/>
    <mergeCell ref="E2207:H2207"/>
    <mergeCell ref="E2208:H2208"/>
    <mergeCell ref="C2212:I2212"/>
    <mergeCell ref="B2213:I2213"/>
    <mergeCell ref="O2198:O2199"/>
    <mergeCell ref="B2199:E2199"/>
    <mergeCell ref="B2200:E2200"/>
    <mergeCell ref="B2201:E2201"/>
    <mergeCell ref="L2202:N2202"/>
    <mergeCell ref="K2203:O2205"/>
    <mergeCell ref="E2204:H2204"/>
    <mergeCell ref="E2205:G2205"/>
    <mergeCell ref="B2193:E2193"/>
    <mergeCell ref="B2194:E2194"/>
    <mergeCell ref="B2195:E2195"/>
    <mergeCell ref="B2196:E2196"/>
    <mergeCell ref="L2197:N2197"/>
    <mergeCell ref="K2198:K2199"/>
    <mergeCell ref="L2198:L2199"/>
    <mergeCell ref="M2198:M2199"/>
    <mergeCell ref="N2198:N2199"/>
    <mergeCell ref="B2187:E2187"/>
    <mergeCell ref="B2188:E2188"/>
    <mergeCell ref="B2189:E2189"/>
    <mergeCell ref="B2190:E2190"/>
    <mergeCell ref="B2191:E2191"/>
    <mergeCell ref="B2192:E2192"/>
    <mergeCell ref="B2181:E2181"/>
    <mergeCell ref="B2182:E2182"/>
    <mergeCell ref="B2183:E2183"/>
    <mergeCell ref="B2184:E2184"/>
    <mergeCell ref="B2185:E2185"/>
    <mergeCell ref="B2186:E2186"/>
    <mergeCell ref="B2175:E2175"/>
    <mergeCell ref="B2176:E2176"/>
    <mergeCell ref="B2177:E2177"/>
    <mergeCell ref="B2178:E2178"/>
    <mergeCell ref="B2179:E2179"/>
    <mergeCell ref="B2180:E2180"/>
    <mergeCell ref="O2169:O2170"/>
    <mergeCell ref="B2170:E2170"/>
    <mergeCell ref="B2171:E2171"/>
    <mergeCell ref="B2172:E2172"/>
    <mergeCell ref="B2173:E2173"/>
    <mergeCell ref="B2174:E2174"/>
    <mergeCell ref="B2165:D2165"/>
    <mergeCell ref="B2166:D2166"/>
    <mergeCell ref="B2167:D2167"/>
    <mergeCell ref="L2168:N2168"/>
    <mergeCell ref="K2169:K2170"/>
    <mergeCell ref="L2169:L2170"/>
    <mergeCell ref="M2169:M2170"/>
    <mergeCell ref="N2169:N2170"/>
    <mergeCell ref="B2159:D2159"/>
    <mergeCell ref="B2160:D2160"/>
    <mergeCell ref="B2161:D2161"/>
    <mergeCell ref="B2162:D2162"/>
    <mergeCell ref="B2163:D2163"/>
    <mergeCell ref="B2164:D2164"/>
    <mergeCell ref="O2153:O2154"/>
    <mergeCell ref="B2154:D2154"/>
    <mergeCell ref="B2155:D2155"/>
    <mergeCell ref="B2156:D2156"/>
    <mergeCell ref="B2157:D2157"/>
    <mergeCell ref="B2158:D2158"/>
    <mergeCell ref="B2150:D2150"/>
    <mergeCell ref="B2151:D2151"/>
    <mergeCell ref="L2152:N2152"/>
    <mergeCell ref="K2153:K2154"/>
    <mergeCell ref="L2153:L2154"/>
    <mergeCell ref="M2153:M2154"/>
    <mergeCell ref="N2153:N2154"/>
    <mergeCell ref="B2144:D2144"/>
    <mergeCell ref="B2145:D2145"/>
    <mergeCell ref="B2146:D2146"/>
    <mergeCell ref="B2147:D2147"/>
    <mergeCell ref="B2148:D2148"/>
    <mergeCell ref="B2149:D2149"/>
    <mergeCell ref="B2138:D2138"/>
    <mergeCell ref="B2139:D2139"/>
    <mergeCell ref="B2140:D2140"/>
    <mergeCell ref="B2141:D2141"/>
    <mergeCell ref="B2142:D2142"/>
    <mergeCell ref="B2143:D2143"/>
    <mergeCell ref="G2129:I2132"/>
    <mergeCell ref="B2133:I2133"/>
    <mergeCell ref="K2133:O2133"/>
    <mergeCell ref="K2134:O2136"/>
    <mergeCell ref="C2136:I2136"/>
    <mergeCell ref="K2137:K2138"/>
    <mergeCell ref="L2137:L2138"/>
    <mergeCell ref="M2137:M2138"/>
    <mergeCell ref="N2137:N2138"/>
    <mergeCell ref="O2137:O2138"/>
    <mergeCell ref="E2121:G2121"/>
    <mergeCell ref="L2121:N2122"/>
    <mergeCell ref="E2122:H2122"/>
    <mergeCell ref="E2123:H2123"/>
    <mergeCell ref="C2127:I2127"/>
    <mergeCell ref="B2128:I2128"/>
    <mergeCell ref="O2113:O2114"/>
    <mergeCell ref="B2114:E2114"/>
    <mergeCell ref="B2115:E2115"/>
    <mergeCell ref="B2116:E2116"/>
    <mergeCell ref="L2117:N2117"/>
    <mergeCell ref="K2118:O2120"/>
    <mergeCell ref="E2119:H2119"/>
    <mergeCell ref="E2120:G2120"/>
    <mergeCell ref="B2108:E2108"/>
    <mergeCell ref="B2109:E2109"/>
    <mergeCell ref="B2110:E2110"/>
    <mergeCell ref="B2111:E2111"/>
    <mergeCell ref="L2112:N2112"/>
    <mergeCell ref="K2113:K2114"/>
    <mergeCell ref="L2113:L2114"/>
    <mergeCell ref="M2113:M2114"/>
    <mergeCell ref="N2113:N2114"/>
    <mergeCell ref="B2102:E2102"/>
    <mergeCell ref="B2103:E2103"/>
    <mergeCell ref="B2104:E2104"/>
    <mergeCell ref="B2105:E2105"/>
    <mergeCell ref="B2106:E2106"/>
    <mergeCell ref="B2107:E2107"/>
    <mergeCell ref="B2096:E2096"/>
    <mergeCell ref="B2097:E2097"/>
    <mergeCell ref="B2098:E2098"/>
    <mergeCell ref="B2099:E2099"/>
    <mergeCell ref="B2100:E2100"/>
    <mergeCell ref="B2101:E2101"/>
    <mergeCell ref="B2090:E2090"/>
    <mergeCell ref="B2091:E2091"/>
    <mergeCell ref="B2092:E2092"/>
    <mergeCell ref="B2093:E2093"/>
    <mergeCell ref="B2094:E2094"/>
    <mergeCell ref="B2095:E2095"/>
    <mergeCell ref="O2084:O2085"/>
    <mergeCell ref="B2085:E2085"/>
    <mergeCell ref="B2086:E2086"/>
    <mergeCell ref="B2087:E2087"/>
    <mergeCell ref="B2088:E2088"/>
    <mergeCell ref="B2089:E2089"/>
    <mergeCell ref="B2080:D2080"/>
    <mergeCell ref="B2081:D2081"/>
    <mergeCell ref="B2082:D2082"/>
    <mergeCell ref="L2083:N2083"/>
    <mergeCell ref="K2084:K2085"/>
    <mergeCell ref="L2084:L2085"/>
    <mergeCell ref="M2084:M2085"/>
    <mergeCell ref="N2084:N2085"/>
    <mergeCell ref="B2074:D2074"/>
    <mergeCell ref="B2075:D2075"/>
    <mergeCell ref="B2076:D2076"/>
    <mergeCell ref="B2077:D2077"/>
    <mergeCell ref="B2078:D2078"/>
    <mergeCell ref="B2079:D2079"/>
    <mergeCell ref="O2068:O2069"/>
    <mergeCell ref="B2069:D2069"/>
    <mergeCell ref="B2070:D2070"/>
    <mergeCell ref="B2071:D2071"/>
    <mergeCell ref="B2072:D2072"/>
    <mergeCell ref="B2073:D2073"/>
    <mergeCell ref="B2065:D2065"/>
    <mergeCell ref="B2066:D2066"/>
    <mergeCell ref="L2067:N2067"/>
    <mergeCell ref="K2068:K2069"/>
    <mergeCell ref="L2068:L2069"/>
    <mergeCell ref="M2068:M2069"/>
    <mergeCell ref="N2068:N2069"/>
    <mergeCell ref="B2059:D2059"/>
    <mergeCell ref="B2060:D2060"/>
    <mergeCell ref="B2061:D2061"/>
    <mergeCell ref="B2062:D2062"/>
    <mergeCell ref="B2063:D2063"/>
    <mergeCell ref="B2064:D2064"/>
    <mergeCell ref="B2053:D2053"/>
    <mergeCell ref="B2054:D2054"/>
    <mergeCell ref="B2055:D2055"/>
    <mergeCell ref="B2056:D2056"/>
    <mergeCell ref="B2057:D2057"/>
    <mergeCell ref="B2058:D2058"/>
    <mergeCell ref="G2044:I2047"/>
    <mergeCell ref="B2048:I2048"/>
    <mergeCell ref="K2048:O2048"/>
    <mergeCell ref="K2049:O2051"/>
    <mergeCell ref="C2051:I2051"/>
    <mergeCell ref="K2052:K2053"/>
    <mergeCell ref="L2052:L2053"/>
    <mergeCell ref="M2052:M2053"/>
    <mergeCell ref="N2052:N2053"/>
    <mergeCell ref="O2052:O2053"/>
    <mergeCell ref="E2036:G2036"/>
    <mergeCell ref="L2036:N2037"/>
    <mergeCell ref="E2037:H2037"/>
    <mergeCell ref="E2038:H2038"/>
    <mergeCell ref="C2042:I2042"/>
    <mergeCell ref="B2043:I2043"/>
    <mergeCell ref="O2028:O2029"/>
    <mergeCell ref="B2029:E2029"/>
    <mergeCell ref="B2030:E2030"/>
    <mergeCell ref="B2031:E2031"/>
    <mergeCell ref="L2032:N2032"/>
    <mergeCell ref="K2033:O2035"/>
    <mergeCell ref="E2034:H2034"/>
    <mergeCell ref="E2035:G2035"/>
    <mergeCell ref="B2023:E2023"/>
    <mergeCell ref="B2024:E2024"/>
    <mergeCell ref="B2025:E2025"/>
    <mergeCell ref="B2026:E2026"/>
    <mergeCell ref="L2027:N2027"/>
    <mergeCell ref="K2028:K2029"/>
    <mergeCell ref="L2028:L2029"/>
    <mergeCell ref="M2028:M2029"/>
    <mergeCell ref="N2028:N2029"/>
    <mergeCell ref="B2017:E2017"/>
    <mergeCell ref="B2018:E2018"/>
    <mergeCell ref="B2019:E2019"/>
    <mergeCell ref="B2020:E2020"/>
    <mergeCell ref="B2021:E2021"/>
    <mergeCell ref="B2022:E2022"/>
    <mergeCell ref="B2011:E2011"/>
    <mergeCell ref="B2012:E2012"/>
    <mergeCell ref="B2013:E2013"/>
    <mergeCell ref="B2014:E2014"/>
    <mergeCell ref="B2015:E2015"/>
    <mergeCell ref="B2016:E2016"/>
    <mergeCell ref="B2005:E2005"/>
    <mergeCell ref="B2006:E2006"/>
    <mergeCell ref="B2007:E2007"/>
    <mergeCell ref="B2008:E2008"/>
    <mergeCell ref="B2009:E2009"/>
    <mergeCell ref="B2010:E2010"/>
    <mergeCell ref="O1999:O2000"/>
    <mergeCell ref="B2000:E2000"/>
    <mergeCell ref="B2001:E2001"/>
    <mergeCell ref="B2002:E2002"/>
    <mergeCell ref="B2003:E2003"/>
    <mergeCell ref="B2004:E2004"/>
    <mergeCell ref="B1995:D1995"/>
    <mergeCell ref="B1996:D1996"/>
    <mergeCell ref="B1997:D1997"/>
    <mergeCell ref="L1998:N1998"/>
    <mergeCell ref="K1999:K2000"/>
    <mergeCell ref="L1999:L2000"/>
    <mergeCell ref="M1999:M2000"/>
    <mergeCell ref="N1999:N2000"/>
    <mergeCell ref="B1989:D1989"/>
    <mergeCell ref="B1990:D1990"/>
    <mergeCell ref="B1991:D1991"/>
    <mergeCell ref="B1992:D1992"/>
    <mergeCell ref="B1993:D1993"/>
    <mergeCell ref="B1994:D1994"/>
    <mergeCell ref="O1983:O1984"/>
    <mergeCell ref="B1984:D1984"/>
    <mergeCell ref="B1985:D1985"/>
    <mergeCell ref="B1986:D1986"/>
    <mergeCell ref="B1987:D1987"/>
    <mergeCell ref="B1988:D1988"/>
    <mergeCell ref="B1980:D1980"/>
    <mergeCell ref="B1981:D1981"/>
    <mergeCell ref="L1982:N1982"/>
    <mergeCell ref="K1983:K1984"/>
    <mergeCell ref="L1983:L1984"/>
    <mergeCell ref="M1983:M1984"/>
    <mergeCell ref="N1983:N1984"/>
    <mergeCell ref="B1974:D1974"/>
    <mergeCell ref="B1975:D1975"/>
    <mergeCell ref="B1976:D1976"/>
    <mergeCell ref="B1977:D1977"/>
    <mergeCell ref="B1978:D1978"/>
    <mergeCell ref="B1979:D1979"/>
    <mergeCell ref="B1968:D1968"/>
    <mergeCell ref="B1969:D1969"/>
    <mergeCell ref="B1970:D1970"/>
    <mergeCell ref="B1971:D1971"/>
    <mergeCell ref="B1972:D1972"/>
    <mergeCell ref="B1973:D1973"/>
    <mergeCell ref="G1959:I1962"/>
    <mergeCell ref="B1963:I1963"/>
    <mergeCell ref="K1963:O1963"/>
    <mergeCell ref="K1964:O1966"/>
    <mergeCell ref="C1966:I1966"/>
    <mergeCell ref="K1967:K1968"/>
    <mergeCell ref="L1967:L1968"/>
    <mergeCell ref="M1967:M1968"/>
    <mergeCell ref="N1967:N1968"/>
    <mergeCell ref="O1967:O1968"/>
    <mergeCell ref="E1951:G1951"/>
    <mergeCell ref="L1951:N1952"/>
    <mergeCell ref="E1952:H1952"/>
    <mergeCell ref="E1953:H1953"/>
    <mergeCell ref="C1957:I1957"/>
    <mergeCell ref="B1958:I1958"/>
    <mergeCell ref="O1943:O1944"/>
    <mergeCell ref="B1944:E1944"/>
    <mergeCell ref="B1945:E1945"/>
    <mergeCell ref="B1946:E1946"/>
    <mergeCell ref="L1947:N1947"/>
    <mergeCell ref="K1948:O1950"/>
    <mergeCell ref="E1949:H1949"/>
    <mergeCell ref="E1950:G1950"/>
    <mergeCell ref="B1938:E1938"/>
    <mergeCell ref="B1939:E1939"/>
    <mergeCell ref="B1940:E1940"/>
    <mergeCell ref="B1941:E1941"/>
    <mergeCell ref="L1942:N1942"/>
    <mergeCell ref="K1943:K1944"/>
    <mergeCell ref="L1943:L1944"/>
    <mergeCell ref="M1943:M1944"/>
    <mergeCell ref="N1943:N1944"/>
    <mergeCell ref="B1932:E1932"/>
    <mergeCell ref="B1933:E1933"/>
    <mergeCell ref="B1934:E1934"/>
    <mergeCell ref="B1935:E1935"/>
    <mergeCell ref="B1936:E1936"/>
    <mergeCell ref="B1937:E1937"/>
    <mergeCell ref="B1926:E1926"/>
    <mergeCell ref="B1927:E1927"/>
    <mergeCell ref="B1928:E1928"/>
    <mergeCell ref="B1929:E1929"/>
    <mergeCell ref="B1930:E1930"/>
    <mergeCell ref="B1931:E1931"/>
    <mergeCell ref="B1920:E1920"/>
    <mergeCell ref="B1921:E1921"/>
    <mergeCell ref="B1922:E1922"/>
    <mergeCell ref="B1923:E1923"/>
    <mergeCell ref="B1924:E1924"/>
    <mergeCell ref="B1925:E1925"/>
    <mergeCell ref="O1914:O1915"/>
    <mergeCell ref="B1915:E1915"/>
    <mergeCell ref="B1916:E1916"/>
    <mergeCell ref="B1917:E1917"/>
    <mergeCell ref="B1918:E1918"/>
    <mergeCell ref="B1919:E1919"/>
    <mergeCell ref="B1910:D1910"/>
    <mergeCell ref="B1911:D1911"/>
    <mergeCell ref="B1912:D1912"/>
    <mergeCell ref="L1913:N1913"/>
    <mergeCell ref="K1914:K1915"/>
    <mergeCell ref="L1914:L1915"/>
    <mergeCell ref="M1914:M1915"/>
    <mergeCell ref="N1914:N1915"/>
    <mergeCell ref="B1904:D1904"/>
    <mergeCell ref="B1905:D1905"/>
    <mergeCell ref="B1906:D1906"/>
    <mergeCell ref="B1907:D1907"/>
    <mergeCell ref="B1908:D1908"/>
    <mergeCell ref="B1909:D1909"/>
    <mergeCell ref="O1898:O1899"/>
    <mergeCell ref="B1899:D1899"/>
    <mergeCell ref="B1900:D1900"/>
    <mergeCell ref="B1901:D1901"/>
    <mergeCell ref="B1902:D1902"/>
    <mergeCell ref="B1903:D1903"/>
    <mergeCell ref="B1895:D1895"/>
    <mergeCell ref="B1896:D1896"/>
    <mergeCell ref="L1897:N1897"/>
    <mergeCell ref="K1898:K1899"/>
    <mergeCell ref="L1898:L1899"/>
    <mergeCell ref="M1898:M1899"/>
    <mergeCell ref="N1898:N1899"/>
    <mergeCell ref="B1889:D1889"/>
    <mergeCell ref="B1890:D1890"/>
    <mergeCell ref="B1891:D1891"/>
    <mergeCell ref="B1892:D1892"/>
    <mergeCell ref="B1893:D1893"/>
    <mergeCell ref="B1894:D1894"/>
    <mergeCell ref="B1883:D1883"/>
    <mergeCell ref="B1884:D1884"/>
    <mergeCell ref="B1885:D1885"/>
    <mergeCell ref="B1886:D1886"/>
    <mergeCell ref="B1887:D1887"/>
    <mergeCell ref="B1888:D1888"/>
    <mergeCell ref="G1874:I1877"/>
    <mergeCell ref="B1878:I1878"/>
    <mergeCell ref="K1878:O1878"/>
    <mergeCell ref="K1879:O1881"/>
    <mergeCell ref="C1881:I1881"/>
    <mergeCell ref="K1882:K1883"/>
    <mergeCell ref="L1882:L1883"/>
    <mergeCell ref="M1882:M1883"/>
    <mergeCell ref="N1882:N1883"/>
    <mergeCell ref="O1882:O1883"/>
    <mergeCell ref="E1866:G1866"/>
    <mergeCell ref="L1866:N1867"/>
    <mergeCell ref="E1867:H1867"/>
    <mergeCell ref="E1868:H1868"/>
    <mergeCell ref="C1872:I1872"/>
    <mergeCell ref="B1873:I1873"/>
    <mergeCell ref="O1858:O1859"/>
    <mergeCell ref="B1859:E1859"/>
    <mergeCell ref="B1860:E1860"/>
    <mergeCell ref="B1861:E1861"/>
    <mergeCell ref="L1862:N1862"/>
    <mergeCell ref="K1863:O1865"/>
    <mergeCell ref="E1864:H1864"/>
    <mergeCell ref="E1865:G1865"/>
    <mergeCell ref="B1853:E1853"/>
    <mergeCell ref="B1854:E1854"/>
    <mergeCell ref="B1855:E1855"/>
    <mergeCell ref="B1856:E1856"/>
    <mergeCell ref="L1857:N1857"/>
    <mergeCell ref="K1858:K1859"/>
    <mergeCell ref="L1858:L1859"/>
    <mergeCell ref="M1858:M1859"/>
    <mergeCell ref="N1858:N1859"/>
    <mergeCell ref="B1847:E1847"/>
    <mergeCell ref="B1848:E1848"/>
    <mergeCell ref="B1849:E1849"/>
    <mergeCell ref="B1850:E1850"/>
    <mergeCell ref="B1851:E1851"/>
    <mergeCell ref="B1852:E1852"/>
    <mergeCell ref="B1841:E1841"/>
    <mergeCell ref="B1842:E1842"/>
    <mergeCell ref="B1843:E1843"/>
    <mergeCell ref="B1844:E1844"/>
    <mergeCell ref="B1845:E1845"/>
    <mergeCell ref="B1846:E1846"/>
    <mergeCell ref="B1835:E1835"/>
    <mergeCell ref="B1836:E1836"/>
    <mergeCell ref="B1837:E1837"/>
    <mergeCell ref="B1838:E1838"/>
    <mergeCell ref="B1839:E1839"/>
    <mergeCell ref="B1840:E1840"/>
    <mergeCell ref="O1829:O1830"/>
    <mergeCell ref="B1830:E1830"/>
    <mergeCell ref="B1831:E1831"/>
    <mergeCell ref="B1832:E1832"/>
    <mergeCell ref="B1833:E1833"/>
    <mergeCell ref="B1834:E1834"/>
    <mergeCell ref="B1825:D1825"/>
    <mergeCell ref="B1826:D1826"/>
    <mergeCell ref="B1827:D1827"/>
    <mergeCell ref="L1828:N1828"/>
    <mergeCell ref="K1829:K1830"/>
    <mergeCell ref="L1829:L1830"/>
    <mergeCell ref="M1829:M1830"/>
    <mergeCell ref="N1829:N1830"/>
    <mergeCell ref="B1819:D1819"/>
    <mergeCell ref="B1820:D1820"/>
    <mergeCell ref="B1821:D1821"/>
    <mergeCell ref="B1822:D1822"/>
    <mergeCell ref="B1823:D1823"/>
    <mergeCell ref="B1824:D1824"/>
    <mergeCell ref="O1813:O1814"/>
    <mergeCell ref="B1814:D1814"/>
    <mergeCell ref="B1815:D1815"/>
    <mergeCell ref="B1816:D1816"/>
    <mergeCell ref="B1817:D1817"/>
    <mergeCell ref="B1818:D1818"/>
    <mergeCell ref="B1810:D1810"/>
    <mergeCell ref="B1811:D1811"/>
    <mergeCell ref="L1812:N1812"/>
    <mergeCell ref="K1813:K1814"/>
    <mergeCell ref="L1813:L1814"/>
    <mergeCell ref="M1813:M1814"/>
    <mergeCell ref="N1813:N1814"/>
    <mergeCell ref="B1804:D1804"/>
    <mergeCell ref="B1805:D1805"/>
    <mergeCell ref="B1806:D1806"/>
    <mergeCell ref="B1807:D1807"/>
    <mergeCell ref="B1808:D1808"/>
    <mergeCell ref="B1809:D1809"/>
    <mergeCell ref="B1798:D1798"/>
    <mergeCell ref="B1799:D1799"/>
    <mergeCell ref="B1800:D1800"/>
    <mergeCell ref="B1801:D1801"/>
    <mergeCell ref="B1802:D1802"/>
    <mergeCell ref="B1803:D1803"/>
    <mergeCell ref="G1789:I1792"/>
    <mergeCell ref="B1793:I1793"/>
    <mergeCell ref="K1793:O1793"/>
    <mergeCell ref="K1794:O1796"/>
    <mergeCell ref="C1796:I1796"/>
    <mergeCell ref="K1797:K1798"/>
    <mergeCell ref="L1797:L1798"/>
    <mergeCell ref="M1797:M1798"/>
    <mergeCell ref="N1797:N1798"/>
    <mergeCell ref="O1797:O1798"/>
    <mergeCell ref="E1781:G1781"/>
    <mergeCell ref="L1781:N1782"/>
    <mergeCell ref="E1782:H1782"/>
    <mergeCell ref="E1783:H1783"/>
    <mergeCell ref="C1787:I1787"/>
    <mergeCell ref="B1788:I1788"/>
    <mergeCell ref="O1773:O1774"/>
    <mergeCell ref="B1774:E1774"/>
    <mergeCell ref="B1775:E1775"/>
    <mergeCell ref="B1776:E1776"/>
    <mergeCell ref="L1777:N1777"/>
    <mergeCell ref="K1778:O1780"/>
    <mergeCell ref="E1779:H1779"/>
    <mergeCell ref="E1780:G1780"/>
    <mergeCell ref="B1768:E1768"/>
    <mergeCell ref="B1769:E1769"/>
    <mergeCell ref="B1770:E1770"/>
    <mergeCell ref="B1771:E1771"/>
    <mergeCell ref="L1772:N1772"/>
    <mergeCell ref="K1773:K1774"/>
    <mergeCell ref="L1773:L1774"/>
    <mergeCell ref="M1773:M1774"/>
    <mergeCell ref="N1773:N1774"/>
    <mergeCell ref="B1762:E1762"/>
    <mergeCell ref="B1763:E1763"/>
    <mergeCell ref="B1764:E1764"/>
    <mergeCell ref="B1765:E1765"/>
    <mergeCell ref="B1766:E1766"/>
    <mergeCell ref="B1767:E1767"/>
    <mergeCell ref="B1756:E1756"/>
    <mergeCell ref="B1757:E1757"/>
    <mergeCell ref="B1758:E1758"/>
    <mergeCell ref="B1759:E1759"/>
    <mergeCell ref="B1760:E1760"/>
    <mergeCell ref="B1761:E1761"/>
    <mergeCell ref="B1750:E1750"/>
    <mergeCell ref="B1751:E1751"/>
    <mergeCell ref="B1752:E1752"/>
    <mergeCell ref="B1753:E1753"/>
    <mergeCell ref="B1754:E1754"/>
    <mergeCell ref="B1755:E1755"/>
    <mergeCell ref="O1744:O1745"/>
    <mergeCell ref="B1745:E1745"/>
    <mergeCell ref="B1746:E1746"/>
    <mergeCell ref="B1747:E1747"/>
    <mergeCell ref="B1748:E1748"/>
    <mergeCell ref="B1749:E1749"/>
    <mergeCell ref="B1740:D1740"/>
    <mergeCell ref="B1741:D1741"/>
    <mergeCell ref="B1742:D1742"/>
    <mergeCell ref="L1743:N1743"/>
    <mergeCell ref="K1744:K1745"/>
    <mergeCell ref="L1744:L1745"/>
    <mergeCell ref="M1744:M1745"/>
    <mergeCell ref="N1744:N1745"/>
    <mergeCell ref="B1734:D1734"/>
    <mergeCell ref="B1735:D1735"/>
    <mergeCell ref="B1736:D1736"/>
    <mergeCell ref="B1737:D1737"/>
    <mergeCell ref="B1738:D1738"/>
    <mergeCell ref="B1739:D1739"/>
    <mergeCell ref="O1728:O1729"/>
    <mergeCell ref="B1729:D1729"/>
    <mergeCell ref="B1730:D1730"/>
    <mergeCell ref="B1731:D1731"/>
    <mergeCell ref="B1732:D1732"/>
    <mergeCell ref="B1733:D1733"/>
    <mergeCell ref="B1725:D1725"/>
    <mergeCell ref="B1726:D1726"/>
    <mergeCell ref="L1727:N1727"/>
    <mergeCell ref="K1728:K1729"/>
    <mergeCell ref="L1728:L1729"/>
    <mergeCell ref="M1728:M1729"/>
    <mergeCell ref="N1728:N1729"/>
    <mergeCell ref="B1719:D1719"/>
    <mergeCell ref="B1720:D1720"/>
    <mergeCell ref="B1721:D1721"/>
    <mergeCell ref="B1722:D1722"/>
    <mergeCell ref="B1723:D1723"/>
    <mergeCell ref="B1724:D1724"/>
    <mergeCell ref="B1713:D1713"/>
    <mergeCell ref="B1714:D1714"/>
    <mergeCell ref="B1715:D1715"/>
    <mergeCell ref="B1716:D1716"/>
    <mergeCell ref="B1717:D1717"/>
    <mergeCell ref="B1718:D1718"/>
    <mergeCell ref="G1704:I1707"/>
    <mergeCell ref="B1708:I1708"/>
    <mergeCell ref="K1708:O1708"/>
    <mergeCell ref="K1709:O1711"/>
    <mergeCell ref="C1711:I1711"/>
    <mergeCell ref="K1712:K1713"/>
    <mergeCell ref="L1712:L1713"/>
    <mergeCell ref="M1712:M1713"/>
    <mergeCell ref="N1712:N1713"/>
    <mergeCell ref="O1712:O1713"/>
    <mergeCell ref="E1696:G1696"/>
    <mergeCell ref="L1696:N1697"/>
    <mergeCell ref="E1697:H1697"/>
    <mergeCell ref="E1698:H1698"/>
    <mergeCell ref="C1702:I1702"/>
    <mergeCell ref="B1703:I1703"/>
    <mergeCell ref="O1688:O1689"/>
    <mergeCell ref="B1689:E1689"/>
    <mergeCell ref="B1690:E1690"/>
    <mergeCell ref="B1691:E1691"/>
    <mergeCell ref="L1692:N1692"/>
    <mergeCell ref="K1693:O1695"/>
    <mergeCell ref="E1694:H1694"/>
    <mergeCell ref="E1695:G1695"/>
    <mergeCell ref="B1683:E1683"/>
    <mergeCell ref="B1684:E1684"/>
    <mergeCell ref="B1685:E1685"/>
    <mergeCell ref="B1686:E1686"/>
    <mergeCell ref="L1687:N1687"/>
    <mergeCell ref="K1688:K1689"/>
    <mergeCell ref="L1688:L1689"/>
    <mergeCell ref="M1688:M1689"/>
    <mergeCell ref="N1688:N1689"/>
    <mergeCell ref="B1677:E1677"/>
    <mergeCell ref="B1678:E1678"/>
    <mergeCell ref="B1679:E1679"/>
    <mergeCell ref="B1680:E1680"/>
    <mergeCell ref="B1681:E1681"/>
    <mergeCell ref="B1682:E1682"/>
    <mergeCell ref="B1671:E1671"/>
    <mergeCell ref="B1672:E1672"/>
    <mergeCell ref="B1673:E1673"/>
    <mergeCell ref="B1674:E1674"/>
    <mergeCell ref="B1675:E1675"/>
    <mergeCell ref="B1676:E1676"/>
    <mergeCell ref="B1665:E1665"/>
    <mergeCell ref="B1666:E1666"/>
    <mergeCell ref="B1667:E1667"/>
    <mergeCell ref="B1668:E1668"/>
    <mergeCell ref="B1669:E1669"/>
    <mergeCell ref="B1670:E1670"/>
    <mergeCell ref="O1659:O1660"/>
    <mergeCell ref="B1660:E1660"/>
    <mergeCell ref="B1661:E1661"/>
    <mergeCell ref="B1662:E1662"/>
    <mergeCell ref="B1663:E1663"/>
    <mergeCell ref="B1664:E1664"/>
    <mergeCell ref="B1655:D1655"/>
    <mergeCell ref="B1656:D1656"/>
    <mergeCell ref="B1657:D1657"/>
    <mergeCell ref="L1658:N1658"/>
    <mergeCell ref="K1659:K1660"/>
    <mergeCell ref="L1659:L1660"/>
    <mergeCell ref="M1659:M1660"/>
    <mergeCell ref="N1659:N1660"/>
    <mergeCell ref="B1649:D1649"/>
    <mergeCell ref="B1650:D1650"/>
    <mergeCell ref="B1651:D1651"/>
    <mergeCell ref="B1652:D1652"/>
    <mergeCell ref="B1653:D1653"/>
    <mergeCell ref="B1654:D1654"/>
    <mergeCell ref="O1643:O1644"/>
    <mergeCell ref="B1644:D1644"/>
    <mergeCell ref="B1645:D1645"/>
    <mergeCell ref="B1646:D1646"/>
    <mergeCell ref="B1647:D1647"/>
    <mergeCell ref="B1648:D1648"/>
    <mergeCell ref="B1640:D1640"/>
    <mergeCell ref="B1641:D1641"/>
    <mergeCell ref="L1642:N1642"/>
    <mergeCell ref="K1643:K1644"/>
    <mergeCell ref="L1643:L1644"/>
    <mergeCell ref="M1643:M1644"/>
    <mergeCell ref="N1643:N1644"/>
    <mergeCell ref="B1634:D1634"/>
    <mergeCell ref="B1635:D1635"/>
    <mergeCell ref="B1636:D1636"/>
    <mergeCell ref="B1637:D1637"/>
    <mergeCell ref="B1638:D1638"/>
    <mergeCell ref="B1639:D1639"/>
    <mergeCell ref="B1628:D1628"/>
    <mergeCell ref="B1629:D1629"/>
    <mergeCell ref="B1630:D1630"/>
    <mergeCell ref="B1631:D1631"/>
    <mergeCell ref="B1632:D1632"/>
    <mergeCell ref="B1633:D1633"/>
    <mergeCell ref="G1619:I1622"/>
    <mergeCell ref="B1623:I1623"/>
    <mergeCell ref="K1623:O1623"/>
    <mergeCell ref="K1624:O1626"/>
    <mergeCell ref="C1626:I1626"/>
    <mergeCell ref="K1627:K1628"/>
    <mergeCell ref="L1627:L1628"/>
    <mergeCell ref="M1627:M1628"/>
    <mergeCell ref="N1627:N1628"/>
    <mergeCell ref="O1627:O1628"/>
    <mergeCell ref="E1611:G1611"/>
    <mergeCell ref="L1611:N1612"/>
    <mergeCell ref="E1612:H1612"/>
    <mergeCell ref="E1613:H1613"/>
    <mergeCell ref="C1617:I1617"/>
    <mergeCell ref="B1618:I1618"/>
    <mergeCell ref="O1603:O1604"/>
    <mergeCell ref="B1604:E1604"/>
    <mergeCell ref="B1605:E1605"/>
    <mergeCell ref="B1606:E1606"/>
    <mergeCell ref="L1607:N1607"/>
    <mergeCell ref="K1608:O1610"/>
    <mergeCell ref="E1609:H1609"/>
    <mergeCell ref="E1610:G1610"/>
    <mergeCell ref="B1598:E1598"/>
    <mergeCell ref="B1599:E1599"/>
    <mergeCell ref="B1600:E1600"/>
    <mergeCell ref="B1601:E1601"/>
    <mergeCell ref="L1602:N1602"/>
    <mergeCell ref="K1603:K1604"/>
    <mergeCell ref="L1603:L1604"/>
    <mergeCell ref="M1603:M1604"/>
    <mergeCell ref="N1603:N1604"/>
    <mergeCell ref="B1592:E1592"/>
    <mergeCell ref="B1593:E1593"/>
    <mergeCell ref="B1594:E1594"/>
    <mergeCell ref="B1595:E1595"/>
    <mergeCell ref="B1596:E1596"/>
    <mergeCell ref="B1597:E1597"/>
    <mergeCell ref="B1586:E1586"/>
    <mergeCell ref="B1587:E1587"/>
    <mergeCell ref="B1588:E1588"/>
    <mergeCell ref="B1589:E1589"/>
    <mergeCell ref="B1590:E1590"/>
    <mergeCell ref="B1591:E1591"/>
    <mergeCell ref="B1580:E1580"/>
    <mergeCell ref="B1581:E1581"/>
    <mergeCell ref="B1582:E1582"/>
    <mergeCell ref="B1583:E1583"/>
    <mergeCell ref="B1584:E1584"/>
    <mergeCell ref="B1585:E1585"/>
    <mergeCell ref="O1574:O1575"/>
    <mergeCell ref="B1575:E1575"/>
    <mergeCell ref="B1576:E1576"/>
    <mergeCell ref="B1577:E1577"/>
    <mergeCell ref="B1578:E1578"/>
    <mergeCell ref="B1579:E1579"/>
    <mergeCell ref="B1570:D1570"/>
    <mergeCell ref="B1571:D1571"/>
    <mergeCell ref="B1572:D1572"/>
    <mergeCell ref="L1573:N1573"/>
    <mergeCell ref="K1574:K1575"/>
    <mergeCell ref="L1574:L1575"/>
    <mergeCell ref="M1574:M1575"/>
    <mergeCell ref="N1574:N1575"/>
    <mergeCell ref="B1564:D1564"/>
    <mergeCell ref="B1565:D1565"/>
    <mergeCell ref="B1566:D1566"/>
    <mergeCell ref="B1567:D1567"/>
    <mergeCell ref="B1568:D1568"/>
    <mergeCell ref="B1569:D1569"/>
    <mergeCell ref="O1558:O1559"/>
    <mergeCell ref="B1559:D1559"/>
    <mergeCell ref="B1560:D1560"/>
    <mergeCell ref="B1561:D1561"/>
    <mergeCell ref="B1562:D1562"/>
    <mergeCell ref="B1563:D1563"/>
    <mergeCell ref="B1555:D1555"/>
    <mergeCell ref="B1556:D1556"/>
    <mergeCell ref="L1557:N1557"/>
    <mergeCell ref="K1558:K1559"/>
    <mergeCell ref="L1558:L1559"/>
    <mergeCell ref="M1558:M1559"/>
    <mergeCell ref="N1558:N1559"/>
    <mergeCell ref="B1549:D1549"/>
    <mergeCell ref="B1550:D1550"/>
    <mergeCell ref="B1551:D1551"/>
    <mergeCell ref="B1552:D1552"/>
    <mergeCell ref="B1553:D1553"/>
    <mergeCell ref="B1554:D1554"/>
    <mergeCell ref="B1543:D1543"/>
    <mergeCell ref="B1544:D1544"/>
    <mergeCell ref="B1545:D1545"/>
    <mergeCell ref="B1546:D1546"/>
    <mergeCell ref="B1547:D1547"/>
    <mergeCell ref="B1548:D1548"/>
    <mergeCell ref="G1534:I1537"/>
    <mergeCell ref="B1538:I1538"/>
    <mergeCell ref="K1538:O1538"/>
    <mergeCell ref="K1539:O1541"/>
    <mergeCell ref="C1541:I1541"/>
    <mergeCell ref="K1542:K1543"/>
    <mergeCell ref="L1542:L1543"/>
    <mergeCell ref="M1542:M1543"/>
    <mergeCell ref="N1542:N1543"/>
    <mergeCell ref="O1542:O1543"/>
    <mergeCell ref="E1526:G1526"/>
    <mergeCell ref="L1526:N1527"/>
    <mergeCell ref="E1527:H1527"/>
    <mergeCell ref="E1528:H1528"/>
    <mergeCell ref="C1532:I1532"/>
    <mergeCell ref="B1533:I1533"/>
    <mergeCell ref="O1518:O1519"/>
    <mergeCell ref="B1519:E1519"/>
    <mergeCell ref="B1520:E1520"/>
    <mergeCell ref="B1521:E1521"/>
    <mergeCell ref="L1522:N1522"/>
    <mergeCell ref="K1523:O1525"/>
    <mergeCell ref="E1524:H1524"/>
    <mergeCell ref="E1525:G1525"/>
    <mergeCell ref="B1513:E1513"/>
    <mergeCell ref="B1514:E1514"/>
    <mergeCell ref="B1515:E1515"/>
    <mergeCell ref="B1516:E1516"/>
    <mergeCell ref="L1517:N1517"/>
    <mergeCell ref="K1518:K1519"/>
    <mergeCell ref="L1518:L1519"/>
    <mergeCell ref="M1518:M1519"/>
    <mergeCell ref="N1518:N1519"/>
    <mergeCell ref="B1507:E1507"/>
    <mergeCell ref="B1508:E1508"/>
    <mergeCell ref="B1509:E1509"/>
    <mergeCell ref="B1510:E1510"/>
    <mergeCell ref="B1511:E1511"/>
    <mergeCell ref="B1512:E1512"/>
    <mergeCell ref="B1501:E1501"/>
    <mergeCell ref="B1502:E1502"/>
    <mergeCell ref="B1503:E1503"/>
    <mergeCell ref="B1504:E1504"/>
    <mergeCell ref="B1505:E1505"/>
    <mergeCell ref="B1506:E1506"/>
    <mergeCell ref="B1495:E1495"/>
    <mergeCell ref="B1496:E1496"/>
    <mergeCell ref="B1497:E1497"/>
    <mergeCell ref="B1498:E1498"/>
    <mergeCell ref="B1499:E1499"/>
    <mergeCell ref="B1500:E1500"/>
    <mergeCell ref="O1489:O1490"/>
    <mergeCell ref="B1490:E1490"/>
    <mergeCell ref="B1491:E1491"/>
    <mergeCell ref="B1492:E1492"/>
    <mergeCell ref="B1493:E1493"/>
    <mergeCell ref="B1494:E1494"/>
    <mergeCell ref="B1485:D1485"/>
    <mergeCell ref="B1486:D1486"/>
    <mergeCell ref="B1487:D1487"/>
    <mergeCell ref="L1488:N1488"/>
    <mergeCell ref="K1489:K1490"/>
    <mergeCell ref="L1489:L1490"/>
    <mergeCell ref="M1489:M1490"/>
    <mergeCell ref="N1489:N1490"/>
    <mergeCell ref="B1479:D1479"/>
    <mergeCell ref="B1480:D1480"/>
    <mergeCell ref="B1481:D1481"/>
    <mergeCell ref="B1482:D1482"/>
    <mergeCell ref="B1483:D1483"/>
    <mergeCell ref="B1484:D1484"/>
    <mergeCell ref="O1473:O1474"/>
    <mergeCell ref="B1474:D1474"/>
    <mergeCell ref="B1475:D1475"/>
    <mergeCell ref="B1476:D1476"/>
    <mergeCell ref="B1477:D1477"/>
    <mergeCell ref="B1478:D1478"/>
    <mergeCell ref="B1470:D1470"/>
    <mergeCell ref="B1471:D1471"/>
    <mergeCell ref="L1472:N1472"/>
    <mergeCell ref="K1473:K1474"/>
    <mergeCell ref="L1473:L1474"/>
    <mergeCell ref="M1473:M1474"/>
    <mergeCell ref="N1473:N1474"/>
    <mergeCell ref="B1464:D1464"/>
    <mergeCell ref="B1465:D1465"/>
    <mergeCell ref="B1466:D1466"/>
    <mergeCell ref="B1467:D1467"/>
    <mergeCell ref="B1468:D1468"/>
    <mergeCell ref="B1469:D1469"/>
    <mergeCell ref="B1458:D1458"/>
    <mergeCell ref="B1459:D1459"/>
    <mergeCell ref="B1460:D1460"/>
    <mergeCell ref="B1461:D1461"/>
    <mergeCell ref="B1462:D1462"/>
    <mergeCell ref="B1463:D1463"/>
    <mergeCell ref="G1449:I1452"/>
    <mergeCell ref="B1453:I1453"/>
    <mergeCell ref="K1453:O1453"/>
    <mergeCell ref="K1454:O1456"/>
    <mergeCell ref="C1456:I1456"/>
    <mergeCell ref="K1457:K1458"/>
    <mergeCell ref="L1457:L1458"/>
    <mergeCell ref="M1457:M1458"/>
    <mergeCell ref="N1457:N1458"/>
    <mergeCell ref="O1457:O1458"/>
    <mergeCell ref="E1441:G1441"/>
    <mergeCell ref="L1441:N1442"/>
    <mergeCell ref="E1442:H1442"/>
    <mergeCell ref="E1443:H1443"/>
    <mergeCell ref="C1447:I1447"/>
    <mergeCell ref="B1448:I1448"/>
    <mergeCell ref="O1433:O1434"/>
    <mergeCell ref="B1434:E1434"/>
    <mergeCell ref="B1435:E1435"/>
    <mergeCell ref="B1436:E1436"/>
    <mergeCell ref="L1437:N1437"/>
    <mergeCell ref="K1438:O1440"/>
    <mergeCell ref="E1439:H1439"/>
    <mergeCell ref="E1440:G1440"/>
    <mergeCell ref="B1428:E1428"/>
    <mergeCell ref="B1429:E1429"/>
    <mergeCell ref="B1430:E1430"/>
    <mergeCell ref="B1431:E1431"/>
    <mergeCell ref="L1432:N1432"/>
    <mergeCell ref="K1433:K1434"/>
    <mergeCell ref="L1433:L1434"/>
    <mergeCell ref="M1433:M1434"/>
    <mergeCell ref="N1433:N1434"/>
    <mergeCell ref="B1422:E1422"/>
    <mergeCell ref="B1423:E1423"/>
    <mergeCell ref="B1424:E1424"/>
    <mergeCell ref="B1425:E1425"/>
    <mergeCell ref="B1426:E1426"/>
    <mergeCell ref="B1427:E1427"/>
    <mergeCell ref="B1416:E1416"/>
    <mergeCell ref="B1417:E1417"/>
    <mergeCell ref="B1418:E1418"/>
    <mergeCell ref="B1419:E1419"/>
    <mergeCell ref="B1420:E1420"/>
    <mergeCell ref="B1421:E1421"/>
    <mergeCell ref="B1410:E1410"/>
    <mergeCell ref="B1411:E1411"/>
    <mergeCell ref="B1412:E1412"/>
    <mergeCell ref="B1413:E1413"/>
    <mergeCell ref="B1414:E1414"/>
    <mergeCell ref="B1415:E1415"/>
    <mergeCell ref="O1404:O1405"/>
    <mergeCell ref="B1405:E1405"/>
    <mergeCell ref="B1406:E1406"/>
    <mergeCell ref="B1407:E1407"/>
    <mergeCell ref="B1408:E1408"/>
    <mergeCell ref="B1409:E1409"/>
    <mergeCell ref="B1400:D1400"/>
    <mergeCell ref="B1401:D1401"/>
    <mergeCell ref="B1402:D1402"/>
    <mergeCell ref="L1403:N1403"/>
    <mergeCell ref="K1404:K1405"/>
    <mergeCell ref="L1404:L1405"/>
    <mergeCell ref="M1404:M1405"/>
    <mergeCell ref="N1404:N1405"/>
    <mergeCell ref="B1394:D1394"/>
    <mergeCell ref="B1395:D1395"/>
    <mergeCell ref="B1396:D1396"/>
    <mergeCell ref="B1397:D1397"/>
    <mergeCell ref="B1398:D1398"/>
    <mergeCell ref="B1399:D1399"/>
    <mergeCell ref="O1388:O1389"/>
    <mergeCell ref="B1389:D1389"/>
    <mergeCell ref="B1390:D1390"/>
    <mergeCell ref="B1391:D1391"/>
    <mergeCell ref="B1392:D1392"/>
    <mergeCell ref="B1393:D1393"/>
    <mergeCell ref="B1385:D1385"/>
    <mergeCell ref="B1386:D1386"/>
    <mergeCell ref="L1387:N1387"/>
    <mergeCell ref="K1388:K1389"/>
    <mergeCell ref="L1388:L1389"/>
    <mergeCell ref="M1388:M1389"/>
    <mergeCell ref="N1388:N1389"/>
    <mergeCell ref="B1379:D1379"/>
    <mergeCell ref="B1380:D1380"/>
    <mergeCell ref="B1381:D1381"/>
    <mergeCell ref="B1382:D1382"/>
    <mergeCell ref="B1383:D1383"/>
    <mergeCell ref="B1384:D1384"/>
    <mergeCell ref="B1373:D1373"/>
    <mergeCell ref="B1374:D1374"/>
    <mergeCell ref="B1375:D1375"/>
    <mergeCell ref="B1376:D1376"/>
    <mergeCell ref="B1377:D1377"/>
    <mergeCell ref="B1378:D1378"/>
    <mergeCell ref="G1364:I1367"/>
    <mergeCell ref="B1368:I1368"/>
    <mergeCell ref="K1368:O1368"/>
    <mergeCell ref="K1369:O1371"/>
    <mergeCell ref="C1371:I1371"/>
    <mergeCell ref="K1372:K1373"/>
    <mergeCell ref="L1372:L1373"/>
    <mergeCell ref="M1372:M1373"/>
    <mergeCell ref="N1372:N1373"/>
    <mergeCell ref="O1372:O1373"/>
    <mergeCell ref="E1356:G1356"/>
    <mergeCell ref="L1356:N1357"/>
    <mergeCell ref="E1357:H1357"/>
    <mergeCell ref="E1358:H1358"/>
    <mergeCell ref="C1362:I1362"/>
    <mergeCell ref="B1363:I1363"/>
    <mergeCell ref="O1348:O1349"/>
    <mergeCell ref="B1349:E1349"/>
    <mergeCell ref="B1350:E1350"/>
    <mergeCell ref="B1351:E1351"/>
    <mergeCell ref="L1352:N1352"/>
    <mergeCell ref="K1353:O1355"/>
    <mergeCell ref="E1354:H1354"/>
    <mergeCell ref="E1355:G1355"/>
    <mergeCell ref="B1343:E1343"/>
    <mergeCell ref="B1344:E1344"/>
    <mergeCell ref="B1345:E1345"/>
    <mergeCell ref="B1346:E1346"/>
    <mergeCell ref="L1347:N1347"/>
    <mergeCell ref="K1348:K1349"/>
    <mergeCell ref="L1348:L1349"/>
    <mergeCell ref="M1348:M1349"/>
    <mergeCell ref="N1348:N1349"/>
    <mergeCell ref="B1337:E1337"/>
    <mergeCell ref="B1338:E1338"/>
    <mergeCell ref="B1339:E1339"/>
    <mergeCell ref="B1340:E1340"/>
    <mergeCell ref="B1341:E1341"/>
    <mergeCell ref="B1342:E1342"/>
    <mergeCell ref="B1331:E1331"/>
    <mergeCell ref="B1332:E1332"/>
    <mergeCell ref="B1333:E1333"/>
    <mergeCell ref="B1334:E1334"/>
    <mergeCell ref="B1335:E1335"/>
    <mergeCell ref="B1336:E1336"/>
    <mergeCell ref="B1325:E1325"/>
    <mergeCell ref="B1326:E1326"/>
    <mergeCell ref="B1327:E1327"/>
    <mergeCell ref="B1328:E1328"/>
    <mergeCell ref="B1329:E1329"/>
    <mergeCell ref="B1330:E1330"/>
    <mergeCell ref="O1319:O1320"/>
    <mergeCell ref="B1320:E1320"/>
    <mergeCell ref="B1321:E1321"/>
    <mergeCell ref="B1322:E1322"/>
    <mergeCell ref="B1323:E1323"/>
    <mergeCell ref="B1324:E1324"/>
    <mergeCell ref="B1315:D1315"/>
    <mergeCell ref="B1316:D1316"/>
    <mergeCell ref="B1317:D1317"/>
    <mergeCell ref="L1318:N1318"/>
    <mergeCell ref="K1319:K1320"/>
    <mergeCell ref="L1319:L1320"/>
    <mergeCell ref="M1319:M1320"/>
    <mergeCell ref="N1319:N1320"/>
    <mergeCell ref="B1309:D1309"/>
    <mergeCell ref="B1310:D1310"/>
    <mergeCell ref="B1311:D1311"/>
    <mergeCell ref="B1312:D1312"/>
    <mergeCell ref="B1313:D1313"/>
    <mergeCell ref="B1314:D1314"/>
    <mergeCell ref="O1303:O1304"/>
    <mergeCell ref="B1304:D1304"/>
    <mergeCell ref="B1305:D1305"/>
    <mergeCell ref="B1306:D1306"/>
    <mergeCell ref="B1307:D1307"/>
    <mergeCell ref="B1308:D1308"/>
    <mergeCell ref="B1300:D1300"/>
    <mergeCell ref="B1301:D1301"/>
    <mergeCell ref="L1302:N1302"/>
    <mergeCell ref="K1303:K1304"/>
    <mergeCell ref="L1303:L1304"/>
    <mergeCell ref="M1303:M1304"/>
    <mergeCell ref="N1303:N1304"/>
    <mergeCell ref="B1294:D1294"/>
    <mergeCell ref="B1295:D1295"/>
    <mergeCell ref="B1296:D1296"/>
    <mergeCell ref="B1297:D1297"/>
    <mergeCell ref="B1298:D1298"/>
    <mergeCell ref="B1299:D1299"/>
    <mergeCell ref="B1288:D1288"/>
    <mergeCell ref="B1289:D1289"/>
    <mergeCell ref="B1290:D1290"/>
    <mergeCell ref="B1291:D1291"/>
    <mergeCell ref="B1292:D1292"/>
    <mergeCell ref="B1293:D1293"/>
    <mergeCell ref="G1279:I1282"/>
    <mergeCell ref="B1283:I1283"/>
    <mergeCell ref="K1283:O1283"/>
    <mergeCell ref="K1284:O1286"/>
    <mergeCell ref="C1286:I1286"/>
    <mergeCell ref="K1287:K1288"/>
    <mergeCell ref="L1287:L1288"/>
    <mergeCell ref="M1287:M1288"/>
    <mergeCell ref="N1287:N1288"/>
    <mergeCell ref="O1287:O1288"/>
    <mergeCell ref="E1271:G1271"/>
    <mergeCell ref="L1271:N1272"/>
    <mergeCell ref="E1272:H1272"/>
    <mergeCell ref="E1273:H1273"/>
    <mergeCell ref="C1277:I1277"/>
    <mergeCell ref="B1278:I1278"/>
    <mergeCell ref="O1263:O1264"/>
    <mergeCell ref="B1264:E1264"/>
    <mergeCell ref="B1265:E1265"/>
    <mergeCell ref="B1266:E1266"/>
    <mergeCell ref="L1267:N1267"/>
    <mergeCell ref="K1268:O1270"/>
    <mergeCell ref="E1269:H1269"/>
    <mergeCell ref="E1270:G1270"/>
    <mergeCell ref="B1258:E1258"/>
    <mergeCell ref="B1259:E1259"/>
    <mergeCell ref="B1260:E1260"/>
    <mergeCell ref="B1261:E1261"/>
    <mergeCell ref="L1262:N1262"/>
    <mergeCell ref="K1263:K1264"/>
    <mergeCell ref="L1263:L1264"/>
    <mergeCell ref="M1263:M1264"/>
    <mergeCell ref="N1263:N1264"/>
    <mergeCell ref="B1252:E1252"/>
    <mergeCell ref="B1253:E1253"/>
    <mergeCell ref="B1254:E1254"/>
    <mergeCell ref="B1255:E1255"/>
    <mergeCell ref="B1256:E1256"/>
    <mergeCell ref="B1257:E1257"/>
    <mergeCell ref="B1246:E1246"/>
    <mergeCell ref="B1247:E1247"/>
    <mergeCell ref="B1248:E1248"/>
    <mergeCell ref="B1249:E1249"/>
    <mergeCell ref="B1250:E1250"/>
    <mergeCell ref="B1251:E1251"/>
    <mergeCell ref="B1240:E1240"/>
    <mergeCell ref="B1241:E1241"/>
    <mergeCell ref="B1242:E1242"/>
    <mergeCell ref="B1243:E1243"/>
    <mergeCell ref="B1244:E1244"/>
    <mergeCell ref="B1245:E1245"/>
    <mergeCell ref="O1234:O1235"/>
    <mergeCell ref="B1235:E1235"/>
    <mergeCell ref="B1236:E1236"/>
    <mergeCell ref="B1237:E1237"/>
    <mergeCell ref="B1238:E1238"/>
    <mergeCell ref="B1239:E1239"/>
    <mergeCell ref="B1230:D1230"/>
    <mergeCell ref="B1231:D1231"/>
    <mergeCell ref="B1232:D1232"/>
    <mergeCell ref="L1233:N1233"/>
    <mergeCell ref="K1234:K1235"/>
    <mergeCell ref="L1234:L1235"/>
    <mergeCell ref="M1234:M1235"/>
    <mergeCell ref="N1234:N1235"/>
    <mergeCell ref="B1224:D1224"/>
    <mergeCell ref="B1225:D1225"/>
    <mergeCell ref="B1226:D1226"/>
    <mergeCell ref="B1227:D1227"/>
    <mergeCell ref="B1228:D1228"/>
    <mergeCell ref="B1229:D1229"/>
    <mergeCell ref="O1218:O1219"/>
    <mergeCell ref="B1219:D1219"/>
    <mergeCell ref="B1220:D1220"/>
    <mergeCell ref="B1221:D1221"/>
    <mergeCell ref="B1222:D1222"/>
    <mergeCell ref="B1223:D1223"/>
    <mergeCell ref="B1215:D1215"/>
    <mergeCell ref="B1216:D1216"/>
    <mergeCell ref="L1217:N1217"/>
    <mergeCell ref="K1218:K1219"/>
    <mergeCell ref="L1218:L1219"/>
    <mergeCell ref="M1218:M1219"/>
    <mergeCell ref="N1218:N1219"/>
    <mergeCell ref="B1209:D1209"/>
    <mergeCell ref="B1210:D1210"/>
    <mergeCell ref="B1211:D1211"/>
    <mergeCell ref="B1212:D1212"/>
    <mergeCell ref="B1213:D1213"/>
    <mergeCell ref="B1214:D1214"/>
    <mergeCell ref="B1203:D1203"/>
    <mergeCell ref="B1204:D1204"/>
    <mergeCell ref="B1205:D1205"/>
    <mergeCell ref="B1206:D1206"/>
    <mergeCell ref="B1207:D1207"/>
    <mergeCell ref="B1208:D1208"/>
    <mergeCell ref="G1194:I1197"/>
    <mergeCell ref="B1198:I1198"/>
    <mergeCell ref="K1198:O1198"/>
    <mergeCell ref="K1199:O1201"/>
    <mergeCell ref="C1201:I1201"/>
    <mergeCell ref="K1202:K1203"/>
    <mergeCell ref="L1202:L1203"/>
    <mergeCell ref="M1202:M1203"/>
    <mergeCell ref="N1202:N1203"/>
    <mergeCell ref="O1202:O1203"/>
    <mergeCell ref="E1186:G1186"/>
    <mergeCell ref="L1186:N1187"/>
    <mergeCell ref="E1187:H1187"/>
    <mergeCell ref="E1188:H1188"/>
    <mergeCell ref="C1192:I1192"/>
    <mergeCell ref="B1193:I1193"/>
    <mergeCell ref="O1178:O1179"/>
    <mergeCell ref="B1179:E1179"/>
    <mergeCell ref="B1180:E1180"/>
    <mergeCell ref="B1181:E1181"/>
    <mergeCell ref="L1182:N1182"/>
    <mergeCell ref="K1183:O1185"/>
    <mergeCell ref="E1184:H1184"/>
    <mergeCell ref="E1185:G1185"/>
    <mergeCell ref="B1173:E1173"/>
    <mergeCell ref="B1174:E1174"/>
    <mergeCell ref="B1175:E1175"/>
    <mergeCell ref="B1176:E1176"/>
    <mergeCell ref="L1177:N1177"/>
    <mergeCell ref="K1178:K1179"/>
    <mergeCell ref="L1178:L1179"/>
    <mergeCell ref="M1178:M1179"/>
    <mergeCell ref="N1178:N1179"/>
    <mergeCell ref="B1167:E1167"/>
    <mergeCell ref="B1168:E1168"/>
    <mergeCell ref="B1169:E1169"/>
    <mergeCell ref="B1170:E1170"/>
    <mergeCell ref="B1171:E1171"/>
    <mergeCell ref="B1172:E1172"/>
    <mergeCell ref="B1161:E1161"/>
    <mergeCell ref="B1162:E1162"/>
    <mergeCell ref="B1163:E1163"/>
    <mergeCell ref="B1164:E1164"/>
    <mergeCell ref="B1165:E1165"/>
    <mergeCell ref="B1166:E1166"/>
    <mergeCell ref="B1155:E1155"/>
    <mergeCell ref="B1156:E1156"/>
    <mergeCell ref="B1157:E1157"/>
    <mergeCell ref="B1158:E1158"/>
    <mergeCell ref="B1159:E1159"/>
    <mergeCell ref="B1160:E1160"/>
    <mergeCell ref="O1149:O1150"/>
    <mergeCell ref="B1150:E1150"/>
    <mergeCell ref="B1151:E1151"/>
    <mergeCell ref="B1152:E1152"/>
    <mergeCell ref="B1153:E1153"/>
    <mergeCell ref="B1154:E1154"/>
    <mergeCell ref="B1145:D1145"/>
    <mergeCell ref="B1146:D1146"/>
    <mergeCell ref="B1147:D1147"/>
    <mergeCell ref="L1148:N1148"/>
    <mergeCell ref="K1149:K1150"/>
    <mergeCell ref="L1149:L1150"/>
    <mergeCell ref="M1149:M1150"/>
    <mergeCell ref="N1149:N1150"/>
    <mergeCell ref="B1139:D1139"/>
    <mergeCell ref="B1140:D1140"/>
    <mergeCell ref="B1141:D1141"/>
    <mergeCell ref="B1142:D1142"/>
    <mergeCell ref="B1143:D1143"/>
    <mergeCell ref="B1144:D1144"/>
    <mergeCell ref="O1133:O1134"/>
    <mergeCell ref="B1134:D1134"/>
    <mergeCell ref="B1135:D1135"/>
    <mergeCell ref="B1136:D1136"/>
    <mergeCell ref="B1137:D1137"/>
    <mergeCell ref="B1138:D1138"/>
    <mergeCell ref="B1130:D1130"/>
    <mergeCell ref="B1131:D1131"/>
    <mergeCell ref="L1132:N1132"/>
    <mergeCell ref="K1133:K1134"/>
    <mergeCell ref="L1133:L1134"/>
    <mergeCell ref="M1133:M1134"/>
    <mergeCell ref="N1133:N1134"/>
    <mergeCell ref="B1124:D1124"/>
    <mergeCell ref="B1125:D1125"/>
    <mergeCell ref="B1126:D1126"/>
    <mergeCell ref="B1127:D1127"/>
    <mergeCell ref="B1128:D1128"/>
    <mergeCell ref="B1129:D1129"/>
    <mergeCell ref="B1118:D1118"/>
    <mergeCell ref="B1119:D1119"/>
    <mergeCell ref="B1120:D1120"/>
    <mergeCell ref="B1121:D1121"/>
    <mergeCell ref="B1122:D1122"/>
    <mergeCell ref="B1123:D1123"/>
    <mergeCell ref="G1109:I1112"/>
    <mergeCell ref="B1113:I1113"/>
    <mergeCell ref="K1113:O1113"/>
    <mergeCell ref="K1114:O1116"/>
    <mergeCell ref="C1116:I1116"/>
    <mergeCell ref="K1117:K1118"/>
    <mergeCell ref="L1117:L1118"/>
    <mergeCell ref="M1117:M1118"/>
    <mergeCell ref="N1117:N1118"/>
    <mergeCell ref="O1117:O1118"/>
    <mergeCell ref="E1101:G1101"/>
    <mergeCell ref="L1101:N1102"/>
    <mergeCell ref="E1102:H1102"/>
    <mergeCell ref="E1103:H1103"/>
    <mergeCell ref="C1107:I1107"/>
    <mergeCell ref="B1108:I1108"/>
    <mergeCell ref="O1093:O1094"/>
    <mergeCell ref="B1094:E1094"/>
    <mergeCell ref="B1095:E1095"/>
    <mergeCell ref="B1096:E1096"/>
    <mergeCell ref="L1097:N1097"/>
    <mergeCell ref="K1098:O1100"/>
    <mergeCell ref="E1099:H1099"/>
    <mergeCell ref="E1100:G1100"/>
    <mergeCell ref="B1088:E1088"/>
    <mergeCell ref="B1089:E1089"/>
    <mergeCell ref="B1090:E1090"/>
    <mergeCell ref="B1091:E1091"/>
    <mergeCell ref="L1092:N1092"/>
    <mergeCell ref="K1093:K1094"/>
    <mergeCell ref="L1093:L1094"/>
    <mergeCell ref="M1093:M1094"/>
    <mergeCell ref="N1093:N1094"/>
    <mergeCell ref="B1082:E1082"/>
    <mergeCell ref="B1083:E1083"/>
    <mergeCell ref="B1084:E1084"/>
    <mergeCell ref="B1085:E1085"/>
    <mergeCell ref="B1086:E1086"/>
    <mergeCell ref="B1087:E1087"/>
    <mergeCell ref="B1076:E1076"/>
    <mergeCell ref="B1077:E1077"/>
    <mergeCell ref="B1078:E1078"/>
    <mergeCell ref="B1079:E1079"/>
    <mergeCell ref="B1080:E1080"/>
    <mergeCell ref="B1081:E1081"/>
    <mergeCell ref="B1070:E1070"/>
    <mergeCell ref="B1071:E1071"/>
    <mergeCell ref="B1072:E1072"/>
    <mergeCell ref="B1073:E1073"/>
    <mergeCell ref="B1074:E1074"/>
    <mergeCell ref="B1075:E1075"/>
    <mergeCell ref="O1064:O1065"/>
    <mergeCell ref="B1065:E1065"/>
    <mergeCell ref="B1066:E1066"/>
    <mergeCell ref="B1067:E1067"/>
    <mergeCell ref="B1068:E1068"/>
    <mergeCell ref="B1069:E1069"/>
    <mergeCell ref="B1060:D1060"/>
    <mergeCell ref="B1061:D1061"/>
    <mergeCell ref="B1062:D1062"/>
    <mergeCell ref="L1063:N1063"/>
    <mergeCell ref="K1064:K1065"/>
    <mergeCell ref="L1064:L1065"/>
    <mergeCell ref="M1064:M1065"/>
    <mergeCell ref="N1064:N1065"/>
    <mergeCell ref="B1054:D1054"/>
    <mergeCell ref="B1055:D1055"/>
    <mergeCell ref="B1056:D1056"/>
    <mergeCell ref="B1057:D1057"/>
    <mergeCell ref="B1058:D1058"/>
    <mergeCell ref="B1059:D1059"/>
    <mergeCell ref="O1048:O1049"/>
    <mergeCell ref="B1049:D1049"/>
    <mergeCell ref="B1050:D1050"/>
    <mergeCell ref="B1051:D1051"/>
    <mergeCell ref="B1052:D1052"/>
    <mergeCell ref="B1053:D1053"/>
    <mergeCell ref="B1045:D1045"/>
    <mergeCell ref="B1046:D1046"/>
    <mergeCell ref="L1047:N1047"/>
    <mergeCell ref="K1048:K1049"/>
    <mergeCell ref="L1048:L1049"/>
    <mergeCell ref="M1048:M1049"/>
    <mergeCell ref="N1048:N1049"/>
    <mergeCell ref="B1039:D1039"/>
    <mergeCell ref="B1040:D1040"/>
    <mergeCell ref="B1041:D1041"/>
    <mergeCell ref="B1042:D1042"/>
    <mergeCell ref="B1043:D1043"/>
    <mergeCell ref="B1044:D1044"/>
    <mergeCell ref="B1033:D1033"/>
    <mergeCell ref="B1034:D1034"/>
    <mergeCell ref="B1035:D1035"/>
    <mergeCell ref="B1036:D1036"/>
    <mergeCell ref="B1037:D1037"/>
    <mergeCell ref="B1038:D1038"/>
    <mergeCell ref="G1024:I1027"/>
    <mergeCell ref="B1028:I1028"/>
    <mergeCell ref="K1028:O1028"/>
    <mergeCell ref="K1029:O1031"/>
    <mergeCell ref="C1031:I1031"/>
    <mergeCell ref="K1032:K1033"/>
    <mergeCell ref="L1032:L1033"/>
    <mergeCell ref="M1032:M1033"/>
    <mergeCell ref="N1032:N1033"/>
    <mergeCell ref="O1032:O1033"/>
    <mergeCell ref="E1016:G1016"/>
    <mergeCell ref="L1016:N1017"/>
    <mergeCell ref="E1017:H1017"/>
    <mergeCell ref="E1018:H1018"/>
    <mergeCell ref="C1022:I1022"/>
    <mergeCell ref="B1023:I1023"/>
    <mergeCell ref="O1008:O1009"/>
    <mergeCell ref="B1009:E1009"/>
    <mergeCell ref="B1010:E1010"/>
    <mergeCell ref="B1011:E1011"/>
    <mergeCell ref="L1012:N1012"/>
    <mergeCell ref="K1013:O1015"/>
    <mergeCell ref="E1014:H1014"/>
    <mergeCell ref="E1015:G1015"/>
    <mergeCell ref="B1003:E1003"/>
    <mergeCell ref="B1004:E1004"/>
    <mergeCell ref="B1005:E1005"/>
    <mergeCell ref="B1006:E1006"/>
    <mergeCell ref="L1007:N1007"/>
    <mergeCell ref="K1008:K1009"/>
    <mergeCell ref="L1008:L1009"/>
    <mergeCell ref="M1008:M1009"/>
    <mergeCell ref="N1008:N1009"/>
    <mergeCell ref="B997:E997"/>
    <mergeCell ref="B998:E998"/>
    <mergeCell ref="B999:E999"/>
    <mergeCell ref="B1000:E1000"/>
    <mergeCell ref="B1001:E1001"/>
    <mergeCell ref="B1002:E1002"/>
    <mergeCell ref="B991:E991"/>
    <mergeCell ref="B992:E992"/>
    <mergeCell ref="B993:E993"/>
    <mergeCell ref="B994:E994"/>
    <mergeCell ref="B995:E995"/>
    <mergeCell ref="B996:E996"/>
    <mergeCell ref="B985:E985"/>
    <mergeCell ref="B986:E986"/>
    <mergeCell ref="B987:E987"/>
    <mergeCell ref="B988:E988"/>
    <mergeCell ref="B989:E989"/>
    <mergeCell ref="B990:E990"/>
    <mergeCell ref="O979:O980"/>
    <mergeCell ref="B980:E980"/>
    <mergeCell ref="B981:E981"/>
    <mergeCell ref="B982:E982"/>
    <mergeCell ref="B983:E983"/>
    <mergeCell ref="B984:E984"/>
    <mergeCell ref="B975:D975"/>
    <mergeCell ref="B976:D976"/>
    <mergeCell ref="B977:D977"/>
    <mergeCell ref="L978:N978"/>
    <mergeCell ref="K979:K980"/>
    <mergeCell ref="L979:L980"/>
    <mergeCell ref="M979:M980"/>
    <mergeCell ref="N979:N980"/>
    <mergeCell ref="B969:D969"/>
    <mergeCell ref="B970:D970"/>
    <mergeCell ref="B971:D971"/>
    <mergeCell ref="B972:D972"/>
    <mergeCell ref="B973:D973"/>
    <mergeCell ref="B974:D974"/>
    <mergeCell ref="O963:O964"/>
    <mergeCell ref="B964:D964"/>
    <mergeCell ref="B965:D965"/>
    <mergeCell ref="B966:D966"/>
    <mergeCell ref="B967:D967"/>
    <mergeCell ref="B968:D968"/>
    <mergeCell ref="B960:D960"/>
    <mergeCell ref="B961:D961"/>
    <mergeCell ref="L962:N962"/>
    <mergeCell ref="K963:K964"/>
    <mergeCell ref="L963:L964"/>
    <mergeCell ref="M963:M964"/>
    <mergeCell ref="N963:N964"/>
    <mergeCell ref="B954:D954"/>
    <mergeCell ref="B955:D955"/>
    <mergeCell ref="B956:D956"/>
    <mergeCell ref="B957:D957"/>
    <mergeCell ref="B958:D958"/>
    <mergeCell ref="B959:D959"/>
    <mergeCell ref="B948:D948"/>
    <mergeCell ref="B949:D949"/>
    <mergeCell ref="B950:D950"/>
    <mergeCell ref="B951:D951"/>
    <mergeCell ref="B952:D952"/>
    <mergeCell ref="B953:D953"/>
    <mergeCell ref="G939:I942"/>
    <mergeCell ref="B943:I943"/>
    <mergeCell ref="K943:O943"/>
    <mergeCell ref="K944:O946"/>
    <mergeCell ref="C946:I946"/>
    <mergeCell ref="K947:K948"/>
    <mergeCell ref="L947:L948"/>
    <mergeCell ref="M947:M948"/>
    <mergeCell ref="N947:N948"/>
    <mergeCell ref="O947:O948"/>
    <mergeCell ref="E931:G931"/>
    <mergeCell ref="L931:N932"/>
    <mergeCell ref="E932:H932"/>
    <mergeCell ref="E933:H933"/>
    <mergeCell ref="C937:I937"/>
    <mergeCell ref="B938:I938"/>
    <mergeCell ref="O923:O924"/>
    <mergeCell ref="B924:E924"/>
    <mergeCell ref="B925:E925"/>
    <mergeCell ref="B926:E926"/>
    <mergeCell ref="L927:N927"/>
    <mergeCell ref="K928:O930"/>
    <mergeCell ref="E929:H929"/>
    <mergeCell ref="E930:G930"/>
    <mergeCell ref="B918:E918"/>
    <mergeCell ref="B919:E919"/>
    <mergeCell ref="B920:E920"/>
    <mergeCell ref="B921:E921"/>
    <mergeCell ref="L922:N922"/>
    <mergeCell ref="K923:K924"/>
    <mergeCell ref="L923:L924"/>
    <mergeCell ref="M923:M924"/>
    <mergeCell ref="N923:N924"/>
    <mergeCell ref="B912:E912"/>
    <mergeCell ref="B913:E913"/>
    <mergeCell ref="B914:E914"/>
    <mergeCell ref="B915:E915"/>
    <mergeCell ref="B916:E916"/>
    <mergeCell ref="B917:E917"/>
    <mergeCell ref="B906:E906"/>
    <mergeCell ref="B907:E907"/>
    <mergeCell ref="B908:E908"/>
    <mergeCell ref="B909:E909"/>
    <mergeCell ref="B910:E910"/>
    <mergeCell ref="B911:E911"/>
    <mergeCell ref="B900:E900"/>
    <mergeCell ref="B901:E901"/>
    <mergeCell ref="B902:E902"/>
    <mergeCell ref="B903:E903"/>
    <mergeCell ref="B904:E904"/>
    <mergeCell ref="B905:E905"/>
    <mergeCell ref="O894:O895"/>
    <mergeCell ref="B895:E895"/>
    <mergeCell ref="B896:E896"/>
    <mergeCell ref="B897:E897"/>
    <mergeCell ref="B898:E898"/>
    <mergeCell ref="B899:E899"/>
    <mergeCell ref="B890:D890"/>
    <mergeCell ref="B891:D891"/>
    <mergeCell ref="B892:D892"/>
    <mergeCell ref="L893:N893"/>
    <mergeCell ref="K894:K895"/>
    <mergeCell ref="L894:L895"/>
    <mergeCell ref="M894:M895"/>
    <mergeCell ref="N894:N895"/>
    <mergeCell ref="B884:D884"/>
    <mergeCell ref="B885:D885"/>
    <mergeCell ref="B886:D886"/>
    <mergeCell ref="B887:D887"/>
    <mergeCell ref="B888:D888"/>
    <mergeCell ref="B889:D889"/>
    <mergeCell ref="O878:O879"/>
    <mergeCell ref="B879:D879"/>
    <mergeCell ref="B880:D880"/>
    <mergeCell ref="B881:D881"/>
    <mergeCell ref="B882:D882"/>
    <mergeCell ref="B883:D883"/>
    <mergeCell ref="B875:D875"/>
    <mergeCell ref="B876:D876"/>
    <mergeCell ref="L877:N877"/>
    <mergeCell ref="K878:K879"/>
    <mergeCell ref="L878:L879"/>
    <mergeCell ref="M878:M879"/>
    <mergeCell ref="N878:N879"/>
    <mergeCell ref="B869:D869"/>
    <mergeCell ref="B870:D870"/>
    <mergeCell ref="B871:D871"/>
    <mergeCell ref="B872:D872"/>
    <mergeCell ref="B873:D873"/>
    <mergeCell ref="B874:D874"/>
    <mergeCell ref="B863:D863"/>
    <mergeCell ref="B864:D864"/>
    <mergeCell ref="B865:D865"/>
    <mergeCell ref="B866:D866"/>
    <mergeCell ref="B867:D867"/>
    <mergeCell ref="B868:D868"/>
    <mergeCell ref="G854:I857"/>
    <mergeCell ref="B858:I858"/>
    <mergeCell ref="K858:O858"/>
    <mergeCell ref="K859:O861"/>
    <mergeCell ref="C861:I861"/>
    <mergeCell ref="K862:K863"/>
    <mergeCell ref="L862:L863"/>
    <mergeCell ref="M862:M863"/>
    <mergeCell ref="N862:N863"/>
    <mergeCell ref="O862:O863"/>
    <mergeCell ref="E846:G846"/>
    <mergeCell ref="L846:N847"/>
    <mergeCell ref="E847:H847"/>
    <mergeCell ref="E848:H848"/>
    <mergeCell ref="C852:I852"/>
    <mergeCell ref="B853:I853"/>
    <mergeCell ref="O838:O839"/>
    <mergeCell ref="B839:E839"/>
    <mergeCell ref="B840:E840"/>
    <mergeCell ref="B841:E841"/>
    <mergeCell ref="L842:N842"/>
    <mergeCell ref="K843:O845"/>
    <mergeCell ref="E844:H844"/>
    <mergeCell ref="E845:G845"/>
    <mergeCell ref="B833:E833"/>
    <mergeCell ref="B834:E834"/>
    <mergeCell ref="B835:E835"/>
    <mergeCell ref="B836:E836"/>
    <mergeCell ref="L837:N837"/>
    <mergeCell ref="K838:K839"/>
    <mergeCell ref="L838:L839"/>
    <mergeCell ref="M838:M839"/>
    <mergeCell ref="N838:N839"/>
    <mergeCell ref="B827:E827"/>
    <mergeCell ref="B828:E828"/>
    <mergeCell ref="B829:E829"/>
    <mergeCell ref="B830:E830"/>
    <mergeCell ref="B831:E831"/>
    <mergeCell ref="B832:E832"/>
    <mergeCell ref="B821:E821"/>
    <mergeCell ref="B822:E822"/>
    <mergeCell ref="B823:E823"/>
    <mergeCell ref="B824:E824"/>
    <mergeCell ref="B825:E825"/>
    <mergeCell ref="B826:E826"/>
    <mergeCell ref="B815:E815"/>
    <mergeCell ref="B816:E816"/>
    <mergeCell ref="B817:E817"/>
    <mergeCell ref="B818:E818"/>
    <mergeCell ref="B819:E819"/>
    <mergeCell ref="B820:E820"/>
    <mergeCell ref="O809:O810"/>
    <mergeCell ref="B810:E810"/>
    <mergeCell ref="B811:E811"/>
    <mergeCell ref="B812:E812"/>
    <mergeCell ref="B813:E813"/>
    <mergeCell ref="B814:E814"/>
    <mergeCell ref="B805:D805"/>
    <mergeCell ref="B806:D806"/>
    <mergeCell ref="B807:D807"/>
    <mergeCell ref="L808:N808"/>
    <mergeCell ref="K809:K810"/>
    <mergeCell ref="L809:L810"/>
    <mergeCell ref="M809:M810"/>
    <mergeCell ref="N809:N810"/>
    <mergeCell ref="B799:D799"/>
    <mergeCell ref="B800:D800"/>
    <mergeCell ref="B801:D801"/>
    <mergeCell ref="B802:D802"/>
    <mergeCell ref="B803:D803"/>
    <mergeCell ref="B804:D804"/>
    <mergeCell ref="O793:O794"/>
    <mergeCell ref="B794:D794"/>
    <mergeCell ref="B795:D795"/>
    <mergeCell ref="B796:D796"/>
    <mergeCell ref="B797:D797"/>
    <mergeCell ref="B798:D798"/>
    <mergeCell ref="B790:D790"/>
    <mergeCell ref="B791:D791"/>
    <mergeCell ref="L792:N792"/>
    <mergeCell ref="K793:K794"/>
    <mergeCell ref="L793:L794"/>
    <mergeCell ref="M793:M794"/>
    <mergeCell ref="N793:N794"/>
    <mergeCell ref="B784:D784"/>
    <mergeCell ref="B785:D785"/>
    <mergeCell ref="B786:D786"/>
    <mergeCell ref="B787:D787"/>
    <mergeCell ref="B788:D788"/>
    <mergeCell ref="B789:D789"/>
    <mergeCell ref="B778:D778"/>
    <mergeCell ref="B779:D779"/>
    <mergeCell ref="B780:D780"/>
    <mergeCell ref="B781:D781"/>
    <mergeCell ref="B782:D782"/>
    <mergeCell ref="B783:D783"/>
    <mergeCell ref="G769:I772"/>
    <mergeCell ref="B773:I773"/>
    <mergeCell ref="K773:O773"/>
    <mergeCell ref="K774:O776"/>
    <mergeCell ref="C776:I776"/>
    <mergeCell ref="K777:K778"/>
    <mergeCell ref="L777:L778"/>
    <mergeCell ref="M777:M778"/>
    <mergeCell ref="N777:N778"/>
    <mergeCell ref="O777:O778"/>
    <mergeCell ref="E761:G761"/>
    <mergeCell ref="L761:N762"/>
    <mergeCell ref="E762:H762"/>
    <mergeCell ref="E763:H763"/>
    <mergeCell ref="C767:I767"/>
    <mergeCell ref="B768:I768"/>
    <mergeCell ref="O753:O754"/>
    <mergeCell ref="B754:E754"/>
    <mergeCell ref="B755:E755"/>
    <mergeCell ref="B756:E756"/>
    <mergeCell ref="L757:N757"/>
    <mergeCell ref="K758:O760"/>
    <mergeCell ref="E759:H759"/>
    <mergeCell ref="E760:G760"/>
    <mergeCell ref="B748:E748"/>
    <mergeCell ref="B749:E749"/>
    <mergeCell ref="B750:E750"/>
    <mergeCell ref="B751:E751"/>
    <mergeCell ref="L752:N752"/>
    <mergeCell ref="K753:K754"/>
    <mergeCell ref="L753:L754"/>
    <mergeCell ref="M753:M754"/>
    <mergeCell ref="N753:N754"/>
    <mergeCell ref="B742:E742"/>
    <mergeCell ref="B743:E743"/>
    <mergeCell ref="B744:E744"/>
    <mergeCell ref="B745:E745"/>
    <mergeCell ref="B746:E746"/>
    <mergeCell ref="B747:E747"/>
    <mergeCell ref="B736:E736"/>
    <mergeCell ref="B737:E737"/>
    <mergeCell ref="B738:E738"/>
    <mergeCell ref="B739:E739"/>
    <mergeCell ref="B740:E740"/>
    <mergeCell ref="B741:E741"/>
    <mergeCell ref="B730:E730"/>
    <mergeCell ref="B731:E731"/>
    <mergeCell ref="B732:E732"/>
    <mergeCell ref="B733:E733"/>
    <mergeCell ref="B734:E734"/>
    <mergeCell ref="B735:E735"/>
    <mergeCell ref="O724:O725"/>
    <mergeCell ref="B725:E725"/>
    <mergeCell ref="B726:E726"/>
    <mergeCell ref="B727:E727"/>
    <mergeCell ref="B728:E728"/>
    <mergeCell ref="B729:E729"/>
    <mergeCell ref="B720:D720"/>
    <mergeCell ref="B721:D721"/>
    <mergeCell ref="B722:D722"/>
    <mergeCell ref="L723:N723"/>
    <mergeCell ref="K724:K725"/>
    <mergeCell ref="L724:L725"/>
    <mergeCell ref="M724:M725"/>
    <mergeCell ref="N724:N725"/>
    <mergeCell ref="B714:D714"/>
    <mergeCell ref="B715:D715"/>
    <mergeCell ref="B716:D716"/>
    <mergeCell ref="B717:D717"/>
    <mergeCell ref="B718:D718"/>
    <mergeCell ref="B719:D719"/>
    <mergeCell ref="O708:O709"/>
    <mergeCell ref="B709:D709"/>
    <mergeCell ref="B710:D710"/>
    <mergeCell ref="B711:D711"/>
    <mergeCell ref="B712:D712"/>
    <mergeCell ref="B713:D713"/>
    <mergeCell ref="B705:D705"/>
    <mergeCell ref="B706:D706"/>
    <mergeCell ref="L707:N707"/>
    <mergeCell ref="K708:K709"/>
    <mergeCell ref="L708:L709"/>
    <mergeCell ref="M708:M709"/>
    <mergeCell ref="N708:N709"/>
    <mergeCell ref="B699:D699"/>
    <mergeCell ref="B700:D700"/>
    <mergeCell ref="B701:D701"/>
    <mergeCell ref="B702:D702"/>
    <mergeCell ref="B703:D703"/>
    <mergeCell ref="B704:D704"/>
    <mergeCell ref="B693:D693"/>
    <mergeCell ref="B694:D694"/>
    <mergeCell ref="B695:D695"/>
    <mergeCell ref="B696:D696"/>
    <mergeCell ref="B697:D697"/>
    <mergeCell ref="B698:D698"/>
    <mergeCell ref="G684:I687"/>
    <mergeCell ref="B688:I688"/>
    <mergeCell ref="K688:O688"/>
    <mergeCell ref="K689:O691"/>
    <mergeCell ref="C691:I691"/>
    <mergeCell ref="K692:K693"/>
    <mergeCell ref="L692:L693"/>
    <mergeCell ref="M692:M693"/>
    <mergeCell ref="N692:N693"/>
    <mergeCell ref="O692:O693"/>
    <mergeCell ref="E676:G676"/>
    <mergeCell ref="L676:N677"/>
    <mergeCell ref="E677:H677"/>
    <mergeCell ref="E678:H678"/>
    <mergeCell ref="C682:I682"/>
    <mergeCell ref="B683:I683"/>
    <mergeCell ref="O668:O669"/>
    <mergeCell ref="B669:E669"/>
    <mergeCell ref="B670:E670"/>
    <mergeCell ref="B671:E671"/>
    <mergeCell ref="L672:N672"/>
    <mergeCell ref="K673:O675"/>
    <mergeCell ref="E674:H674"/>
    <mergeCell ref="E675:G675"/>
    <mergeCell ref="B663:E663"/>
    <mergeCell ref="B664:E664"/>
    <mergeCell ref="B665:E665"/>
    <mergeCell ref="B666:E666"/>
    <mergeCell ref="L667:N667"/>
    <mergeCell ref="K668:K669"/>
    <mergeCell ref="L668:L669"/>
    <mergeCell ref="M668:M669"/>
    <mergeCell ref="N668:N669"/>
    <mergeCell ref="B657:E657"/>
    <mergeCell ref="B658:E658"/>
    <mergeCell ref="B659:E659"/>
    <mergeCell ref="B660:E660"/>
    <mergeCell ref="B661:E661"/>
    <mergeCell ref="B662:E662"/>
    <mergeCell ref="B651:E651"/>
    <mergeCell ref="B652:E652"/>
    <mergeCell ref="B653:E653"/>
    <mergeCell ref="B654:E654"/>
    <mergeCell ref="B655:E655"/>
    <mergeCell ref="B656:E656"/>
    <mergeCell ref="B645:E645"/>
    <mergeCell ref="B646:E646"/>
    <mergeCell ref="B647:E647"/>
    <mergeCell ref="B648:E648"/>
    <mergeCell ref="B649:E649"/>
    <mergeCell ref="B650:E650"/>
    <mergeCell ref="O639:O640"/>
    <mergeCell ref="B640:E640"/>
    <mergeCell ref="B641:E641"/>
    <mergeCell ref="B642:E642"/>
    <mergeCell ref="B643:E643"/>
    <mergeCell ref="B644:E644"/>
    <mergeCell ref="B635:D635"/>
    <mergeCell ref="B636:D636"/>
    <mergeCell ref="B637:D637"/>
    <mergeCell ref="L638:N638"/>
    <mergeCell ref="K639:K640"/>
    <mergeCell ref="L639:L640"/>
    <mergeCell ref="M639:M640"/>
    <mergeCell ref="N639:N640"/>
    <mergeCell ref="B629:D629"/>
    <mergeCell ref="B630:D630"/>
    <mergeCell ref="B631:D631"/>
    <mergeCell ref="B632:D632"/>
    <mergeCell ref="B633:D633"/>
    <mergeCell ref="B634:D634"/>
    <mergeCell ref="O623:O624"/>
    <mergeCell ref="B624:D624"/>
    <mergeCell ref="B625:D625"/>
    <mergeCell ref="B626:D626"/>
    <mergeCell ref="B627:D627"/>
    <mergeCell ref="B628:D628"/>
    <mergeCell ref="B620:D620"/>
    <mergeCell ref="B621:D621"/>
    <mergeCell ref="L622:N622"/>
    <mergeCell ref="K623:K624"/>
    <mergeCell ref="L623:L624"/>
    <mergeCell ref="M623:M624"/>
    <mergeCell ref="N623:N624"/>
    <mergeCell ref="B614:D614"/>
    <mergeCell ref="B615:D615"/>
    <mergeCell ref="B616:D616"/>
    <mergeCell ref="B617:D617"/>
    <mergeCell ref="B618:D618"/>
    <mergeCell ref="B619:D619"/>
    <mergeCell ref="B608:D608"/>
    <mergeCell ref="B609:D609"/>
    <mergeCell ref="B610:D610"/>
    <mergeCell ref="B611:D611"/>
    <mergeCell ref="B612:D612"/>
    <mergeCell ref="B613:D613"/>
    <mergeCell ref="G599:I602"/>
    <mergeCell ref="B603:I603"/>
    <mergeCell ref="K603:O603"/>
    <mergeCell ref="K604:O606"/>
    <mergeCell ref="C606:I606"/>
    <mergeCell ref="K607:K608"/>
    <mergeCell ref="L607:L608"/>
    <mergeCell ref="M607:M608"/>
    <mergeCell ref="N607:N608"/>
    <mergeCell ref="O607:O608"/>
    <mergeCell ref="E591:G591"/>
    <mergeCell ref="L591:N592"/>
    <mergeCell ref="E592:H592"/>
    <mergeCell ref="E593:H593"/>
    <mergeCell ref="C597:I597"/>
    <mergeCell ref="B598:I598"/>
    <mergeCell ref="O583:O584"/>
    <mergeCell ref="B584:E584"/>
    <mergeCell ref="B585:E585"/>
    <mergeCell ref="B586:E586"/>
    <mergeCell ref="L587:N587"/>
    <mergeCell ref="K588:O590"/>
    <mergeCell ref="E589:H589"/>
    <mergeCell ref="E590:G590"/>
    <mergeCell ref="B578:E578"/>
    <mergeCell ref="B579:E579"/>
    <mergeCell ref="B580:E580"/>
    <mergeCell ref="B581:E581"/>
    <mergeCell ref="L582:N582"/>
    <mergeCell ref="K583:K584"/>
    <mergeCell ref="L583:L584"/>
    <mergeCell ref="M583:M584"/>
    <mergeCell ref="N583:N584"/>
    <mergeCell ref="B572:E572"/>
    <mergeCell ref="B573:E573"/>
    <mergeCell ref="B574:E574"/>
    <mergeCell ref="B575:E575"/>
    <mergeCell ref="B576:E576"/>
    <mergeCell ref="B577:E577"/>
    <mergeCell ref="B566:E566"/>
    <mergeCell ref="B567:E567"/>
    <mergeCell ref="B568:E568"/>
    <mergeCell ref="B569:E569"/>
    <mergeCell ref="B570:E570"/>
    <mergeCell ref="B571:E571"/>
    <mergeCell ref="B560:E560"/>
    <mergeCell ref="B561:E561"/>
    <mergeCell ref="B562:E562"/>
    <mergeCell ref="B563:E563"/>
    <mergeCell ref="B564:E564"/>
    <mergeCell ref="B565:E565"/>
    <mergeCell ref="O554:O555"/>
    <mergeCell ref="B555:E555"/>
    <mergeCell ref="B556:E556"/>
    <mergeCell ref="B557:E557"/>
    <mergeCell ref="B558:E558"/>
    <mergeCell ref="B559:E559"/>
    <mergeCell ref="B550:D550"/>
    <mergeCell ref="B551:D551"/>
    <mergeCell ref="B552:D552"/>
    <mergeCell ref="L553:N553"/>
    <mergeCell ref="K554:K555"/>
    <mergeCell ref="L554:L555"/>
    <mergeCell ref="M554:M555"/>
    <mergeCell ref="N554:N555"/>
    <mergeCell ref="B544:D544"/>
    <mergeCell ref="B545:D545"/>
    <mergeCell ref="B546:D546"/>
    <mergeCell ref="B547:D547"/>
    <mergeCell ref="B548:D548"/>
    <mergeCell ref="B549:D549"/>
    <mergeCell ref="O538:O539"/>
    <mergeCell ref="B539:D539"/>
    <mergeCell ref="B540:D540"/>
    <mergeCell ref="B541:D541"/>
    <mergeCell ref="B542:D542"/>
    <mergeCell ref="B543:D543"/>
    <mergeCell ref="B535:D535"/>
    <mergeCell ref="B536:D536"/>
    <mergeCell ref="L537:N537"/>
    <mergeCell ref="K538:K539"/>
    <mergeCell ref="L538:L539"/>
    <mergeCell ref="M538:M539"/>
    <mergeCell ref="N538:N539"/>
    <mergeCell ref="B529:D529"/>
    <mergeCell ref="B530:D530"/>
    <mergeCell ref="B531:D531"/>
    <mergeCell ref="B532:D532"/>
    <mergeCell ref="B533:D533"/>
    <mergeCell ref="B534:D534"/>
    <mergeCell ref="B523:D523"/>
    <mergeCell ref="B524:D524"/>
    <mergeCell ref="B525:D525"/>
    <mergeCell ref="B526:D526"/>
    <mergeCell ref="B527:D527"/>
    <mergeCell ref="B528:D528"/>
    <mergeCell ref="G514:I517"/>
    <mergeCell ref="B518:I518"/>
    <mergeCell ref="K518:O518"/>
    <mergeCell ref="K519:O521"/>
    <mergeCell ref="C521:I521"/>
    <mergeCell ref="K522:K523"/>
    <mergeCell ref="L522:L523"/>
    <mergeCell ref="M522:M523"/>
    <mergeCell ref="N522:N523"/>
    <mergeCell ref="O522:O523"/>
    <mergeCell ref="E506:G506"/>
    <mergeCell ref="L506:N507"/>
    <mergeCell ref="E507:H507"/>
    <mergeCell ref="E508:H508"/>
    <mergeCell ref="C512:I512"/>
    <mergeCell ref="B513:I513"/>
    <mergeCell ref="O498:O499"/>
    <mergeCell ref="B499:E499"/>
    <mergeCell ref="B500:E500"/>
    <mergeCell ref="B501:E501"/>
    <mergeCell ref="L502:N502"/>
    <mergeCell ref="K503:O505"/>
    <mergeCell ref="E504:H504"/>
    <mergeCell ref="E505:G505"/>
    <mergeCell ref="B493:E493"/>
    <mergeCell ref="B494:E494"/>
    <mergeCell ref="B495:E495"/>
    <mergeCell ref="B496:E496"/>
    <mergeCell ref="L497:N497"/>
    <mergeCell ref="K498:K499"/>
    <mergeCell ref="L498:L499"/>
    <mergeCell ref="M498:M499"/>
    <mergeCell ref="N498:N499"/>
    <mergeCell ref="B487:E487"/>
    <mergeCell ref="B488:E488"/>
    <mergeCell ref="B489:E489"/>
    <mergeCell ref="B490:E490"/>
    <mergeCell ref="B491:E491"/>
    <mergeCell ref="B492:E492"/>
    <mergeCell ref="B481:E481"/>
    <mergeCell ref="B482:E482"/>
    <mergeCell ref="B483:E483"/>
    <mergeCell ref="B484:E484"/>
    <mergeCell ref="B485:E485"/>
    <mergeCell ref="B486:E486"/>
    <mergeCell ref="B475:E475"/>
    <mergeCell ref="B476:E476"/>
    <mergeCell ref="B477:E477"/>
    <mergeCell ref="B478:E478"/>
    <mergeCell ref="B479:E479"/>
    <mergeCell ref="B480:E480"/>
    <mergeCell ref="O469:O470"/>
    <mergeCell ref="B470:E470"/>
    <mergeCell ref="B471:E471"/>
    <mergeCell ref="B472:E472"/>
    <mergeCell ref="B473:E473"/>
    <mergeCell ref="B474:E474"/>
    <mergeCell ref="B465:D465"/>
    <mergeCell ref="B466:D466"/>
    <mergeCell ref="B467:D467"/>
    <mergeCell ref="L468:N468"/>
    <mergeCell ref="K469:K470"/>
    <mergeCell ref="L469:L470"/>
    <mergeCell ref="M469:M470"/>
    <mergeCell ref="N469:N470"/>
    <mergeCell ref="B459:D459"/>
    <mergeCell ref="B460:D460"/>
    <mergeCell ref="B461:D461"/>
    <mergeCell ref="B462:D462"/>
    <mergeCell ref="B463:D463"/>
    <mergeCell ref="B464:D464"/>
    <mergeCell ref="O453:O454"/>
    <mergeCell ref="B454:D454"/>
    <mergeCell ref="B455:D455"/>
    <mergeCell ref="B456:D456"/>
    <mergeCell ref="B457:D457"/>
    <mergeCell ref="B458:D458"/>
    <mergeCell ref="B450:D450"/>
    <mergeCell ref="B451:D451"/>
    <mergeCell ref="L452:N452"/>
    <mergeCell ref="K453:K454"/>
    <mergeCell ref="L453:L454"/>
    <mergeCell ref="M453:M454"/>
    <mergeCell ref="N453:N454"/>
    <mergeCell ref="B444:D444"/>
    <mergeCell ref="B445:D445"/>
    <mergeCell ref="B446:D446"/>
    <mergeCell ref="B447:D447"/>
    <mergeCell ref="B448:D448"/>
    <mergeCell ref="B449:D449"/>
    <mergeCell ref="B438:D438"/>
    <mergeCell ref="B439:D439"/>
    <mergeCell ref="B440:D440"/>
    <mergeCell ref="B441:D441"/>
    <mergeCell ref="B442:D442"/>
    <mergeCell ref="B443:D443"/>
    <mergeCell ref="G429:I432"/>
    <mergeCell ref="B433:I433"/>
    <mergeCell ref="K433:O433"/>
    <mergeCell ref="K434:O436"/>
    <mergeCell ref="C436:I436"/>
    <mergeCell ref="K437:K438"/>
    <mergeCell ref="L437:L438"/>
    <mergeCell ref="M437:M438"/>
    <mergeCell ref="N437:N438"/>
    <mergeCell ref="O437:O438"/>
    <mergeCell ref="E421:G421"/>
    <mergeCell ref="L421:N422"/>
    <mergeCell ref="E422:H422"/>
    <mergeCell ref="E423:H423"/>
    <mergeCell ref="C427:I427"/>
    <mergeCell ref="B428:I428"/>
    <mergeCell ref="O413:O414"/>
    <mergeCell ref="B414:E414"/>
    <mergeCell ref="B415:E415"/>
    <mergeCell ref="B416:E416"/>
    <mergeCell ref="L417:N417"/>
    <mergeCell ref="K418:O420"/>
    <mergeCell ref="E419:H419"/>
    <mergeCell ref="E420:G420"/>
    <mergeCell ref="B408:E408"/>
    <mergeCell ref="B409:E409"/>
    <mergeCell ref="B410:E410"/>
    <mergeCell ref="B411:E411"/>
    <mergeCell ref="L412:N412"/>
    <mergeCell ref="K413:K414"/>
    <mergeCell ref="L413:L414"/>
    <mergeCell ref="M413:M414"/>
    <mergeCell ref="N413:N414"/>
    <mergeCell ref="B402:E402"/>
    <mergeCell ref="B403:E403"/>
    <mergeCell ref="B404:E404"/>
    <mergeCell ref="B405:E405"/>
    <mergeCell ref="B406:E406"/>
    <mergeCell ref="B407:E407"/>
    <mergeCell ref="B396:E396"/>
    <mergeCell ref="B397:E397"/>
    <mergeCell ref="B398:E398"/>
    <mergeCell ref="B399:E399"/>
    <mergeCell ref="B400:E400"/>
    <mergeCell ref="B401:E401"/>
    <mergeCell ref="B390:E390"/>
    <mergeCell ref="B391:E391"/>
    <mergeCell ref="B392:E392"/>
    <mergeCell ref="B393:E393"/>
    <mergeCell ref="B394:E394"/>
    <mergeCell ref="B395:E395"/>
    <mergeCell ref="O384:O385"/>
    <mergeCell ref="B385:E385"/>
    <mergeCell ref="B386:E386"/>
    <mergeCell ref="B387:E387"/>
    <mergeCell ref="B388:E388"/>
    <mergeCell ref="B389:E389"/>
    <mergeCell ref="B380:D380"/>
    <mergeCell ref="B381:D381"/>
    <mergeCell ref="B382:D382"/>
    <mergeCell ref="L383:N383"/>
    <mergeCell ref="K384:K385"/>
    <mergeCell ref="L384:L385"/>
    <mergeCell ref="M384:M385"/>
    <mergeCell ref="N384:N385"/>
    <mergeCell ref="B374:D374"/>
    <mergeCell ref="B375:D375"/>
    <mergeCell ref="B376:D376"/>
    <mergeCell ref="B377:D377"/>
    <mergeCell ref="B378:D378"/>
    <mergeCell ref="B379:D379"/>
    <mergeCell ref="O368:O369"/>
    <mergeCell ref="B369:D369"/>
    <mergeCell ref="B370:D370"/>
    <mergeCell ref="B371:D371"/>
    <mergeCell ref="B372:D372"/>
    <mergeCell ref="B373:D373"/>
    <mergeCell ref="B365:D365"/>
    <mergeCell ref="B366:D366"/>
    <mergeCell ref="L367:N367"/>
    <mergeCell ref="K368:K369"/>
    <mergeCell ref="L368:L369"/>
    <mergeCell ref="M368:M369"/>
    <mergeCell ref="N368:N369"/>
    <mergeCell ref="B359:D359"/>
    <mergeCell ref="B360:D360"/>
    <mergeCell ref="B361:D361"/>
    <mergeCell ref="B362:D362"/>
    <mergeCell ref="B363:D363"/>
    <mergeCell ref="B364:D364"/>
    <mergeCell ref="B353:D353"/>
    <mergeCell ref="B354:D354"/>
    <mergeCell ref="B355:D355"/>
    <mergeCell ref="B356:D356"/>
    <mergeCell ref="B357:D357"/>
    <mergeCell ref="B358:D358"/>
    <mergeCell ref="G344:I347"/>
    <mergeCell ref="B348:I348"/>
    <mergeCell ref="K348:O348"/>
    <mergeCell ref="K349:O351"/>
    <mergeCell ref="C351:I351"/>
    <mergeCell ref="K352:K353"/>
    <mergeCell ref="L352:L353"/>
    <mergeCell ref="M352:M353"/>
    <mergeCell ref="N352:N353"/>
    <mergeCell ref="O352:O353"/>
    <mergeCell ref="E336:G336"/>
    <mergeCell ref="L336:N337"/>
    <mergeCell ref="E337:H337"/>
    <mergeCell ref="E338:H338"/>
    <mergeCell ref="C342:I342"/>
    <mergeCell ref="B343:I343"/>
    <mergeCell ref="O328:O329"/>
    <mergeCell ref="B329:E329"/>
    <mergeCell ref="B330:E330"/>
    <mergeCell ref="B331:E331"/>
    <mergeCell ref="L332:N332"/>
    <mergeCell ref="K333:O335"/>
    <mergeCell ref="E334:H334"/>
    <mergeCell ref="E335:G335"/>
    <mergeCell ref="B323:E323"/>
    <mergeCell ref="B324:E324"/>
    <mergeCell ref="B325:E325"/>
    <mergeCell ref="B326:E326"/>
    <mergeCell ref="L327:N327"/>
    <mergeCell ref="K328:K329"/>
    <mergeCell ref="L328:L329"/>
    <mergeCell ref="M328:M329"/>
    <mergeCell ref="N328:N329"/>
    <mergeCell ref="B317:E317"/>
    <mergeCell ref="B318:E318"/>
    <mergeCell ref="B319:E319"/>
    <mergeCell ref="B320:E320"/>
    <mergeCell ref="B321:E321"/>
    <mergeCell ref="B322:E322"/>
    <mergeCell ref="B311:E311"/>
    <mergeCell ref="B312:E312"/>
    <mergeCell ref="B313:E313"/>
    <mergeCell ref="B314:E314"/>
    <mergeCell ref="B315:E315"/>
    <mergeCell ref="B316:E316"/>
    <mergeCell ref="B305:E305"/>
    <mergeCell ref="B306:E306"/>
    <mergeCell ref="B307:E307"/>
    <mergeCell ref="B308:E308"/>
    <mergeCell ref="B309:E309"/>
    <mergeCell ref="B310:E310"/>
    <mergeCell ref="O299:O300"/>
    <mergeCell ref="B300:E300"/>
    <mergeCell ref="B301:E301"/>
    <mergeCell ref="B302:E302"/>
    <mergeCell ref="B303:E303"/>
    <mergeCell ref="B304:E304"/>
    <mergeCell ref="B295:D295"/>
    <mergeCell ref="B296:D296"/>
    <mergeCell ref="B297:D297"/>
    <mergeCell ref="L298:N298"/>
    <mergeCell ref="K299:K300"/>
    <mergeCell ref="L299:L300"/>
    <mergeCell ref="M299:M300"/>
    <mergeCell ref="N299:N300"/>
    <mergeCell ref="B289:D289"/>
    <mergeCell ref="B290:D290"/>
    <mergeCell ref="B291:D291"/>
    <mergeCell ref="B292:D292"/>
    <mergeCell ref="B293:D293"/>
    <mergeCell ref="B294:D294"/>
    <mergeCell ref="O283:O284"/>
    <mergeCell ref="B284:D284"/>
    <mergeCell ref="B285:D285"/>
    <mergeCell ref="B286:D286"/>
    <mergeCell ref="B287:D287"/>
    <mergeCell ref="B288:D288"/>
    <mergeCell ref="B280:D280"/>
    <mergeCell ref="B281:D281"/>
    <mergeCell ref="L282:N282"/>
    <mergeCell ref="K283:K284"/>
    <mergeCell ref="L283:L284"/>
    <mergeCell ref="M283:M284"/>
    <mergeCell ref="N283:N284"/>
    <mergeCell ref="B274:D274"/>
    <mergeCell ref="B275:D275"/>
    <mergeCell ref="B276:D276"/>
    <mergeCell ref="B277:D277"/>
    <mergeCell ref="B278:D278"/>
    <mergeCell ref="B279:D279"/>
    <mergeCell ref="B268:D268"/>
    <mergeCell ref="B269:D269"/>
    <mergeCell ref="B270:D270"/>
    <mergeCell ref="B271:D271"/>
    <mergeCell ref="B272:D272"/>
    <mergeCell ref="B273:D273"/>
    <mergeCell ref="G259:I262"/>
    <mergeCell ref="B263:I263"/>
    <mergeCell ref="K263:O263"/>
    <mergeCell ref="K264:O266"/>
    <mergeCell ref="C266:I266"/>
    <mergeCell ref="K267:K268"/>
    <mergeCell ref="L267:L268"/>
    <mergeCell ref="M267:M268"/>
    <mergeCell ref="N267:N268"/>
    <mergeCell ref="O267:O268"/>
    <mergeCell ref="E251:G251"/>
    <mergeCell ref="L251:N252"/>
    <mergeCell ref="E252:H252"/>
    <mergeCell ref="E253:H253"/>
    <mergeCell ref="C257:I257"/>
    <mergeCell ref="B258:I258"/>
    <mergeCell ref="O243:O244"/>
    <mergeCell ref="B244:E244"/>
    <mergeCell ref="B245:E245"/>
    <mergeCell ref="B246:E246"/>
    <mergeCell ref="L247:N247"/>
    <mergeCell ref="K248:O250"/>
    <mergeCell ref="E249:H249"/>
    <mergeCell ref="E250:G250"/>
    <mergeCell ref="B238:E238"/>
    <mergeCell ref="B239:E239"/>
    <mergeCell ref="B240:E240"/>
    <mergeCell ref="B241:E241"/>
    <mergeCell ref="L242:N242"/>
    <mergeCell ref="K243:K244"/>
    <mergeCell ref="L243:L244"/>
    <mergeCell ref="M243:M244"/>
    <mergeCell ref="N243:N244"/>
    <mergeCell ref="B232:E232"/>
    <mergeCell ref="B233:E233"/>
    <mergeCell ref="B234:E234"/>
    <mergeCell ref="B235:E235"/>
    <mergeCell ref="B236:E236"/>
    <mergeCell ref="B237:E237"/>
    <mergeCell ref="B226:E226"/>
    <mergeCell ref="B227:E227"/>
    <mergeCell ref="B228:E228"/>
    <mergeCell ref="B229:E229"/>
    <mergeCell ref="B230:E230"/>
    <mergeCell ref="B231:E231"/>
    <mergeCell ref="B220:E220"/>
    <mergeCell ref="B221:E221"/>
    <mergeCell ref="B222:E222"/>
    <mergeCell ref="B223:E223"/>
    <mergeCell ref="B224:E224"/>
    <mergeCell ref="B225:E225"/>
    <mergeCell ref="O214:O215"/>
    <mergeCell ref="B215:E215"/>
    <mergeCell ref="B216:E216"/>
    <mergeCell ref="B217:E217"/>
    <mergeCell ref="B218:E218"/>
    <mergeCell ref="B219:E219"/>
    <mergeCell ref="B210:D210"/>
    <mergeCell ref="B211:D211"/>
    <mergeCell ref="B212:D212"/>
    <mergeCell ref="L213:N213"/>
    <mergeCell ref="K214:K215"/>
    <mergeCell ref="L214:L215"/>
    <mergeCell ref="M214:M215"/>
    <mergeCell ref="N214:N215"/>
    <mergeCell ref="B204:D204"/>
    <mergeCell ref="B205:D205"/>
    <mergeCell ref="B206:D206"/>
    <mergeCell ref="B207:D207"/>
    <mergeCell ref="B208:D208"/>
    <mergeCell ref="B209:D209"/>
    <mergeCell ref="O198:O199"/>
    <mergeCell ref="B199:D199"/>
    <mergeCell ref="B200:D200"/>
    <mergeCell ref="B201:D201"/>
    <mergeCell ref="B202:D202"/>
    <mergeCell ref="B203:D203"/>
    <mergeCell ref="B195:D195"/>
    <mergeCell ref="B196:D196"/>
    <mergeCell ref="L197:N197"/>
    <mergeCell ref="K198:K199"/>
    <mergeCell ref="L198:L199"/>
    <mergeCell ref="M198:M199"/>
    <mergeCell ref="N198:N199"/>
    <mergeCell ref="B189:D189"/>
    <mergeCell ref="B190:D190"/>
    <mergeCell ref="B191:D191"/>
    <mergeCell ref="B192:D192"/>
    <mergeCell ref="B193:D193"/>
    <mergeCell ref="B194:D194"/>
    <mergeCell ref="B183:D183"/>
    <mergeCell ref="B184:D184"/>
    <mergeCell ref="B185:D185"/>
    <mergeCell ref="B186:D186"/>
    <mergeCell ref="B187:D187"/>
    <mergeCell ref="B188:D188"/>
    <mergeCell ref="G174:I177"/>
    <mergeCell ref="B178:I178"/>
    <mergeCell ref="K178:O178"/>
    <mergeCell ref="K179:O181"/>
    <mergeCell ref="C181:I181"/>
    <mergeCell ref="K182:K183"/>
    <mergeCell ref="L182:L183"/>
    <mergeCell ref="M182:M183"/>
    <mergeCell ref="N182:N183"/>
    <mergeCell ref="O182:O183"/>
    <mergeCell ref="E166:G166"/>
    <mergeCell ref="L166:N167"/>
    <mergeCell ref="E167:H167"/>
    <mergeCell ref="E168:H168"/>
    <mergeCell ref="C172:I172"/>
    <mergeCell ref="B173:I173"/>
    <mergeCell ref="O158:O159"/>
    <mergeCell ref="B159:E159"/>
    <mergeCell ref="B160:E160"/>
    <mergeCell ref="B161:E161"/>
    <mergeCell ref="L162:N162"/>
    <mergeCell ref="K163:O165"/>
    <mergeCell ref="E164:H164"/>
    <mergeCell ref="E165:G165"/>
    <mergeCell ref="B153:E153"/>
    <mergeCell ref="B154:E154"/>
    <mergeCell ref="B155:E155"/>
    <mergeCell ref="B156:E156"/>
    <mergeCell ref="L157:N157"/>
    <mergeCell ref="K158:K159"/>
    <mergeCell ref="L158:L159"/>
    <mergeCell ref="M158:M159"/>
    <mergeCell ref="N158:N159"/>
    <mergeCell ref="B147:E147"/>
    <mergeCell ref="B148:E148"/>
    <mergeCell ref="B149:E149"/>
    <mergeCell ref="B150:E150"/>
    <mergeCell ref="B151:E151"/>
    <mergeCell ref="B152:E152"/>
    <mergeCell ref="B141:E141"/>
    <mergeCell ref="B142:E142"/>
    <mergeCell ref="B143:E143"/>
    <mergeCell ref="B144:E144"/>
    <mergeCell ref="B145:E145"/>
    <mergeCell ref="B146:E146"/>
    <mergeCell ref="B135:E135"/>
    <mergeCell ref="B136:E136"/>
    <mergeCell ref="B137:E137"/>
    <mergeCell ref="B138:E138"/>
    <mergeCell ref="B139:E139"/>
    <mergeCell ref="B140:E140"/>
    <mergeCell ref="O129:O130"/>
    <mergeCell ref="B130:E130"/>
    <mergeCell ref="B131:E131"/>
    <mergeCell ref="B132:E132"/>
    <mergeCell ref="B133:E133"/>
    <mergeCell ref="B134:E134"/>
    <mergeCell ref="B125:D125"/>
    <mergeCell ref="B126:D126"/>
    <mergeCell ref="B127:D127"/>
    <mergeCell ref="L128:N128"/>
    <mergeCell ref="K129:K130"/>
    <mergeCell ref="L129:L130"/>
    <mergeCell ref="M129:M130"/>
    <mergeCell ref="N129:N130"/>
    <mergeCell ref="B119:D119"/>
    <mergeCell ref="B120:D120"/>
    <mergeCell ref="B121:D121"/>
    <mergeCell ref="B122:D122"/>
    <mergeCell ref="B123:D123"/>
    <mergeCell ref="B124:D124"/>
    <mergeCell ref="O113:O114"/>
    <mergeCell ref="B114:D114"/>
    <mergeCell ref="B115:D115"/>
    <mergeCell ref="B116:D116"/>
    <mergeCell ref="B117:D117"/>
    <mergeCell ref="B118:D118"/>
    <mergeCell ref="B110:D110"/>
    <mergeCell ref="B111:D111"/>
    <mergeCell ref="L112:N112"/>
    <mergeCell ref="K113:K114"/>
    <mergeCell ref="L113:L114"/>
    <mergeCell ref="M113:M114"/>
    <mergeCell ref="N113:N114"/>
    <mergeCell ref="B104:D104"/>
    <mergeCell ref="B105:D105"/>
    <mergeCell ref="B106:D106"/>
    <mergeCell ref="B107:D107"/>
    <mergeCell ref="B108:D108"/>
    <mergeCell ref="B109:D109"/>
    <mergeCell ref="B98:D98"/>
    <mergeCell ref="B99:D99"/>
    <mergeCell ref="B100:D100"/>
    <mergeCell ref="B101:D101"/>
    <mergeCell ref="B102:D102"/>
    <mergeCell ref="B103:D103"/>
    <mergeCell ref="G89:I92"/>
    <mergeCell ref="B93:I93"/>
    <mergeCell ref="K93:O93"/>
    <mergeCell ref="K94:O96"/>
    <mergeCell ref="C96:I96"/>
    <mergeCell ref="K97:K98"/>
    <mergeCell ref="L97:L98"/>
    <mergeCell ref="M97:M98"/>
    <mergeCell ref="N97:N98"/>
    <mergeCell ref="O97:O98"/>
    <mergeCell ref="E81:G81"/>
    <mergeCell ref="L81:N82"/>
    <mergeCell ref="E82:H82"/>
    <mergeCell ref="E83:H83"/>
    <mergeCell ref="C87:I87"/>
    <mergeCell ref="B88:I88"/>
    <mergeCell ref="O73:O74"/>
    <mergeCell ref="B74:E74"/>
    <mergeCell ref="B75:E75"/>
    <mergeCell ref="B76:E76"/>
    <mergeCell ref="L77:N77"/>
    <mergeCell ref="K78:O80"/>
    <mergeCell ref="E79:H79"/>
    <mergeCell ref="E80:G80"/>
    <mergeCell ref="B68:E68"/>
    <mergeCell ref="B69:E69"/>
    <mergeCell ref="B70:E70"/>
    <mergeCell ref="B71:E71"/>
    <mergeCell ref="L72:N72"/>
    <mergeCell ref="K73:K74"/>
    <mergeCell ref="L73:L74"/>
    <mergeCell ref="M73:M74"/>
    <mergeCell ref="N73:N74"/>
    <mergeCell ref="B62:E62"/>
    <mergeCell ref="B63:E63"/>
    <mergeCell ref="B64:E64"/>
    <mergeCell ref="B65:E65"/>
    <mergeCell ref="B66:E66"/>
    <mergeCell ref="B67:E67"/>
    <mergeCell ref="B56:E56"/>
    <mergeCell ref="B57:E57"/>
    <mergeCell ref="B58:E58"/>
    <mergeCell ref="B59:E59"/>
    <mergeCell ref="B60:E60"/>
    <mergeCell ref="B61:E61"/>
    <mergeCell ref="B50:E50"/>
    <mergeCell ref="B51:E51"/>
    <mergeCell ref="B52:E52"/>
    <mergeCell ref="B53:E53"/>
    <mergeCell ref="B54:E54"/>
    <mergeCell ref="B55:E55"/>
    <mergeCell ref="O44:O45"/>
    <mergeCell ref="B45:E45"/>
    <mergeCell ref="B46:E46"/>
    <mergeCell ref="B47:E47"/>
    <mergeCell ref="B48:E48"/>
    <mergeCell ref="B49:E49"/>
    <mergeCell ref="B40:D40"/>
    <mergeCell ref="B41:D41"/>
    <mergeCell ref="B42:D42"/>
    <mergeCell ref="L43:N43"/>
    <mergeCell ref="K44:K45"/>
    <mergeCell ref="L44:L45"/>
    <mergeCell ref="M44:M45"/>
    <mergeCell ref="N44:N45"/>
    <mergeCell ref="B34:D34"/>
    <mergeCell ref="B35:D35"/>
    <mergeCell ref="B36:D36"/>
    <mergeCell ref="B37:D37"/>
    <mergeCell ref="B38:D38"/>
    <mergeCell ref="B39:D39"/>
    <mergeCell ref="O28:O29"/>
    <mergeCell ref="B29:D29"/>
    <mergeCell ref="B30:D30"/>
    <mergeCell ref="B31:D31"/>
    <mergeCell ref="B32:D32"/>
    <mergeCell ref="B33:D33"/>
    <mergeCell ref="B26:D26"/>
    <mergeCell ref="L27:N27"/>
    <mergeCell ref="K28:K29"/>
    <mergeCell ref="L28:L29"/>
    <mergeCell ref="M28:M29"/>
    <mergeCell ref="N28:N29"/>
    <mergeCell ref="B20:D20"/>
    <mergeCell ref="B21:D21"/>
    <mergeCell ref="B22:D22"/>
    <mergeCell ref="B23:D23"/>
    <mergeCell ref="B24:D24"/>
    <mergeCell ref="B25:D25"/>
    <mergeCell ref="B14:D14"/>
    <mergeCell ref="B15:D15"/>
    <mergeCell ref="B16:D16"/>
    <mergeCell ref="B17:D17"/>
    <mergeCell ref="B18:D18"/>
    <mergeCell ref="B19:D19"/>
    <mergeCell ref="K12:K13"/>
    <mergeCell ref="L12:L13"/>
    <mergeCell ref="M12:M13"/>
    <mergeCell ref="N12:N13"/>
    <mergeCell ref="O12:O13"/>
    <mergeCell ref="B13:D13"/>
    <mergeCell ref="C2:I2"/>
    <mergeCell ref="B3:I3"/>
    <mergeCell ref="G4:I7"/>
    <mergeCell ref="B8:I8"/>
    <mergeCell ref="K8:O8"/>
    <mergeCell ref="K9:O11"/>
    <mergeCell ref="C11:I11"/>
  </mergeCells>
  <conditionalFormatting sqref="B4517">
    <cfRule type="expression" dxfId="2" priority="3">
      <formula>#REF!&lt;&gt;""</formula>
    </cfRule>
  </conditionalFormatting>
  <conditionalFormatting sqref="E4517">
    <cfRule type="expression" dxfId="1" priority="2">
      <formula>#REF!&lt;&gt;""</formula>
    </cfRule>
  </conditionalFormatting>
  <conditionalFormatting sqref="K4517">
    <cfRule type="expression" dxfId="0" priority="1">
      <formula>#REF!&lt;&gt;""</formula>
    </cfRule>
  </conditionalFormatting>
  <printOptions horizontalCentered="1" verticalCentered="1"/>
  <pageMargins left="0.43307086614173229" right="0.43307086614173229" top="0.19685039370078741" bottom="0.15748031496062992" header="0.70866141732283472" footer="0.6692913385826772"/>
  <pageSetup scale="50" orientation="portrait" r:id="rId1"/>
  <rowBreaks count="52" manualBreakCount="52">
    <brk id="85" min="1" max="14" man="1"/>
    <brk id="170" min="1" max="14" man="1"/>
    <brk id="255" min="1" max="14" man="1"/>
    <brk id="340" min="1" max="14" man="1"/>
    <brk id="425" min="1" max="14" man="1"/>
    <brk id="510" min="1" max="14" man="1"/>
    <brk id="595" min="1" max="14" man="1"/>
    <brk id="680" min="1" max="14" man="1"/>
    <brk id="765" min="1" max="14" man="1"/>
    <brk id="850" min="1" max="14" man="1"/>
    <brk id="935" min="1" max="14" man="1"/>
    <brk id="1020" min="1" max="14" man="1"/>
    <brk id="1105" min="1" max="14" man="1"/>
    <brk id="1190" min="1" max="14" man="1"/>
    <brk id="1275" min="1" max="14" man="1"/>
    <brk id="1360" min="1" max="14" man="1"/>
    <brk id="1445" min="1" max="14" man="1"/>
    <brk id="1530" min="1" max="14" man="1"/>
    <brk id="1615" min="1" max="14" man="1"/>
    <brk id="1700" min="1" max="14" man="1"/>
    <brk id="1785" min="1" max="14" man="1"/>
    <brk id="1870" min="1" max="14" man="1"/>
    <brk id="1955" min="1" max="14" man="1"/>
    <brk id="2040" min="1" max="14" man="1"/>
    <brk id="2125" min="1" max="14" man="1"/>
    <brk id="2210" min="1" max="14" man="1"/>
    <brk id="2295" min="1" max="14" man="1"/>
    <brk id="2380" min="1" max="14" man="1"/>
    <brk id="2465" min="1" max="14" man="1"/>
    <brk id="2550" min="1" max="14" man="1"/>
    <brk id="2635" min="1" max="14" man="1"/>
    <brk id="2720" min="1" max="14" man="1"/>
    <brk id="2805" min="1" max="14" man="1"/>
    <brk id="2890" min="1" max="14" man="1"/>
    <brk id="2975" min="1" max="14" man="1"/>
    <brk id="3060" min="1" max="14" man="1"/>
    <brk id="3145" min="1" max="14" man="1"/>
    <brk id="3230" min="1" max="14" man="1"/>
    <brk id="3315" min="1" max="14" man="1"/>
    <brk id="3400" min="1" max="14" man="1"/>
    <brk id="3485" min="1" max="14" man="1"/>
    <brk id="3570" min="1" max="14" man="1"/>
    <brk id="3655" min="1" max="14" man="1"/>
    <brk id="3740" min="1" max="14" man="1"/>
    <brk id="3825" min="1" max="14" man="1"/>
    <brk id="3910" min="1" max="14" man="1"/>
    <brk id="3995" min="1" max="14" man="1"/>
    <brk id="4080" min="1" max="14" man="1"/>
    <brk id="4165" min="1" max="14" man="1"/>
    <brk id="4250" min="1" max="14" man="1"/>
    <brk id="4335" min="1" max="14" man="1"/>
    <brk id="4420" min="1" max="1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APUS2 (1001 - 1053)</vt:lpstr>
      <vt:lpstr>'APUS2 (1001 - 1053)'!Área_de_impresión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R-LOPEZ94</dc:creator>
  <cp:lastModifiedBy>R-LOPEZ94</cp:lastModifiedBy>
  <cp:lastPrinted>2025-09-15T21:12:34Z</cp:lastPrinted>
  <dcterms:created xsi:type="dcterms:W3CDTF">2025-09-15T21:09:13Z</dcterms:created>
  <dcterms:modified xsi:type="dcterms:W3CDTF">2025-09-15T21:12:47Z</dcterms:modified>
</cp:coreProperties>
</file>